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00" windowHeight="13335" tabRatio="949" firstSheet="4" activeTab="4"/>
  </bookViews>
  <sheets>
    <sheet name="Podklad od 13(2)" sheetId="1" state="hidden" r:id="rId1"/>
    <sheet name="Podklad od 13" sheetId="2" state="hidden" r:id="rId2"/>
    <sheet name="paragraf" sheetId="3" state="hidden" r:id="rId3"/>
    <sheet name="položka" sheetId="4" state="hidden" r:id="rId4"/>
    <sheet name="Příloha č. 1" sheetId="5" r:id="rId5"/>
    <sheet name="Zdrojová data I.s" sheetId="6" state="hidden" r:id="rId6"/>
    <sheet name="ORG-organizace kraje (2)" sheetId="7" state="hidden" r:id="rId7"/>
    <sheet name="Zdrojová data II. a III. s" sheetId="8" state="hidden" r:id="rId8"/>
    <sheet name="V. Graf výdaje-starý" sheetId="9" state="hidden" r:id="rId9"/>
    <sheet name="Zdrojová data IV." sheetId="10" state="hidden" r:id="rId10"/>
    <sheet name="Zdrojová data V.a VI." sheetId="11" state="hidden" r:id="rId11"/>
  </sheets>
  <definedNames>
    <definedName name="_xlnm.Print_Titles" localSheetId="6">'ORG-organizace kraje (2)'!$2:$2</definedName>
    <definedName name="Z_632980EE_AB4F_49FA_B8D9_C4F0628108CE_.wvu.Cols" localSheetId="2" hidden="1">'paragraf'!$C:$C</definedName>
    <definedName name="Z_632980EE_AB4F_49FA_B8D9_C4F0628108CE_.wvu.Cols" localSheetId="3" hidden="1">'položka'!$C:$C</definedName>
    <definedName name="Z_632980EE_AB4F_49FA_B8D9_C4F0628108CE_.wvu.Cols" localSheetId="5" hidden="1">'Zdrojová data I.s'!$B:$E</definedName>
    <definedName name="Z_632980EE_AB4F_49FA_B8D9_C4F0628108CE_.wvu.Cols" localSheetId="7" hidden="1">'Zdrojová data II. a III. s'!$B:$E</definedName>
    <definedName name="Z_632980EE_AB4F_49FA_B8D9_C4F0628108CE_.wvu.Cols" localSheetId="9" hidden="1">'Zdrojová data IV.'!$B:$C</definedName>
    <definedName name="Z_632980EE_AB4F_49FA_B8D9_C4F0628108CE_.wvu.Cols" localSheetId="10" hidden="1">'Zdrojová data V.a VI.'!$B:$G</definedName>
    <definedName name="Z_632980EE_AB4F_49FA_B8D9_C4F0628108CE_.wvu.PrintTitles" localSheetId="6" hidden="1">'ORG-organizace kraje (2)'!$2:$2</definedName>
    <definedName name="Z_632980EE_AB4F_49FA_B8D9_C4F0628108CE_.wvu.Rows" localSheetId="5" hidden="1">'Zdrojová data I.s'!$16:$30</definedName>
    <definedName name="Z_632980EE_AB4F_49FA_B8D9_C4F0628108CE_.wvu.Rows" localSheetId="10" hidden="1">'Zdrojová data V.a VI.'!$27:$27</definedName>
    <definedName name="Z_745436CD_008E_47DB_9D71_83B7773D25DA_.wvu.Cols" localSheetId="2" hidden="1">'paragraf'!$C:$C</definedName>
    <definedName name="Z_745436CD_008E_47DB_9D71_83B7773D25DA_.wvu.Cols" localSheetId="3" hidden="1">'položka'!$C:$C</definedName>
    <definedName name="Z_745436CD_008E_47DB_9D71_83B7773D25DA_.wvu.Cols" localSheetId="5" hidden="1">'Zdrojová data I.s'!$B:$E</definedName>
    <definedName name="Z_745436CD_008E_47DB_9D71_83B7773D25DA_.wvu.Cols" localSheetId="7" hidden="1">'Zdrojová data II. a III. s'!$B:$E</definedName>
    <definedName name="Z_745436CD_008E_47DB_9D71_83B7773D25DA_.wvu.Cols" localSheetId="9" hidden="1">'Zdrojová data IV.'!$B:$C</definedName>
    <definedName name="Z_745436CD_008E_47DB_9D71_83B7773D25DA_.wvu.Cols" localSheetId="10" hidden="1">'Zdrojová data V.a VI.'!$B:$G</definedName>
    <definedName name="Z_745436CD_008E_47DB_9D71_83B7773D25DA_.wvu.FilterData" localSheetId="4" hidden="1">'Příloha č. 1'!$A$6:$AM$6</definedName>
    <definedName name="Z_745436CD_008E_47DB_9D71_83B7773D25DA_.wvu.PrintTitles" localSheetId="6" hidden="1">'ORG-organizace kraje (2)'!$2:$2</definedName>
    <definedName name="Z_745436CD_008E_47DB_9D71_83B7773D25DA_.wvu.Rows" localSheetId="5" hidden="1">'Zdrojová data I.s'!$16:$30</definedName>
    <definedName name="Z_745436CD_008E_47DB_9D71_83B7773D25DA_.wvu.Rows" localSheetId="10" hidden="1">'Zdrojová data V.a VI.'!$27:$27</definedName>
    <definedName name="Z_FB35644C_4FA9_4702_A524_E25533685558_.wvu.Cols" localSheetId="2" hidden="1">'paragraf'!$C:$C</definedName>
    <definedName name="Z_FB35644C_4FA9_4702_A524_E25533685558_.wvu.Cols" localSheetId="3" hidden="1">'položka'!$C:$C</definedName>
    <definedName name="Z_FB35644C_4FA9_4702_A524_E25533685558_.wvu.Cols" localSheetId="5" hidden="1">'Zdrojová data I.s'!$B:$E</definedName>
    <definedName name="Z_FB35644C_4FA9_4702_A524_E25533685558_.wvu.Cols" localSheetId="7" hidden="1">'Zdrojová data II. a III. s'!$B:$E</definedName>
    <definedName name="Z_FB35644C_4FA9_4702_A524_E25533685558_.wvu.Cols" localSheetId="9" hidden="1">'Zdrojová data IV.'!$B:$C</definedName>
    <definedName name="Z_FB35644C_4FA9_4702_A524_E25533685558_.wvu.Cols" localSheetId="10" hidden="1">'Zdrojová data V.a VI.'!$B:$G</definedName>
    <definedName name="Z_FB35644C_4FA9_4702_A524_E25533685558_.wvu.FilterData" localSheetId="4" hidden="1">'Příloha č. 1'!$A$6:$AM$6</definedName>
    <definedName name="Z_FB35644C_4FA9_4702_A524_E25533685558_.wvu.PrintTitles" localSheetId="6" hidden="1">'ORG-organizace kraje (2)'!$2:$2</definedName>
    <definedName name="Z_FB35644C_4FA9_4702_A524_E25533685558_.wvu.Rows" localSheetId="5" hidden="1">'Zdrojová data I.s'!$16:$30</definedName>
    <definedName name="Z_FB35644C_4FA9_4702_A524_E25533685558_.wvu.Rows" localSheetId="10" hidden="1">'Zdrojová data V.a VI.'!$27:$27</definedName>
    <definedName name="Z_FE857634_B83D_4669_BE72_6E5297B7F9FE_.wvu.Cols" localSheetId="2" hidden="1">'paragraf'!$C:$C</definedName>
    <definedName name="Z_FE857634_B83D_4669_BE72_6E5297B7F9FE_.wvu.Cols" localSheetId="3" hidden="1">'položka'!$C:$C</definedName>
    <definedName name="Z_FE857634_B83D_4669_BE72_6E5297B7F9FE_.wvu.PrintTitles" localSheetId="6" hidden="1">'ORG-organizace kraje (2)'!$2:$2</definedName>
    <definedName name="Z_FE857634_B83D_4669_BE72_6E5297B7F9FE_.wvu.Rows" localSheetId="5" hidden="1">'Zdrojová data I.s'!$16:$30</definedName>
  </definedNames>
  <calcPr fullCalcOnLoad="1"/>
</workbook>
</file>

<file path=xl/comments1.xml><?xml version="1.0" encoding="utf-8"?>
<comments xmlns="http://schemas.openxmlformats.org/spreadsheetml/2006/main">
  <authors>
    <author>sevcakova</author>
  </authors>
  <commentList>
    <comment ref="E175" authorId="0">
      <text>
        <r>
          <rPr>
            <sz val="10"/>
            <rFont val="Arial CE"/>
            <family val="0"/>
          </rPr>
          <t>sevcakova:</t>
        </r>
        <r>
          <rPr>
            <sz val="10"/>
            <rFont val="Arial CE"/>
            <family val="0"/>
          </rPr>
          <t xml:space="preserve">
Název již schválen s účinnsotí od 1. 9. 2005</t>
        </r>
      </text>
    </comment>
  </commentList>
</comments>
</file>

<file path=xl/comments2.xml><?xml version="1.0" encoding="utf-8"?>
<comments xmlns="http://schemas.openxmlformats.org/spreadsheetml/2006/main">
  <authors>
    <author>paukova</author>
    <author>sevcakova</author>
  </authors>
  <commentList>
    <comment ref="G311" authorId="0">
      <text>
        <r>
          <rPr>
            <sz val="10"/>
            <rFont val="Arial CE"/>
            <family val="0"/>
          </rPr>
          <t>paukova:</t>
        </r>
        <r>
          <rPr>
            <sz val="10"/>
            <rFont val="Arial CE"/>
            <family val="0"/>
          </rPr>
          <t xml:space="preserve">
pouze výdejna
- loni na tento paragraf škola taky nechtěla nic </t>
        </r>
      </text>
    </comment>
    <comment ref="G321" authorId="0">
      <text>
        <r>
          <rPr>
            <sz val="10"/>
            <rFont val="Arial CE"/>
            <family val="0"/>
          </rPr>
          <t>paukova:</t>
        </r>
        <r>
          <rPr>
            <sz val="10"/>
            <rFont val="Arial CE"/>
            <family val="0"/>
          </rPr>
          <t xml:space="preserve">
pouze výdejna
- loni na tento paragraf škola taky nechtěla nic </t>
        </r>
      </text>
    </comment>
    <comment ref="G402" authorId="0">
      <text>
        <r>
          <rPr>
            <sz val="10"/>
            <rFont val="Arial CE"/>
            <family val="0"/>
          </rPr>
          <t>paukova:</t>
        </r>
        <r>
          <rPr>
            <sz val="10"/>
            <rFont val="Arial CE"/>
            <family val="0"/>
          </rPr>
          <t xml:space="preserve">
Dle usnesení RADY KRAJE ze dne 4.10.2006 -  V souvislosti s výmazem místa (na adrese Sadová 479, Jablunkov) poskytovaných školských služeb dojde k zániku školní jídelny- výdejny na uvedené adrese.</t>
        </r>
      </text>
    </comment>
    <comment ref="D474" authorId="1">
      <text>
        <r>
          <rPr>
            <sz val="10"/>
            <rFont val="Arial CE"/>
            <family val="0"/>
          </rPr>
          <t>sevcakova:</t>
        </r>
        <r>
          <rPr>
            <sz val="10"/>
            <rFont val="Arial CE"/>
            <family val="0"/>
          </rPr>
          <t xml:space="preserve">
Název již schválen s účinnsotí od 1. 9. 2005</t>
        </r>
      </text>
    </comment>
  </commentList>
</comments>
</file>

<file path=xl/sharedStrings.xml><?xml version="1.0" encoding="utf-8"?>
<sst xmlns="http://schemas.openxmlformats.org/spreadsheetml/2006/main" count="5664" uniqueCount="3139">
  <si>
    <t xml:space="preserve">Programové vybavení </t>
  </si>
  <si>
    <t>5173</t>
  </si>
  <si>
    <t>Cestovné</t>
  </si>
  <si>
    <t>5175</t>
  </si>
  <si>
    <t>Pohoštění</t>
  </si>
  <si>
    <t>5176</t>
  </si>
  <si>
    <t>poskytnuté investiční dotace příspěvkovým organizacím, které zřídili jiní zřizovatelé</t>
  </si>
  <si>
    <t>6361</t>
  </si>
  <si>
    <t>Investiční převody do rezervního fondu organizačních složek státu</t>
  </si>
  <si>
    <t>3633</t>
  </si>
  <si>
    <t>Výstavba a údržba místních inženýrských sítí</t>
  </si>
  <si>
    <t>Lokální zásobování teplem</t>
  </si>
  <si>
    <t>3635</t>
  </si>
  <si>
    <t>Územní plánování</t>
  </si>
  <si>
    <t>3636</t>
  </si>
  <si>
    <t>Územní rozvoj</t>
  </si>
  <si>
    <t>Odvody vlastních zdrojů Evropských společenství do rozpočtu Evropské unie podle hrubého národního produktu</t>
  </si>
  <si>
    <t>Neinvestiční transfery cizím státům</t>
  </si>
  <si>
    <t>Neinvestiční tranfery finančním institucím</t>
  </si>
  <si>
    <t>3719</t>
  </si>
  <si>
    <t>Ostatní činnosti k ochraně ovzduší</t>
  </si>
  <si>
    <t>3721</t>
  </si>
  <si>
    <t>Sběr a svoz nebezpečných odpadů</t>
  </si>
  <si>
    <t>Sběr a svoz komunálních odpadů</t>
  </si>
  <si>
    <t>3723</t>
  </si>
  <si>
    <t>Sběr a svoz ostatních odpadů (jiných než nebezpečných a komunálních)</t>
  </si>
  <si>
    <t>3724</t>
  </si>
  <si>
    <t>Využívání a zneškodňování nebezpečných odpadů</t>
  </si>
  <si>
    <t>3725</t>
  </si>
  <si>
    <t>Lesnický výzkum</t>
  </si>
  <si>
    <t>1091</t>
  </si>
  <si>
    <t>6345</t>
  </si>
  <si>
    <t>Investiční transfery regionálním radám</t>
  </si>
  <si>
    <t>Příjem bankovního režijního účtu Státního zemědělského intervenčního fondu (SZIF) z dávek z cukru. SZIF vybírá dávky z cukru na svůj bankovní účet společné zemědělské politiky (tento příjem tohoto svého účtu zařazuje na položku 1706) a z něj 75 % vybranýc</t>
  </si>
  <si>
    <t>1706</t>
  </si>
  <si>
    <t>Dávky z cukru</t>
  </si>
  <si>
    <t>Převody Národnímu fondu na spolufinancování programu Sapard</t>
  </si>
  <si>
    <t>Převody Národnímu fondu na spolufinancování komunitárních programů</t>
  </si>
  <si>
    <t>Převody Náronímu fondu na spolufinancování ostatních programů Evropských společenství a ČR</t>
  </si>
  <si>
    <t>Převody Národnímu fondu na spolufinancování související s poskytnutím pomoci ČR ze zahraničí</t>
  </si>
  <si>
    <t>Převody ze státního rozpočtu do Národního fondu na vyrovnání kursových rozdílů</t>
  </si>
  <si>
    <t>Ostatní převody do Národního fondu</t>
  </si>
  <si>
    <t>Ostatní výdaje z finančního vypořádání minulých let</t>
  </si>
  <si>
    <t>Ocenitelná práva</t>
  </si>
  <si>
    <t>Příjem úhrad podle § 32a horního zákona (zákon č. 44/1988 Sb. ve znění pozdějších předpisů) a § 4b zákona o geologických pracích (zákon č. 62/1988 Sb. ve znění pozdějších předpisů).</t>
  </si>
  <si>
    <t>2414</t>
  </si>
  <si>
    <t>Splátky půjčených prostředků od podniků ve vlastnictví státu</t>
  </si>
  <si>
    <t>Ostrava</t>
  </si>
  <si>
    <t>Dr. Šmerala 25</t>
  </si>
  <si>
    <t>Ostrava - Slezská Ostrava</t>
  </si>
  <si>
    <t>Hladnovská 35</t>
  </si>
  <si>
    <t>Ostrava - Hrabůvka</t>
  </si>
  <si>
    <t>Fr. Hajdy 34</t>
  </si>
  <si>
    <t>Ostrava - Poruba</t>
  </si>
  <si>
    <t>M. Majerové 1691</t>
  </si>
  <si>
    <t>Čs. exilu 669</t>
  </si>
  <si>
    <t>Ostrava - Zábřeh</t>
  </si>
  <si>
    <t>Volgogradská 6a</t>
  </si>
  <si>
    <t>G. Klimenta 493</t>
  </si>
  <si>
    <t>Bohumín</t>
  </si>
  <si>
    <t>2259</t>
  </si>
  <si>
    <t>Ostatní záležitosti civilní letecké dopravy</t>
  </si>
  <si>
    <t>2261</t>
  </si>
  <si>
    <t>Činnost ústředních orgánů státní správy v dopravě</t>
  </si>
  <si>
    <t>Základní školy speciální, základní školy samostatně zřízené pro žáky se zdravotním postižením a základní školy zřízené při zdravotnických zařízeních</t>
  </si>
  <si>
    <t>3117</t>
  </si>
  <si>
    <t>První stupeň základních škol</t>
  </si>
  <si>
    <t>5299</t>
  </si>
  <si>
    <t>Ostatní záležitosti civilní připravenosti na krizové stavy</t>
  </si>
  <si>
    <t>Bezpečnost a veřejný pořádek</t>
  </si>
  <si>
    <t>5316</t>
  </si>
  <si>
    <t>Přijaté transfery</t>
  </si>
  <si>
    <t>5311</t>
  </si>
  <si>
    <t>5529</t>
  </si>
  <si>
    <t>Výdaje na dodavatelské pořízení informací (definice informace uvedena u položky 5169), které nemají povahu majetku (výdaje na dodavatelské pořízení informací, které povahu majetku mají, patří na položky z podseskupení 611 a na položku 5179), jestliže tyto</t>
  </si>
  <si>
    <t>5167</t>
  </si>
  <si>
    <t>Služby školení a vzdělávání</t>
  </si>
  <si>
    <t>Zahrnuje vzájemné vypořádací vztahy k dotacím mezi obcemi. Při vypořádání přes hranice okresu se zároveň použije záznamová jednotka 026 a přes hranice kraje 035.</t>
  </si>
  <si>
    <t>5368</t>
  </si>
  <si>
    <t>Domov důchodců Petřvald, příspěvková organizace</t>
  </si>
  <si>
    <t>Rychvaldská 531</t>
  </si>
  <si>
    <t>Neinvestiční půjčené prostředky fondům sociálního a zdravotního pojištění</t>
  </si>
  <si>
    <t>Cílené programy k řešení zaměstnanosti</t>
  </si>
  <si>
    <t>Aktivní politika zaměstnanosti jinde nezařazená</t>
  </si>
  <si>
    <t>4230</t>
  </si>
  <si>
    <t>Ochrana zaměstnanců při platební neschopnosti zaměstnavatelů</t>
  </si>
  <si>
    <t>4240</t>
  </si>
  <si>
    <t>Neinvestiční půjčené prostředky zřízeným příspěvkovým organizacím</t>
  </si>
  <si>
    <t>Tato položka zahrnuje odstupné podle zákoníku práce (§ 67 a 68 zákona č. 262/2006 Sb., zákoník práce) a další odstupné podle § 13 zákona o úřednících územních samosprávných celků (zákon č. 312/2002 Sb. ve znění pozdějších předpisů).</t>
  </si>
  <si>
    <t>5025</t>
  </si>
  <si>
    <t>Odbytné</t>
  </si>
  <si>
    <t>Výzkum a vývoj v oblasti všeobecných hospodářských záležitostí</t>
  </si>
  <si>
    <t>2590</t>
  </si>
  <si>
    <t>dotace a příspěvky poskytnuté fyzickým osobám, které nejsou podnikatelskými subjekty (nemají přidělené IČ)</t>
  </si>
  <si>
    <t>5494</t>
  </si>
  <si>
    <t>Neinvestiční transfery obyvatelstvu nemající charakter daru</t>
  </si>
  <si>
    <t>5499</t>
  </si>
  <si>
    <t>Povinné pojistné na úrazové pojištění</t>
  </si>
  <si>
    <t>Ostatní investiční převody do Národního fondu</t>
  </si>
  <si>
    <t>Mezinárodní spolupráce v zemědělství</t>
  </si>
  <si>
    <t xml:space="preserve">Střední škola poštovních a logistických služeb, Opava, příspěvková organizace </t>
  </si>
  <si>
    <t>Opava, Otická 2886</t>
  </si>
  <si>
    <t>Střední škola, Vítkov-Podhradí, příspěvková organizace</t>
  </si>
  <si>
    <t>Vítkov-Podhradí</t>
  </si>
  <si>
    <t>00601837</t>
  </si>
  <si>
    <t xml:space="preserve">Ostatní neinvestiční transfery veřejným rozpočtům územní úrovně </t>
  </si>
  <si>
    <t>5331</t>
  </si>
  <si>
    <t>Neinvestiční příspěvky zřízeným příspěvkovým organizacím</t>
  </si>
  <si>
    <t>poskytnutí příspěvku na provoz příspěvkovým organizacím kraje</t>
  </si>
  <si>
    <t>5332</t>
  </si>
  <si>
    <t>Sankční platby přijaté od státu, obcí a krajů</t>
  </si>
  <si>
    <t>Sankční platby přijaté od jiných subjektů</t>
  </si>
  <si>
    <t>Ostatní záležitosti sdělovacích prostředků</t>
  </si>
  <si>
    <t>3361</t>
  </si>
  <si>
    <t>Veškeré příjmy bankovního účtu společné zemědělské politiky Státního zemědělského intervenčního fondu (SZIF) z dávek z cukru podle § 1 odst. 2 písm. j) a § 11h zákona č.256/2000 Sb. ve znění zákonů č. 128/2003 Sb., č. 85/2004 Sb. a č. 441/2005 Sb. Inkasov</t>
  </si>
  <si>
    <t>2111</t>
  </si>
  <si>
    <t>Příjmy z poskytování služeb a výrobků</t>
  </si>
  <si>
    <t>2113</t>
  </si>
  <si>
    <t>Příjmy ze školného</t>
  </si>
  <si>
    <t>Daň z příjmů fyzických osob ze závislé činnosti a funkčních požitků</t>
  </si>
  <si>
    <t>Ostrava-Vítkovice</t>
  </si>
  <si>
    <t>Mendelova střední škola Nový Jičín,příspěvková organizace</t>
  </si>
  <si>
    <t>Masarykova střední škola zemědělská aVyšší odborná škola Opava, příspěvková organizace</t>
  </si>
  <si>
    <t>Střední pedagogická škola a Střední zdravotnická škola Krnov, příspěvková organizace</t>
  </si>
  <si>
    <t>Husova 283</t>
  </si>
  <si>
    <t>Třinec-Kanada</t>
  </si>
  <si>
    <t>Střední škola automobilní, mechanizace a podnikání Krnov, příspěvková organizace</t>
  </si>
  <si>
    <t>Mateřská škola Klíček Karviná-Hranice,Einsteinova 2849,příspěvková organizace</t>
  </si>
  <si>
    <t>Přirážky k pojistnému na úrazové pojištění podle § 44 zákona č. 266/2006 Sb., o úrazovém pojištění zaměstnanců.</t>
  </si>
  <si>
    <t>1643</t>
  </si>
  <si>
    <t>Příslušenství pojistného</t>
  </si>
  <si>
    <t>Pokuty a regresní náhrady podle § 58 až 61 zákona č. 266/2006 Sb., o úrazovém pojištění zaměstnanců.</t>
  </si>
  <si>
    <t>1705</t>
  </si>
  <si>
    <t>Podíl na dávkách z cukru</t>
  </si>
  <si>
    <t>Rozpočet 2007</t>
  </si>
  <si>
    <t>Přijaté dotace v rámci SDV</t>
  </si>
  <si>
    <t>Průmyslová zóna Nošovice</t>
  </si>
  <si>
    <t>Vítkov, nám. J. Zajíce č. 1</t>
  </si>
  <si>
    <t>Střední škola a Základní škola, Frýdek-Místek, Pionýrů 767, příspěvková organizace</t>
  </si>
  <si>
    <t>Frýdek-Místek, Pionýrů 767</t>
  </si>
  <si>
    <t>Základní škola a Mateřská škola, Frýdlant nad Ostravicí, Náměstí 7, příspěvková organizace</t>
  </si>
  <si>
    <t>Změna stavu dlouhodobých prostředků na bankovních účtech</t>
  </si>
  <si>
    <t>8127</t>
  </si>
  <si>
    <t>8128</t>
  </si>
  <si>
    <t>Základní škola, Ostrava-Poruba, Čkalovova 942, příspěvková organizace</t>
  </si>
  <si>
    <t>Převody z vlastních rezervních fondů (jiných než organizačních složek státu)</t>
  </si>
  <si>
    <t>Neinvestiční přijaté transfery od cizích států</t>
  </si>
  <si>
    <t>Neinvestiční přijaté transfery od mezinárodních institucí</t>
  </si>
  <si>
    <t>Neinvestiční transfery přijaté od Evropské unie</t>
  </si>
  <si>
    <t>Přijaté kompenzační platby z rozpočtu Evropské unie</t>
  </si>
  <si>
    <t>Ostatní neinvestiční přijaté transfery ze zahraničí</t>
  </si>
  <si>
    <t>Aktivní krátkodobé operace řízení likvidity - výdaje</t>
  </si>
  <si>
    <t>8121</t>
  </si>
  <si>
    <t>Dlouhodobé vydané dluhopisy</t>
  </si>
  <si>
    <t>8122</t>
  </si>
  <si>
    <t>Uhrazené splátky dlouhodobých vydaných dluhopisů</t>
  </si>
  <si>
    <t>8123</t>
  </si>
  <si>
    <t>8124</t>
  </si>
  <si>
    <t>Uhrazené splátky dlouhodobých přijatých půjčených prostředků</t>
  </si>
  <si>
    <t>8125</t>
  </si>
  <si>
    <t>Ústav sociální péče pro mentálně postižené ženy s celoročním pobytem Nová Horka, příspěvková organizace</t>
  </si>
  <si>
    <t>Nová Horka 22</t>
  </si>
  <si>
    <t>Domov důchodců Příbor, příspěvková organizace</t>
  </si>
  <si>
    <t>Masarykova 542</t>
  </si>
  <si>
    <t>00846384</t>
  </si>
  <si>
    <t>48804860</t>
  </si>
  <si>
    <t>00846350</t>
  </si>
  <si>
    <t>00846376</t>
  </si>
  <si>
    <t>00847046</t>
  </si>
  <si>
    <t>00847461</t>
  </si>
  <si>
    <t>48804851</t>
  </si>
  <si>
    <t>71197052</t>
  </si>
  <si>
    <t>71197044</t>
  </si>
  <si>
    <t>71197036</t>
  </si>
  <si>
    <t>61989185</t>
  </si>
  <si>
    <t>Neinvestiční půjčené prostředky do zahraničí</t>
  </si>
  <si>
    <t>Investiční půjčené prostředky ostatním příspěvkovým organizacím</t>
  </si>
  <si>
    <t>6460</t>
  </si>
  <si>
    <t>Podnikání a restrukturalizace v zemědělství a potravinářství</t>
  </si>
  <si>
    <t>1013</t>
  </si>
  <si>
    <t>Střední škola elektrotechnická, Ostrava, Na Jízdárně 30, příspěvková organizace</t>
  </si>
  <si>
    <t xml:space="preserve">Ostrava, Na Jízdárně 30 </t>
  </si>
  <si>
    <t>00575933</t>
  </si>
  <si>
    <r>
      <t xml:space="preserve">Úprava rozpočtu </t>
    </r>
    <r>
      <rPr>
        <sz val="12"/>
        <rFont val="Times New Roman CE"/>
        <family val="0"/>
      </rPr>
      <t>= tzn. o kolik se navýšil upravený rozpočet (tj. UR-SR=úprava rozpočtu)</t>
    </r>
  </si>
  <si>
    <t>Rozpočet 2009</t>
  </si>
  <si>
    <t>Ostrava-Slezská Ostrava, Těšínská 98</t>
  </si>
  <si>
    <t>Správa národního majetku</t>
  </si>
  <si>
    <t>2565</t>
  </si>
  <si>
    <t>Obchodní akademie, Frýdek-Místek, Palackého 123, příspěvková organizace</t>
  </si>
  <si>
    <t>Frýdek-Místek, Palackého 123</t>
  </si>
  <si>
    <t>4342</t>
  </si>
  <si>
    <t>2243</t>
  </si>
  <si>
    <t>Drážní vozidla</t>
  </si>
  <si>
    <t>2249</t>
  </si>
  <si>
    <t>Ostatní záležitosti železniční dopravy</t>
  </si>
  <si>
    <t>2252</t>
  </si>
  <si>
    <t>Zabezpečení letového provozu</t>
  </si>
  <si>
    <t>2253</t>
  </si>
  <si>
    <t>71197061</t>
  </si>
  <si>
    <t>00846635</t>
  </si>
  <si>
    <t>00847330</t>
  </si>
  <si>
    <t>00847348</t>
  </si>
  <si>
    <t>00847372</t>
  </si>
  <si>
    <t>48804878</t>
  </si>
  <si>
    <t>48804894</t>
  </si>
  <si>
    <t>48804843</t>
  </si>
  <si>
    <t>48804886</t>
  </si>
  <si>
    <t>48804908</t>
  </si>
  <si>
    <t>00016772</t>
  </si>
  <si>
    <t>71197001</t>
  </si>
  <si>
    <t>Příspěvek, který poskytují obce osobám v hmotné nouzi podle § 36 a 37 zákona č. 111/2006 Sb., o pomoci v hmotné nouzi, které jsou ohroženy sociálním vyloučením [příspěvek poskytovaný podle § 36 odst. 1 písm. c) a § 37 písm. e) tohoto zákona osobám uvedený</t>
  </si>
  <si>
    <t>Ostatní dávky sociální pomoci</t>
  </si>
  <si>
    <t>nám. J. Zajíce č. 1</t>
  </si>
  <si>
    <t>Pionýrů 767</t>
  </si>
  <si>
    <t>Náměstí 7</t>
  </si>
  <si>
    <t>Jablunkovská 241</t>
  </si>
  <si>
    <t>Domov důchodců Odry, příspěvková organizace</t>
  </si>
  <si>
    <t>Hranická 56</t>
  </si>
  <si>
    <t>Domov důchodců Frenštát pod Radhoštěm, příspěvková organizace</t>
  </si>
  <si>
    <t>Za střelnicí 1568</t>
  </si>
  <si>
    <t>Střední zdravotnická škola a Vyšší odborná škola zdravotnická, Ostrava, příspěvková organizace</t>
  </si>
  <si>
    <t>Ostrava, Jeremenkova 2</t>
  </si>
  <si>
    <t>Základní škola pro sluchově postižené a Mateřská škola pro sluchově postižené, Ostrava-Poruba, příspěvková organizace</t>
  </si>
  <si>
    <t>Ostrava - Poruba, Spartakovců 1153</t>
  </si>
  <si>
    <t>00601977</t>
  </si>
  <si>
    <t>Základní škola, Ostrava-Slezská Ostrava, Těšínská 98, příspěvková organizace</t>
  </si>
  <si>
    <t>Pojistné, které podle zákona č. 266/2006 Sb., o úrazovém pojištění zaměstnanců, platí zaměstnavatelé včetně organizací příslušné okresní správě sociálního zabezpečení spolu s pojistným na sociální zabezpečení a příspěvkem na státní politiku zaměstnanosti.</t>
  </si>
  <si>
    <t>5039</t>
  </si>
  <si>
    <t>neinvestiční přijaté dotace ze státních finančních aktiv</t>
  </si>
  <si>
    <t>4211</t>
  </si>
  <si>
    <t>Odměny členům zastupitelstva (uvolněným i neuvolněným)</t>
  </si>
  <si>
    <t>5024</t>
  </si>
  <si>
    <t>Odstupné</t>
  </si>
  <si>
    <t>Zahrnuje především odměny za práci podle dohod o pracích uzavíraných podle zákoníku práce mimo pracovní poměr, odměny členům výborů zastupitelstev a komisí obcí a krajů (s výjimkou samotných zastupitelů, jejichž odměny se zařazují na položku 5023), odměny</t>
  </si>
  <si>
    <t>5023</t>
  </si>
  <si>
    <t>Odměny členů zastupitelstev obcí a krajů</t>
  </si>
  <si>
    <t>Opava, Elišky Krásnohorské 8</t>
  </si>
  <si>
    <t>Mateřská škola logopedická, Frýdek-Místek, 8. pěšího pluku 821, příspěvková organizace</t>
  </si>
  <si>
    <t>Frýdek-Místek, 8. pěšího pluku 821</t>
  </si>
  <si>
    <t>Neinvestiční transfery přijaté z Pozemkového fondu a z bankovního účtu, který je nástupnickým peněžním fondem Fondu národního majetku podle § 4 zákona o zrušení Fondu národního majetku (zákona č. 178/2005 Sb.).</t>
  </si>
  <si>
    <t>4116</t>
  </si>
  <si>
    <t>Ostatní neinvestiční přijaté transfery ze státního rozpočtu</t>
  </si>
  <si>
    <t>4118</t>
  </si>
  <si>
    <t>Neinvestiční převody z Národního fondu</t>
  </si>
  <si>
    <t>neinvestiční dotace v rámci programů pomoci od Evropské unie PHARE, ISPA, SAPARD, dotace ze strukturálních fondů, fondu soudržnosti a kohezního fondu</t>
  </si>
  <si>
    <t>4121</t>
  </si>
  <si>
    <t>Neinvestiční přijaté transfery od obcí</t>
  </si>
  <si>
    <t>a) Snížení závazného ukazatele příspěvek na provoz příspěvkovým organizacím kraje</t>
  </si>
  <si>
    <t>b) Zvýšení závazného ukazatele příspěvek na provoz příspěvkovým organizacím kraje</t>
  </si>
  <si>
    <t>Snížení závazného ukazatele příspěvek na provoz</t>
  </si>
  <si>
    <t>Kč</t>
  </si>
  <si>
    <t xml:space="preserve">Účelově určeno </t>
  </si>
  <si>
    <t>na dofinancování vyučovaného předmětu řízení motorových vozidel</t>
  </si>
  <si>
    <t>na zajištění organizace celokrajské konference EVVO pro školy a školská zařízení</t>
  </si>
  <si>
    <t>Frenštát pod Radhoštěm, Martinská čtvrť 1172</t>
  </si>
  <si>
    <t>Střední odborná škola a Střední odborné učiliště podnikání a služeb, Jablunkov, Školní 416, příspěvková organizace,</t>
  </si>
  <si>
    <t>Jablunkov, Školní 416</t>
  </si>
  <si>
    <t>Mateřská škola logopedická, Ostrava-Poruba, Liptaňské nám. 890, příspěvková organizace</t>
  </si>
  <si>
    <t>Ostrava - Poruba, Liptaňské nám. 890</t>
  </si>
  <si>
    <t>Mateřská škola logopedická, Ostrava-Poruba, Na Robinsonce 1646, příspěvková organizace</t>
  </si>
  <si>
    <t>Ostrava - Poruba, Na Robinsonce 1646</t>
  </si>
  <si>
    <t>Mateřská škola, Ostrava-Poruba, U Školky 1621, příspěvková organizace</t>
  </si>
  <si>
    <t>Ostrava - Poruba, U Školky 1621</t>
  </si>
  <si>
    <t>00601985</t>
  </si>
  <si>
    <t>Investiční půjčené prostředky nefinančním podnikatelským subjektům - fyzickým osobám</t>
  </si>
  <si>
    <t>Investiční půjčené prostředky nefinančním podnikatelským subjektům - právnickým osobám</t>
  </si>
  <si>
    <t>Investiční půjčené prostředky finančním a podobným institucím ve vlastnictví státu</t>
  </si>
  <si>
    <t>Investiční půjčené prostředky vybraným podnikatelským subjektům ve vlastnictví státu</t>
  </si>
  <si>
    <t>Ostatní investiční půjčené prostředky podnikatelským subjektům</t>
  </si>
  <si>
    <t>Investiční půjčené prostředky obecně prospěšným společnostem</t>
  </si>
  <si>
    <t>Investiční půjčené prostředky občanským sdružením</t>
  </si>
  <si>
    <t>Investiční půjčené prostředky církvím a náboženským společnostem</t>
  </si>
  <si>
    <t>Investiční půjčené prostředky společenstvím vlastníků jednotek</t>
  </si>
  <si>
    <t>Ostatní investiční půjčené prostředky neziskovým a podobným organizacím</t>
  </si>
  <si>
    <t>Investiční půjčené prostředky státnímu ropočtu</t>
  </si>
  <si>
    <t>Investiční půjčené prostředky státním fondům</t>
  </si>
  <si>
    <t>Investiční půjčené prostředky zvláštním fondům ústřední úrovně</t>
  </si>
  <si>
    <t>Investiční půjčené prostředky fondům sociálního a zdravotního pojištění</t>
  </si>
  <si>
    <t>Ostatní investiční půjčené prostředky jiným veřejným rozpočtům</t>
  </si>
  <si>
    <t>Investiční půjčené prostředky obcím</t>
  </si>
  <si>
    <t>Investiční půjčené prostředky krajům</t>
  </si>
  <si>
    <t>Ostatní investiční půjčené prostředky veřejným rozpočtům místní úrovně</t>
  </si>
  <si>
    <t>Investiční půjčené prostředky do zahraničí</t>
  </si>
  <si>
    <t>Investiční převody Národnímu fondu na spolufinancování komunitárních programů</t>
  </si>
  <si>
    <t>Investiční převody Národnímu fondu na spolufinancování ostatních programů  Evropských společenství a ČR</t>
  </si>
  <si>
    <t>dotace do investičního fondu příspěvkových organizací kraje</t>
  </si>
  <si>
    <t>6353</t>
  </si>
  <si>
    <t xml:space="preserve">Investiční transfery školským právnickým osobám zřízeným státem, kraji a obcemi
</t>
  </si>
  <si>
    <t>Sokolovská 1</t>
  </si>
  <si>
    <t>Sokolovská 45</t>
  </si>
  <si>
    <t xml:space="preserve">Boženy Němcové 22 </t>
  </si>
  <si>
    <t>Husova 6</t>
  </si>
  <si>
    <t>Kolofíkovo nábřeží 51</t>
  </si>
  <si>
    <t>Olomoucká 16</t>
  </si>
  <si>
    <t>ČSA 4a</t>
  </si>
  <si>
    <t>Lískovecká 2089</t>
  </si>
  <si>
    <t>Potoční 1094</t>
  </si>
  <si>
    <t>Pionýrů 2069</t>
  </si>
  <si>
    <t>tř. T.G.Masaryka 451</t>
  </si>
  <si>
    <t>Lánská 132</t>
  </si>
  <si>
    <t>Krnovská 9</t>
  </si>
  <si>
    <t>Opavská 49</t>
  </si>
  <si>
    <t>Soukenická 21</t>
  </si>
  <si>
    <t>Dukelská 5</t>
  </si>
  <si>
    <t>Město Albrechtice</t>
  </si>
  <si>
    <t>Nemocniční 11</t>
  </si>
  <si>
    <t>Julia Sedláka 16</t>
  </si>
  <si>
    <t>Na Hrázi 1449</t>
  </si>
  <si>
    <t>Jablunkov</t>
  </si>
  <si>
    <t>Školní 416</t>
  </si>
  <si>
    <t>00100331</t>
  </si>
  <si>
    <t xml:space="preserve">Bílá </t>
  </si>
  <si>
    <t>Bílá 144</t>
  </si>
  <si>
    <t>Liptaňské nám. 890</t>
  </si>
  <si>
    <t>Na Robinsonce 1646</t>
  </si>
  <si>
    <t>U Školky 1621</t>
  </si>
  <si>
    <t>Spartakovců 1153</t>
  </si>
  <si>
    <t>Ostrava-Slezská Ostrava</t>
  </si>
  <si>
    <t>Těšínská 98</t>
  </si>
  <si>
    <t>Na Vizině 28</t>
  </si>
  <si>
    <t>17. listopadu 1123</t>
  </si>
  <si>
    <t>Havířov</t>
  </si>
  <si>
    <t>Mozartova 2</t>
  </si>
  <si>
    <t>Einsteinova 2849</t>
  </si>
  <si>
    <t>Komenského 64</t>
  </si>
  <si>
    <t>Elišky Krásnohorské 8</t>
  </si>
  <si>
    <t>8. pěšího pluku 821</t>
  </si>
  <si>
    <t>úhrady prokazatelné ztráty provozovatelům hromadné dopravy v důsledku plnění veřejné služby (zajištění dopravní obslužnosti)</t>
  </si>
  <si>
    <t>5194</t>
  </si>
  <si>
    <t>Věcné dary</t>
  </si>
  <si>
    <t>nákup věcných předmětů poskytovaných formou daru (vždy rozepsat komu a proč)</t>
  </si>
  <si>
    <t>5195</t>
  </si>
  <si>
    <t>Nám. Sv. Michala 12</t>
  </si>
  <si>
    <t>Ostrava - Moravská Ostrava</t>
  </si>
  <si>
    <t>Kratochvílova 7</t>
  </si>
  <si>
    <t>Středoškolská 1</t>
  </si>
  <si>
    <t>Středoškolská 3</t>
  </si>
  <si>
    <t>Ostrava - Vítkovice</t>
  </si>
  <si>
    <t>Zengrova 1</t>
  </si>
  <si>
    <t>Ostrava - Mariánské Hory</t>
  </si>
  <si>
    <t>Daňové příjmy</t>
  </si>
  <si>
    <t>VÝDAJE</t>
  </si>
  <si>
    <t>Činnost zastupitelstva</t>
  </si>
  <si>
    <t>Činnost krajského úřadu</t>
  </si>
  <si>
    <t>Samosprávné činnosti celkem</t>
  </si>
  <si>
    <t>Příspěvky PO celkem - provoz</t>
  </si>
  <si>
    <t>Reprodukce majetku kraje</t>
  </si>
  <si>
    <t>Český Těšín, Frýdecká 32</t>
  </si>
  <si>
    <t>Střední škola techniky a služeb, Karviná, příspěvková organizace</t>
  </si>
  <si>
    <t>Karviná-Nové Město, tř. Osvobození 60/1111</t>
  </si>
  <si>
    <t>Střední odborná škola dopravy a cestovního ruchu, Krnov, příspěvková organizace</t>
  </si>
  <si>
    <t>Krnov, Revoluční 92</t>
  </si>
  <si>
    <t>00601292</t>
  </si>
  <si>
    <t>Střední pedagogická škola a Střední zdravotnická škola, Krnov, příspěvková organizace</t>
  </si>
  <si>
    <t>Krnov, Jiráskova 1a</t>
  </si>
  <si>
    <t>00601322</t>
  </si>
  <si>
    <t>Střední průmyslová škola, Bruntál, příspěvková organizace</t>
  </si>
  <si>
    <t>Bruntál, Kavalcova 1</t>
  </si>
  <si>
    <t>00601314</t>
  </si>
  <si>
    <t>Obchodní akademie a Střední zemědělská škola, Bruntál, příspěvková organizace</t>
  </si>
  <si>
    <t>Bruntál, nám. J. Žižky 10</t>
  </si>
  <si>
    <t>00601315</t>
  </si>
  <si>
    <t>Bruntál, nám. J. Žižky 11</t>
  </si>
  <si>
    <t>6909</t>
  </si>
  <si>
    <t>1119</t>
  </si>
  <si>
    <t>Zrušené daně, jejichž předmětem je příjem fyzických osob</t>
  </si>
  <si>
    <t>1122</t>
  </si>
  <si>
    <t>Daň z příjmů právnických osob za obce</t>
  </si>
  <si>
    <t>1129</t>
  </si>
  <si>
    <t>Zrušené daně, jejichž předmětem je příjem právnických osob</t>
  </si>
  <si>
    <t>1219</t>
  </si>
  <si>
    <t>Zružené daně ze zboží a slušeb</t>
  </si>
  <si>
    <t>1221</t>
  </si>
  <si>
    <t>1222</t>
  </si>
  <si>
    <t>1223</t>
  </si>
  <si>
    <t>1224</t>
  </si>
  <si>
    <t>1225</t>
  </si>
  <si>
    <t>1226</t>
  </si>
  <si>
    <t>1321</t>
  </si>
  <si>
    <t>1322</t>
  </si>
  <si>
    <t>1331</t>
  </si>
  <si>
    <t>1332</t>
  </si>
  <si>
    <t>1333</t>
  </si>
  <si>
    <t>1334</t>
  </si>
  <si>
    <t>1335</t>
  </si>
  <si>
    <t>1336</t>
  </si>
  <si>
    <t>1337</t>
  </si>
  <si>
    <t>1338</t>
  </si>
  <si>
    <t>1341</t>
  </si>
  <si>
    <t>1342</t>
  </si>
  <si>
    <t>1343</t>
  </si>
  <si>
    <t>1344</t>
  </si>
  <si>
    <t>1345</t>
  </si>
  <si>
    <t>1346</t>
  </si>
  <si>
    <t>1347</t>
  </si>
  <si>
    <t>1348</t>
  </si>
  <si>
    <t>1349</t>
  </si>
  <si>
    <t>1351</t>
  </si>
  <si>
    <t>1352</t>
  </si>
  <si>
    <t>6449</t>
  </si>
  <si>
    <t xml:space="preserve">Ostatní investiční půjčené </t>
  </si>
  <si>
    <t>Příjmy z finančního vypořádání mezi na jedné straně regionální radou a na druhé krajem, obcemi a dobrovolnými svazky obcí. Pokud by došlo k vypořádání přes hranice kraje, použije se záznamová jednotka 028.</t>
  </si>
  <si>
    <t>Ostatní povinné pojistné placené zaměstnavatelem</t>
  </si>
  <si>
    <t>Příjmy z finančního vypořádání minulých let mezi regionální radou a kraji, obcemi a dobrovolnými svazky obcí</t>
  </si>
  <si>
    <t>zahrnuje identifikované, ale zcela nahodilé, netypické příjmy, které nelze zařadit na jinou druhovou položku (např. propadlé jistiny vložených vkladů při výběrových řízeních)</t>
  </si>
  <si>
    <t>2342</t>
  </si>
  <si>
    <t>poplatky za odběr podzemní vody podle zákona č. 254/2001 S., o vodách a o změně některých zákonů (vodní zákon)</t>
  </si>
  <si>
    <t>2343</t>
  </si>
  <si>
    <t>Příjmy z úhrad dobývacího prostoru a z vydobytých nerostů.</t>
  </si>
  <si>
    <t>6415</t>
  </si>
  <si>
    <t xml:space="preserve">Investiční půjčené prostředky vybraným podnikatelským subjektům ve vlastnictví státu
</t>
  </si>
  <si>
    <t>Vlastní správní činnost obcí. Zahrnuje i společné činnosti pro místní správu a zastupitelský sor, nelze-li je oddělit. Výdaje hrazené ze sociálního fondu obcí ve prospěch zaměstnanců obecního úřadu.</t>
  </si>
  <si>
    <t>Činnost regionální správy</t>
  </si>
  <si>
    <t>Ostatní správa v oblasti krizového řízení</t>
  </si>
  <si>
    <t>Podpora krizového řízení a nouzového plánování</t>
  </si>
  <si>
    <t>5279</t>
  </si>
  <si>
    <t>Krnov, Hlubčická 11</t>
  </si>
  <si>
    <t>Základní škola, Rýmařov, Školní náměstí 1, příspěvková organizace</t>
  </si>
  <si>
    <t>Rýmařov, Školní náměstí 1</t>
  </si>
  <si>
    <t>71172041</t>
  </si>
  <si>
    <t>Frýdek-Místek, 28. října 1598</t>
  </si>
  <si>
    <t>00561151</t>
  </si>
  <si>
    <t>Střední zdravotnická škola, Frýdek-Místek, příspěvková organizace</t>
  </si>
  <si>
    <t>Frýdek-Místek, tř. T. G. Masaryka 451</t>
  </si>
  <si>
    <t>00601373</t>
  </si>
  <si>
    <t>4354</t>
  </si>
  <si>
    <t>6339</t>
  </si>
  <si>
    <t>Odměny autorům literárních, uměleckých a vědeckých děl včetně počítačových programů za udělení oprávnění organizaci dílo užít podle autorského zákona (zákona č. 121/2000 Sb. ve znění pozdějších předpisů) bez časového omezení (odměny za udělení oprávnění k</t>
  </si>
  <si>
    <t>5051</t>
  </si>
  <si>
    <t>Mzdové náhrady</t>
  </si>
  <si>
    <t>Náhrady pracovníkům za újmu, která jim vznikla v důsledku toho, že jim organizace neoprávněně znemožnila práci, zejména tím, že je neoprávněně propustila, a peněžní prostředky vyplácené za práci nikoliv jako odměna, ale náhrada, například náhrada za praco</t>
  </si>
  <si>
    <t>5131</t>
  </si>
  <si>
    <t>Potraviny</t>
  </si>
  <si>
    <t>Školní straování pro žáky středních škol a konzervatoří a pro studenty vyšších odborných škol a stravování v internátech a domovech mládeže</t>
  </si>
  <si>
    <t>Školní družiny a kluby</t>
  </si>
  <si>
    <t>3144</t>
  </si>
  <si>
    <t>Školy v přírodě</t>
  </si>
  <si>
    <t>Internáty</t>
  </si>
  <si>
    <t>3146</t>
  </si>
  <si>
    <t>Zařízení výchovného poradenství a preventivně výchovné péče</t>
  </si>
  <si>
    <t>Dětský domov a Školní jídelna, Ostrava-Slezská Ostrava, Na Vizině 28, příspěvková organizace</t>
  </si>
  <si>
    <t>Frýdek-Místek, Na Hrázi 1449</t>
  </si>
  <si>
    <t>00100340</t>
  </si>
  <si>
    <t>Ostatní ambulantní péče</t>
  </si>
  <si>
    <t>Fakultní nemocnice</t>
  </si>
  <si>
    <t>3523</t>
  </si>
  <si>
    <t>Odborné léčebné ústavy</t>
  </si>
  <si>
    <t>3526</t>
  </si>
  <si>
    <t>Lázeňské léčebny, ozdravovny, sanatoria</t>
  </si>
  <si>
    <t>3529</t>
  </si>
  <si>
    <t>Ostatní ústavní péče</t>
  </si>
  <si>
    <t>3531</t>
  </si>
  <si>
    <t>Hygienická služba a ochrana veřejného zdraví</t>
  </si>
  <si>
    <t>Lékárenská služba  (léky, protézy a  přístroje pro užití  vně zdravotnických zařízení)</t>
  </si>
  <si>
    <t>3533</t>
  </si>
  <si>
    <t>Zdravotnická záchranná služba</t>
  </si>
  <si>
    <t>Ostatní zdravotnická zařízení a služby pro zdravotnictví</t>
  </si>
  <si>
    <t>3541</t>
  </si>
  <si>
    <t>Prevence před drogami, alkoholem, nikotinem a jinými návykovými látkami</t>
  </si>
  <si>
    <t>Prevence HIV/AIDS</t>
  </si>
  <si>
    <t>3543</t>
  </si>
  <si>
    <t>Pomoc zdravotně postiženým</t>
  </si>
  <si>
    <t>Mezinárodní spolupráce ve všeobecných hospodářských záležitostech</t>
  </si>
  <si>
    <t>Zvláštní sociální dávky příslušníků  ozbrojených sil a bezpečnostních sborů při skončení služebního poměru</t>
  </si>
  <si>
    <t>nové</t>
  </si>
  <si>
    <t>Zrušené daně ze zboží a služeb</t>
  </si>
  <si>
    <t>Spotřební daň z minerálních olejů</t>
  </si>
  <si>
    <t>Spotřební daň z lihu</t>
  </si>
  <si>
    <t>Spotřební daň z piva</t>
  </si>
  <si>
    <t>Spotřební daň z vína a meziproduktů</t>
  </si>
  <si>
    <t>Spotřební daň z tabákových výrobků</t>
  </si>
  <si>
    <t>Poplatek za látky poškozující nebo ohrožující ozónovou vrstvu Země</t>
  </si>
  <si>
    <t>Daň silniční</t>
  </si>
  <si>
    <t>Poplatek za užívání dálnic a rychlostních silnic</t>
  </si>
  <si>
    <t>Poplatky za vypouštění odpadních vod do vod povrchových</t>
  </si>
  <si>
    <t>Poplatky za znečišťování ovzduší</t>
  </si>
  <si>
    <t>Poplatky za uložení odpadů</t>
  </si>
  <si>
    <t>Odvody za odnětí půdy ze zemědělského půdního fondu</t>
  </si>
  <si>
    <t>Poplatky za odnětí pozemků plnění funkcí lesa</t>
  </si>
  <si>
    <t>Poplatek za povolené vypouštění odpadních vod do vod podzemních</t>
  </si>
  <si>
    <t>Neinvestiční půjčené prostředky akciovým společnostem, které jsou bankami nebo vykonávají obdobnou činnost jako banky a které jsou převážně vlastněny státem, a institucím zřízeným zákonem, které vykonávají obdobnou činnost jako banky a hospodaří s majetke</t>
  </si>
  <si>
    <t>5615</t>
  </si>
  <si>
    <t xml:space="preserve">Neinvestiční půjčené prostředky vybraným podnikatelským subjektům ve vlastnictví státu
</t>
  </si>
  <si>
    <t>Jana Palacha 794</t>
  </si>
  <si>
    <t>Český Těšín</t>
  </si>
  <si>
    <t>Frýdecká 30</t>
  </si>
  <si>
    <t>Havlíčkova 13</t>
  </si>
  <si>
    <t>Havířov - Město</t>
  </si>
  <si>
    <t>Platy zaměstnanců v pracovním poměru</t>
  </si>
  <si>
    <t>dálkově dodávaná tepelná energie</t>
  </si>
  <si>
    <t>5153</t>
  </si>
  <si>
    <t>Plyn</t>
  </si>
  <si>
    <t>dodávaný plyn</t>
  </si>
  <si>
    <t>5154</t>
  </si>
  <si>
    <t>Elektrická energie</t>
  </si>
  <si>
    <t>dodávaná elektrická energie</t>
  </si>
  <si>
    <t>5155</t>
  </si>
  <si>
    <t>Pevná paliva</t>
  </si>
  <si>
    <t>nákup energie - pevných paliv</t>
  </si>
  <si>
    <t>5156</t>
  </si>
  <si>
    <t>Pohonné hmoty a maziva</t>
  </si>
  <si>
    <t>benzín, nafta, LPG a maziva pro služební vozidla krajského úřadu</t>
  </si>
  <si>
    <t>Odborný léčebný ústav Metylovice - Moravskoslezské sanatorium, příspěvková organizace</t>
  </si>
  <si>
    <t>Metylovice 1</t>
  </si>
  <si>
    <t>00844853</t>
  </si>
  <si>
    <t>Nemocnice s poliklinikou Karviná-Ráj, příspěvková organizace</t>
  </si>
  <si>
    <t>Vydmuchov 399/5</t>
  </si>
  <si>
    <t>00844896</t>
  </si>
  <si>
    <t>Nemocnice s poliklinikou Havířov, příspěvková organizace</t>
  </si>
  <si>
    <t>Dělnická 1132/24</t>
  </si>
  <si>
    <t>00844781</t>
  </si>
  <si>
    <t>Nemocnice s poliklinikou v Novém Jičíně, příspěvková organizace</t>
  </si>
  <si>
    <t>K nemocnici 76</t>
  </si>
  <si>
    <t>00844799</t>
  </si>
  <si>
    <t>Investiční transfery sdružením založeným podle zákona č. 83/1990 Sb., o sdružování občanů, ve znění pozdějších předpisů. Patří sem i investiční transfery těmito sdruženími zřízeným školským právnickým osobám, tj. osobám podle § 124 až 140 školského zákona</t>
  </si>
  <si>
    <t>6323</t>
  </si>
  <si>
    <t>Investiční transfery církvím a náboženským společnostem</t>
  </si>
  <si>
    <t>Mendelovo gymnázium, Opava, příspěvková organizace</t>
  </si>
  <si>
    <t>Opava, Komenského 5</t>
  </si>
  <si>
    <t>Slezské gymnázium, Opava, příspěvková organizace</t>
  </si>
  <si>
    <t>Opava, Krnovská 69</t>
  </si>
  <si>
    <t>00846902</t>
  </si>
  <si>
    <t>Jazyková škola s právem státní jazykové zkoušky, Frýdek-Místek, příspěvková organizace</t>
  </si>
  <si>
    <t xml:space="preserve">Frýdek-Místek, Palackého 123 </t>
  </si>
  <si>
    <t>Pedagogicko-psychologická poradna, Frýdek-Místek, příspěvková organizace</t>
  </si>
  <si>
    <t>Frýdek-Místek, Palackého 130</t>
  </si>
  <si>
    <t>Pedagogicko-psychologická poradna, Bruntál, příspěvková organizace</t>
  </si>
  <si>
    <t>Úřad zřízený podle § 1 zákona č. 219/2002 Sb. a podle § 2 odst. 1 bodu 10 a § 28 odst. 2 a 3 kompetenčního zákona (zákona č. 2/1969 Sb., o zřízení ministerstev a jiných ústředních orgánů státní správy České republiky, ve znění pozdějších předpisů) s výjim</t>
  </si>
  <si>
    <t>6146</t>
  </si>
  <si>
    <t>Český statistický úřad</t>
  </si>
  <si>
    <t>Výdaje Českého statistického úřadu.</t>
  </si>
  <si>
    <t>6147</t>
  </si>
  <si>
    <t>Všeobecné personální řízení</t>
  </si>
  <si>
    <t>9/487/1</t>
  </si>
  <si>
    <t>1.4.</t>
  </si>
  <si>
    <t>Opava, Kolofíkovo nábřeží 51</t>
  </si>
  <si>
    <t>00845311</t>
  </si>
  <si>
    <t>Azylové domy, nízkoprahová denní centra a noclehárny</t>
  </si>
  <si>
    <t>Nízkoprahová zařízení pro děti a mládež</t>
  </si>
  <si>
    <t>4376</t>
  </si>
  <si>
    <t>Vratky neoprávněně použitých nebo zadržených prostředků Evropských společenství</t>
  </si>
  <si>
    <t>Nevyjasněné, neidentifikované a nezařazené příjmy z pojistného na sociální zabezpečení</t>
  </si>
  <si>
    <t>2149</t>
  </si>
  <si>
    <t>Ostatní příjmy z výnosů finančního majetku</t>
  </si>
  <si>
    <t>3203</t>
  </si>
  <si>
    <t>Příjmy z prodeje dluhopisů</t>
  </si>
  <si>
    <t>3209</t>
  </si>
  <si>
    <t>Ostatní příjmy z prodeje dlouhodobého finančního majetku</t>
  </si>
  <si>
    <t>3524</t>
  </si>
  <si>
    <t>3525</t>
  </si>
  <si>
    <t>Léčebny dlouhodobě nemocných</t>
  </si>
  <si>
    <t>Hospice</t>
  </si>
  <si>
    <t>Pořízení,  zachování  a  obnova  hodnot  místního  kulturního,  národního  a historického povědomí</t>
  </si>
  <si>
    <t>3329</t>
  </si>
  <si>
    <t>Ostatní záležitosti ochrany památek a péče o kulturní dědictví</t>
  </si>
  <si>
    <t>Činnosti registrovaných církví a náboženských společností</t>
  </si>
  <si>
    <t>3341</t>
  </si>
  <si>
    <t>Rozhlas a televize</t>
  </si>
  <si>
    <t>3349</t>
  </si>
  <si>
    <t xml:space="preserve">Střední škola oděvní, služeb a podnikání, Ostrava-Poruba, Příčná 1108, příspěvková organizace </t>
  </si>
  <si>
    <t>Ostrava-Poruba, Příčná 1108</t>
  </si>
  <si>
    <t>Střední škola zemědělská, Český Těšín, příspěvková organizace</t>
  </si>
  <si>
    <t>Český Těšín, Tyršova 611/2</t>
  </si>
  <si>
    <t>Střední škola, Bohumín, příspěvková organizace</t>
  </si>
  <si>
    <t>Činnost ostatních orgánů státní správy v oblasti bezpečnosti práce</t>
  </si>
  <si>
    <t>2569</t>
  </si>
  <si>
    <t>Zahraniční vojenská pomoc</t>
  </si>
  <si>
    <t>Povinné pojistné na sociální zabezpečení                                                     a příspěvek na státní politiku zaměstnanosti</t>
  </si>
  <si>
    <t>Pojistné na sociální zabezpečení a příspěvek na státní politiku zaměstnanosti</t>
  </si>
  <si>
    <t>5032</t>
  </si>
  <si>
    <t>Povinné pojistné na veřejné zdravotní pojištění</t>
  </si>
  <si>
    <t>pojistné na veřejné zdravotní pojištění</t>
  </si>
  <si>
    <t>5038</t>
  </si>
  <si>
    <t>4213</t>
  </si>
  <si>
    <t>dotace od obcí (spoluúčast a prezentace na mezinárodních konferencích, spoluúčast                            na studiích, projektech, apod.)</t>
  </si>
  <si>
    <t>Masarykovo gymnázium, Příbor, příspěvková organizace</t>
  </si>
  <si>
    <t>Příbor, Jičínská 528</t>
  </si>
  <si>
    <t>Gymnázium, Hlučín,  příspěvková organizace</t>
  </si>
  <si>
    <t>Hlučín, Dr. Ed. Beneše 7</t>
  </si>
  <si>
    <t>Příčná 1108</t>
  </si>
  <si>
    <t>Tyršova 611/2</t>
  </si>
  <si>
    <t>Ostatní záležitosti v dopravě</t>
  </si>
  <si>
    <t>Pitná voda</t>
  </si>
  <si>
    <t>Odvádění a čištění odpadních vod a nakládání s kaly</t>
  </si>
  <si>
    <t>Prevence znečišťování vody</t>
  </si>
  <si>
    <t>Odvádění a čištění odpadních vod jinde nezařazené</t>
  </si>
  <si>
    <t>Úpravy vodohospodářsky významných a vodárenských toků</t>
  </si>
  <si>
    <t>2332</t>
  </si>
  <si>
    <t>Činnost ostatních orgánů státní správy v dopravě</t>
  </si>
  <si>
    <t>2269</t>
  </si>
  <si>
    <t>Ostatní správa v dopravě</t>
  </si>
  <si>
    <t>2271</t>
  </si>
  <si>
    <t>Ostatní dráhy</t>
  </si>
  <si>
    <t>2272</t>
  </si>
  <si>
    <t>Provoz ostatních drah</t>
  </si>
  <si>
    <t>2279</t>
  </si>
  <si>
    <t>Záležitosti ostatních drah jinde nezařazené</t>
  </si>
  <si>
    <t>2280</t>
  </si>
  <si>
    <t>Výzkum a vývoj v dopravě</t>
  </si>
  <si>
    <t>2291</t>
  </si>
  <si>
    <t>Mezinárodní spolupráce v dopravě</t>
  </si>
  <si>
    <t>2299</t>
  </si>
  <si>
    <t>Činnost ostatních orgánů státní správy v oblasti kultury, církví a sdělovacích prostředků</t>
  </si>
  <si>
    <t>3380</t>
  </si>
  <si>
    <t>Kapitálové výdaje</t>
  </si>
  <si>
    <t>Změna stavu krátkodobých prostředků na bankovních účtech</t>
  </si>
  <si>
    <t>Dlouhodobé přijaté půjčené prostředky</t>
  </si>
  <si>
    <t>3744</t>
  </si>
  <si>
    <t>Střední průmyslová škola, Karviná, příspěvková organizace</t>
  </si>
  <si>
    <t>Karviná-Hranice, Žižkova 1818</t>
  </si>
  <si>
    <t>Obchodní akademie, Český Těšín, Sokola Tůmy 12, příspěvková organizace</t>
  </si>
  <si>
    <t>Český Těšín, Sokola Tůmy 12</t>
  </si>
  <si>
    <t>Obchodní akademie, Orlová, příspěvková organizace</t>
  </si>
  <si>
    <t>Orlová-Lutyně, Polní 964</t>
  </si>
  <si>
    <t>00844985</t>
  </si>
  <si>
    <t>Střední zdravotnická škola, Karviná, příspěvková organizace</t>
  </si>
  <si>
    <t>Karviná, K.H.Borovského 2315</t>
  </si>
  <si>
    <t>00601624</t>
  </si>
  <si>
    <t>Vyšší odborná škola, Střední odborná škola a Střední odborné učiliště, Kopřivnice, příspěvková organizace</t>
  </si>
  <si>
    <t>Kopřivnice, Husova 1302</t>
  </si>
  <si>
    <t>00845027</t>
  </si>
  <si>
    <t>Poskytnuté neinvestiční příspěvky a náhrady</t>
  </si>
  <si>
    <r>
      <t xml:space="preserve">slova "tyto se zařadí na položku 6143" nahrazují slovy "tyto úroky se zařadí na položku ze seskupení položek 61, na kterou patří výdaje na pořízení dlouhodobého majetku, na které si organizace vzala úvěr nebo půjčku,  z nichž tyto úroky platí". </t>
    </r>
    <r>
      <rPr>
        <sz val="10"/>
        <rFont val="Times New Roman CE"/>
        <family val="1"/>
      </rPr>
      <t>Hrazené úr</t>
    </r>
  </si>
  <si>
    <t>Výdaje na nasazení jednotek Armády České republiky nebo Vojenské policie v mírových operacích a misích Severoatlantické organizace, Organizace spojených národů a Evropské unie, včetně činnosti vojenských pozorovatelů.</t>
  </si>
  <si>
    <t>Ostatní záležitosti vnitrozemské plavby</t>
  </si>
  <si>
    <t>2241</t>
  </si>
  <si>
    <t>Železniční dráhy</t>
  </si>
  <si>
    <t>2242</t>
  </si>
  <si>
    <t>převody z peněžních fondů (bankovních účtů), které jsou vedeny na účtech účtové skupiny 24 nepodléhající rozpočtové skladbě a které nepatří na položku 4131 (např. převody z fondu cizích prostředků)</t>
  </si>
  <si>
    <t>4134</t>
  </si>
  <si>
    <t>Převody z rozpočtových účtů</t>
  </si>
  <si>
    <t>interní převody mezi jednotlivými bankovními účty</t>
  </si>
  <si>
    <t>4135</t>
  </si>
  <si>
    <t>Převody z rezervních fondů organizačních složek státu</t>
  </si>
  <si>
    <t>Na tuto položku patří příjmy organizační složky státu plynoucí na její příjmový účet státního rozpočtu z jejího rezervního fondu včetně příjmů správce kapitoly na zvláštním příjmovém účtu státního rozpočtu (§ 50 odst. 2 rozpočtových pravidel) z rezervních</t>
  </si>
  <si>
    <t>4136</t>
  </si>
  <si>
    <t>Převody z jiných fondů organizačních složek státu</t>
  </si>
  <si>
    <t>Činnost ordinací lékařů-specialistů kromě stomatologů.</t>
  </si>
  <si>
    <t>Péče v mateřství</t>
  </si>
  <si>
    <t>Výdaje zdravotnických zařízení ambulantní péče na péči v mateřství, pokud je lze oddělit.</t>
  </si>
  <si>
    <t>3519</t>
  </si>
  <si>
    <t>Zejména platby osobám oprávněným ze zákonů o zmírnění následků majetkových křivd, od nichž organizace kupuje právo na vydání věci podle těchto zákonů.</t>
  </si>
  <si>
    <t>6311</t>
  </si>
  <si>
    <t>Investiční transfery finančním institucím</t>
  </si>
  <si>
    <t>Investiční transfery bankám (zákon č. 21/1992 Sb. ve znění pozdějších předpisů), pojišťovnám (zákon č. 363/1999 Sb. ve znění pozdějších předpisů) a spořitelním a úvěrním družstvům (zákon č. 87/1995 Sb. ve znění pozdějších předpisů) kromě těch, které patří</t>
  </si>
  <si>
    <t>6312</t>
  </si>
  <si>
    <t>Náplň položky se doplňuje. Patří sem i neinvestiční transfery školským právnickým osobám, tj. osobám podle § 124 až 140 školského zákona (zákona č. 561/2004 Sb. ve znění pozdějších předpisů), zřízeným obecně prospěšnými společnostmi.</t>
  </si>
  <si>
    <t>5222</t>
  </si>
  <si>
    <t>Neinvestiční transfery občanským sdružením</t>
  </si>
  <si>
    <t>Odvody přebytků ústřední banky</t>
  </si>
  <si>
    <t>Ostatní odvody přebytků organizací s přímým vztahem</t>
  </si>
  <si>
    <t>Ostatní příjmy z pronájmu majetku</t>
  </si>
  <si>
    <t>Příjmy z úroků ze státních dluhopisů</t>
  </si>
  <si>
    <t>Příjmy z úroků z komunálních dluhopisů</t>
  </si>
  <si>
    <t>Soudní poplatky</t>
  </si>
  <si>
    <t>Záležitosti telekomunikací</t>
  </si>
  <si>
    <t>2413</t>
  </si>
  <si>
    <t>Záležitosti radiokomunikací</t>
  </si>
  <si>
    <t>2419</t>
  </si>
  <si>
    <t>Ostatní záležitosti spojů</t>
  </si>
  <si>
    <t>2461</t>
  </si>
  <si>
    <t>Činnosti ústředních orgánů státní správy ve spojích</t>
  </si>
  <si>
    <t>2462</t>
  </si>
  <si>
    <t>Činnost ostatních orgánů státní správy ve spojích</t>
  </si>
  <si>
    <t>2469</t>
  </si>
  <si>
    <t>Ostatní správa ve spojích</t>
  </si>
  <si>
    <t>2480</t>
  </si>
  <si>
    <t>Výzkum a vývoj ve spojích</t>
  </si>
  <si>
    <t>2491</t>
  </si>
  <si>
    <t>Domov důchodců Nový Jičín, Hřbitovní, příspěvková organizace</t>
  </si>
  <si>
    <t>Hřbitovní 41</t>
  </si>
  <si>
    <t>Domov důchodců Nový Jičín, Bezručova, příspěvková organizace</t>
  </si>
  <si>
    <t>Bezručova 20</t>
  </si>
  <si>
    <t>Zahrnuje i částky ve výši výdajů na pořízení dlouhodobého majetku ve vlastní režii převáděné ve státním rozpočtu z výdajového účtu na účet příjmový (záznamová jednotka 023). Na tuto položku se též zařazují příjmy peněžních prostředků, kterými organizaci n</t>
  </si>
  <si>
    <t>2122</t>
  </si>
  <si>
    <t>Odvody příspěvkových organizací</t>
  </si>
  <si>
    <t>PO kraje - nařízený odvod do rozpočtu kraje (z odposů nebo provozu), nesankční typy odvodů (nepatří zde vratky poskytnutných dotací a grantů PO)</t>
  </si>
  <si>
    <t>2123</t>
  </si>
  <si>
    <t>Ostatní odvody příspěvkových organizací</t>
  </si>
  <si>
    <t>Neinvestiční transfery Pozemkovému fondu a účtu, který je nástupnickým peněžním fondem Fondu národního majetku podle § 4 zákona o zrušení Fondu národního majetku (zákona č. 178/2005 Sb.)</t>
  </si>
  <si>
    <t>5321</t>
  </si>
  <si>
    <t>Neinvestiční transfery obcím</t>
  </si>
  <si>
    <t>5323</t>
  </si>
  <si>
    <t>Neinvestiční transfery krajům</t>
  </si>
  <si>
    <t>5325</t>
  </si>
  <si>
    <t>Ukrajinská 19</t>
  </si>
  <si>
    <t>Kpt. Vajdy 1a</t>
  </si>
  <si>
    <t>U Haldy 66</t>
  </si>
  <si>
    <t>Ostrava - Přívoz</t>
  </si>
  <si>
    <t>Ibsenova 36</t>
  </si>
  <si>
    <t>Karasova 6</t>
  </si>
  <si>
    <t>Halasova 30</t>
  </si>
  <si>
    <t>Čkalovova 942</t>
  </si>
  <si>
    <t>Ostatní investiční půjčené prostředky veřejným ropočtům místní úrovně</t>
  </si>
  <si>
    <t>6451</t>
  </si>
  <si>
    <t>Investiční půjčené prostředky zřízeným příspěvkovým organizacím</t>
  </si>
  <si>
    <t>6452</t>
  </si>
  <si>
    <t>Investiční půjčené prostředky vysokým školám</t>
  </si>
  <si>
    <t>6459</t>
  </si>
  <si>
    <t>poř.</t>
  </si>
  <si>
    <t>příjemce</t>
  </si>
  <si>
    <t>adresa</t>
  </si>
  <si>
    <t>5019</t>
  </si>
  <si>
    <t>Ostatní platy</t>
  </si>
  <si>
    <t>Refundace platů hrazené jiným organizacím</t>
  </si>
  <si>
    <t>5021</t>
  </si>
  <si>
    <t>Ostatní osobní výdaje</t>
  </si>
  <si>
    <t>Nemocnice v Bílovci, příspěvková organizace</t>
  </si>
  <si>
    <t>17. listopadu 538</t>
  </si>
  <si>
    <t>47813750</t>
  </si>
  <si>
    <t>Slezská nemocnice v Opavě, příspěvková organizace</t>
  </si>
  <si>
    <t>Olomoucká 86</t>
  </si>
  <si>
    <t>Peněžní náležitosti vyplácené vojákům na vojenských cvičeních (včetně výjimečných) a vojákům vykonávajícím mimořádnou nebo další vojenskou službu podle branného zákona s výjimkou služby vojáka z povolání.</t>
  </si>
  <si>
    <t>5028</t>
  </si>
  <si>
    <t>Zrušeno</t>
  </si>
  <si>
    <t>5029</t>
  </si>
  <si>
    <t>Ostatní platby za provedenou práci jinde nezařazené</t>
  </si>
  <si>
    <t>Úhrady prostředků vynaložených podle zákona o ochraně zaměstnanců při platební neschopnosti zaměstnavatele</t>
  </si>
  <si>
    <t>Ostatní převody vlastním fondům</t>
  </si>
  <si>
    <t>Investiční přijaté transfery z všeobecné pokladní správy státního rozpočtu</t>
  </si>
  <si>
    <t>4212</t>
  </si>
  <si>
    <t>Investiční přijaté transfery ze státního rozpočtu v rámci souhrnného dotačního vztahu</t>
  </si>
  <si>
    <t>4214</t>
  </si>
  <si>
    <t>Investiční přijaté transfery ze zvláštních fondů ústřední úrovně</t>
  </si>
  <si>
    <t>Investiční transfery přijaté z Pozemkového fondu a z bankovního účtu, který je nástupnickým peněžním fondem Fondu národního majetku podle § 4 zákona o zrušení Fondu národního majetku (zákona č. 178/2005 Sb.).</t>
  </si>
  <si>
    <t>4216</t>
  </si>
  <si>
    <t>Platby daní a poplatků, jestliže jejich příjemcem jsou kraje, obce nebo státní fondy.</t>
  </si>
  <si>
    <t>5366</t>
  </si>
  <si>
    <t>Výdaje z finančního vypořádání minulých let mezi krajem a obcemi</t>
  </si>
  <si>
    <t>Zahrnuje výdaje z finančního vypořádání minulých let hrazené obcemi krajům nebo naopak výdaje krajů hrazené obcím z titulu finančního vypořádání minulých let (např. doplatky dotací na sociální dávky).</t>
  </si>
  <si>
    <t>5367</t>
  </si>
  <si>
    <t>Výdaje z finančního vypořádání minulých let mezi obcemi</t>
  </si>
  <si>
    <t>Výzkum a vývoj v průmyslu kromě paliv a energetiky</t>
  </si>
  <si>
    <t>2183</t>
  </si>
  <si>
    <t>Výzkum a vývoj ve službách</t>
  </si>
  <si>
    <t>2184</t>
  </si>
  <si>
    <t>Výzkum a vývoj v obchodu a cestovním ruchu</t>
  </si>
  <si>
    <t>2185</t>
  </si>
  <si>
    <t>Výzkum a vývoj ve stavebnictví</t>
  </si>
  <si>
    <t>2191</t>
  </si>
  <si>
    <t>Mezinárodní spolupráce v průmyslu, stavebnictví, obchodu a službách</t>
  </si>
  <si>
    <t>2199</t>
  </si>
  <si>
    <t>Investiční transfery školským právnickým osobám, tj. osobám podle § 124 až 140 školského zákona (zákona č. 561/2004 Sb. ve znění pozdějších předpisů), zřízeným ministerstvem školství, mládeže a tělovýchovy, kraji, obcemi a dobrovolnými svazky obcí. Invest</t>
  </si>
  <si>
    <t>6354</t>
  </si>
  <si>
    <t>Investiční transfery veřejným výzkumným institucím</t>
  </si>
  <si>
    <t>Investiční transfery veřejným výzkumným institucím, tj. osobám zřízeným státem, krajem nebo obcí podle zákona č. 341/2005 Sb., o veřejných výzkumných institucích.</t>
  </si>
  <si>
    <t>6355</t>
  </si>
  <si>
    <t xml:space="preserve">Investiční transfery veřejným zdravotnickým zařízením zřízeným státem, kraji a obcemi
</t>
  </si>
  <si>
    <t>Ostatní činnosti k ochraně přírody a krajiny</t>
  </si>
  <si>
    <t>Ostatní záležitosti obrany</t>
  </si>
  <si>
    <t>Civilní ochrana - vojenská část</t>
  </si>
  <si>
    <t>Ochrana obyvatelstva</t>
  </si>
  <si>
    <t>Ostatní záležitosti ochrany obyvatelstva</t>
  </si>
  <si>
    <t>5220</t>
  </si>
  <si>
    <r>
      <t>obecně:</t>
    </r>
    <r>
      <rPr>
        <sz val="10"/>
        <rFont val="Times New Roman CE"/>
        <family val="1"/>
      </rPr>
      <t xml:space="preserve">  pořizovací cena nad 60 tis. Kč a doba použitelnosti nad 1 rok, dále např. u pořízení studií, záměrů a plánů před samotným zpracováním projektové dokumentace                                   (nad 60 tis. Kč) - předprojektové studie, studie proved</t>
    </r>
  </si>
  <si>
    <t>Ostatní neinvestiční transfery neziskovým a podobným organizacím</t>
  </si>
  <si>
    <t>5250</t>
  </si>
  <si>
    <t>Refundace poloviny náhrady mzdy za dočasnou pracovní neschopnost</t>
  </si>
  <si>
    <t>Neinvestiční transfery veřejným zdravotnickým zařízením zřízeným státem, kraji a obcemi</t>
  </si>
  <si>
    <t>Převody vlastním fondům hospodářské (podnikatelské) činnosti</t>
  </si>
  <si>
    <t>Převody jiným vlastním fondům a účtům nemajícím charakter veřejných rozpočtů</t>
  </si>
  <si>
    <t>Převody vlastním rezervním fondům územních rozpočtů</t>
  </si>
  <si>
    <t>Vratky veřejným rozpočtům ústřední úrovně transferů poskytnutých v minulých rozpočtových obdobích</t>
  </si>
  <si>
    <t>Ostatní správa v oblasti bydlení, komunálních služeb a územního rozvoje jinde nezařazená</t>
  </si>
  <si>
    <t>3680</t>
  </si>
  <si>
    <t>Výzkum a vývoj v oblasti bydlení, komunálních služeb a územního rozvoje</t>
  </si>
  <si>
    <t>Mezinárodní spolupráce v oblasti bydlení, komunálních služeb a územního rozvoje</t>
  </si>
  <si>
    <t xml:space="preserve">Patří sem jen převody investičních prostředků do rezervního fondu organizačních složek státu z výdajů státního rozpočtu podle § 47 zákona č. 218/2000 Sb., o rozpočtových pravidlech, ve znění zákona č. 482/2004 Sb. (převody neinvestičních prostředků patří </t>
  </si>
  <si>
    <t>6411</t>
  </si>
  <si>
    <t>Investiční půjčené prostředky finančním institucím</t>
  </si>
  <si>
    <t>Platby všech daní a poplatků, jak jsou uvedeny ve třídě 1, s výjimkou odvodů za odnětí zemědělské půdy a poplatků za odnětí lesní půdy hrazených v souvislosti s pořizováním dlouhodobého hmotného majetku (patří na položku 6121) a ostatních daní, které v so</t>
  </si>
  <si>
    <t>5363</t>
  </si>
  <si>
    <t>Úhrada sankcí jiným rozpočtům</t>
  </si>
  <si>
    <t>5364</t>
  </si>
  <si>
    <t>Ostatní investiční  transfery neziskovým a podobným organizacím</t>
  </si>
  <si>
    <t xml:space="preserve">„Výdaje na dodavatelsky zajišťované opravy a údržbu. Opravou se pro účely rozpočtové skladby rozumí úprava věci, která částečně nebo úplně ztratila schopnost plnit funkci, k níž byla určena, zajišťující opětné nabytí této schopnosti (například zasklívání </t>
  </si>
  <si>
    <t>Předškolní zařízení</t>
  </si>
  <si>
    <t>Speciální předškolní zařízení</t>
  </si>
  <si>
    <t>Mateřské školy speciálně zřízené pro děti se zdravotním postižením a mateřské školy při zdravotnických zařízeních</t>
  </si>
  <si>
    <t>Základní školy</t>
  </si>
  <si>
    <t>Ekologická výchova a osvěta</t>
  </si>
  <si>
    <t>Ekologie v dopravě</t>
  </si>
  <si>
    <t>3799</t>
  </si>
  <si>
    <t>Ostatní ekologické záležitosti</t>
  </si>
  <si>
    <t>Akademie věd České republiky</t>
  </si>
  <si>
    <t>3802</t>
  </si>
  <si>
    <t>Grantová agentura České republiky</t>
  </si>
  <si>
    <t>Činnost ústředního orgánu státní správy ve zdravotnictví</t>
  </si>
  <si>
    <t>3562</t>
  </si>
  <si>
    <t>Investiční transfery nefinančním podnikatelským subjektům - právnickým osobám</t>
  </si>
  <si>
    <t>Ostrava - Hrabůvka, Edisonova 90</t>
  </si>
  <si>
    <t>Základní umělecká škola, Ostrava - Zábřeh, Sologubova 9/A, příspěvková organizace</t>
  </si>
  <si>
    <t>Ostrava - Zábřeh, Sologubova 9/A</t>
  </si>
  <si>
    <t>Základní umělecká škola dr. Leoše Janáčka, Ostrava - Vítkovice, příspěvková organizace</t>
  </si>
  <si>
    <t>Ostrava - Vítkovice, Lidická 56</t>
  </si>
  <si>
    <t>Komenského 2</t>
  </si>
  <si>
    <t>Havířov - Podlesí</t>
  </si>
  <si>
    <t>Studentská 11</t>
  </si>
  <si>
    <t>Hlučín, ČSA 4a</t>
  </si>
  <si>
    <t>00844691</t>
  </si>
  <si>
    <t>Základní škola speciální a Mateřská škola speciální, Nový Jičín, Komenského 64, příspěvková organizace</t>
  </si>
  <si>
    <t>Nový Jičín, Komenského 64</t>
  </si>
  <si>
    <t>Mateřská škola pro tělesně postižené, Opava, E. Krásnohorské 8, příspěvková organizace</t>
  </si>
  <si>
    <t>Střední škola odborná a speciální, Klimkovice, příspěvková organizace</t>
  </si>
  <si>
    <t>Klimkovice, Komenského 215</t>
  </si>
  <si>
    <t>00848077</t>
  </si>
  <si>
    <t>Střední škola, Šenov u Nového Jičína, příspěvková organizace</t>
  </si>
  <si>
    <t>8118</t>
  </si>
  <si>
    <t>Aktivní krátkodobé operace řízení likvidity - příjmy</t>
  </si>
  <si>
    <t>Účelové neinvestiční transfery nepodnikajícím fyzickým osobám</t>
  </si>
  <si>
    <t xml:space="preserve">Neinvestiční půjčené prostředky finančním a podobným institucím ve vlastnictví státu
</t>
  </si>
  <si>
    <t>Vodohospodářský výzkum a vývoj</t>
  </si>
  <si>
    <t>2391</t>
  </si>
  <si>
    <t>Mezinárodní spolupráce v oblasti vodního hospodářství</t>
  </si>
  <si>
    <t>2411</t>
  </si>
  <si>
    <t>Záležitosti pošt</t>
  </si>
  <si>
    <t>Genetický potenciál hospodářských zvířat, osiv a sádí</t>
  </si>
  <si>
    <t>1014</t>
  </si>
  <si>
    <t>Ostatní správa v průmyslu, stavebnictví, obchodu a službách</t>
  </si>
  <si>
    <t>2180</t>
  </si>
  <si>
    <t xml:space="preserve">Návratné neinvestiční transfery bankám (zákon č. 21/1992 Sb. ve znění pozdějších předpisů), pojišťovnám (zákon č. 363/1999 Sb. ve znění pozdějších předpisů) a spořitelním a úvěrním družstvům (zákon č. 87/1995 Sb. ve znění pozdějších předpisů) kromě těch, </t>
  </si>
  <si>
    <t>5614</t>
  </si>
  <si>
    <t>Dávky sociální pomoci, které nepatří na jiné paragrafy pododdílu 418, pokud takové dávky vzniknou. Doplatky zrušených dávek zdravotně postiženým občanům, zejména ode dne 1. ledna 2007 (dne, kterým nabývá účinnosti zákon č. 108/2006 Sb.) příspěvek při odch</t>
  </si>
  <si>
    <t>Státní příspěvky na důchodové připojištění</t>
  </si>
  <si>
    <t>4192</t>
  </si>
  <si>
    <t>Úrokové příspěvky mladým manželstvím</t>
  </si>
  <si>
    <t>Dávky a odškodnění válečným veteránům a perzekvovaným osobám</t>
  </si>
  <si>
    <t>4194</t>
  </si>
  <si>
    <t>Zvýšení důchodů pro bezmocnost</t>
  </si>
  <si>
    <t>3527</t>
  </si>
  <si>
    <t>Vysoce specializovaná pracoviště a jednooborové zařízení lůžkové péče</t>
  </si>
  <si>
    <t>3534</t>
  </si>
  <si>
    <t>Doprava ve zdravotnictví</t>
  </si>
  <si>
    <t>3544</t>
  </si>
  <si>
    <t>3545</t>
  </si>
  <si>
    <t>Programy paliativní péče</t>
  </si>
  <si>
    <t>3801</t>
  </si>
  <si>
    <t>3900</t>
  </si>
  <si>
    <t>Ostatní činnosti související se službami pro obyvatelstvo</t>
  </si>
  <si>
    <t>3803</t>
  </si>
  <si>
    <t>Technologická agentura České republiky</t>
  </si>
  <si>
    <t>3615</t>
  </si>
  <si>
    <t>Podpora stavebního spoření a hypotečních úvěrů</t>
  </si>
  <si>
    <t>4117</t>
  </si>
  <si>
    <t>Invalidní důchody pro invaliditu prvního stupně</t>
  </si>
  <si>
    <t>4312</t>
  </si>
  <si>
    <t xml:space="preserve">Odborné sociální poradenství </t>
  </si>
  <si>
    <t>zrušeno</t>
  </si>
  <si>
    <t>Transfúzní služba a tkáňová zařízení</t>
  </si>
  <si>
    <t>Specializovaná ambulantní zdravotní péče</t>
  </si>
  <si>
    <t>Pomoc zdravotně postiženým a chronicky nemocným</t>
  </si>
  <si>
    <t>Invalidní důchody pro invaliditu třetího stupně</t>
  </si>
  <si>
    <t>Invalidní důchody pro invaliditu druhého stupně</t>
  </si>
  <si>
    <t>Ošetřovné</t>
  </si>
  <si>
    <t>Vyrovnávací příspěvek v těhotenství a mateřství</t>
  </si>
  <si>
    <t>Základní sociální poradenství</t>
  </si>
  <si>
    <t>Gymnázium, Český Těšín, příspěvková organizace</t>
  </si>
  <si>
    <t>Český Těšín, Frýdecká 30</t>
  </si>
  <si>
    <t>Karviná - Lázně Darkov</t>
  </si>
  <si>
    <t>Lázeňská 145</t>
  </si>
  <si>
    <t>Pražská 3</t>
  </si>
  <si>
    <t>Mánesova 1</t>
  </si>
  <si>
    <t>Karviná - Fryštát</t>
  </si>
  <si>
    <t>Vydmuchov 1835</t>
  </si>
  <si>
    <t>Komenského 614</t>
  </si>
  <si>
    <t>Polní 963</t>
  </si>
  <si>
    <t>Dlouhá 54</t>
  </si>
  <si>
    <t>Hýlov 24</t>
  </si>
  <si>
    <t>Wolkerova 911</t>
  </si>
  <si>
    <t>Tyršova 1053</t>
  </si>
  <si>
    <t>Fulnek</t>
  </si>
  <si>
    <t>Sborová 81</t>
  </si>
  <si>
    <t>Štramberská 189</t>
  </si>
  <si>
    <t xml:space="preserve">Dům dětí a mládeže, Bruntál, příspěvková organizace
</t>
  </si>
  <si>
    <t>Pod lipami 2</t>
  </si>
  <si>
    <t>Kpt. Vajdy 1</t>
  </si>
  <si>
    <t>00098779</t>
  </si>
  <si>
    <t>Ostrava - Nová Ves</t>
  </si>
  <si>
    <t>U Hrůbků 115</t>
  </si>
  <si>
    <t>65497902</t>
  </si>
  <si>
    <t>Fráni Šrámka 3</t>
  </si>
  <si>
    <t>Na Jízdárně 4</t>
  </si>
  <si>
    <t>Nejedlého 591</t>
  </si>
  <si>
    <t>Žižkova 3</t>
  </si>
  <si>
    <t>62330403</t>
  </si>
  <si>
    <t>Štefánikova 7</t>
  </si>
  <si>
    <t>Englišova 526</t>
  </si>
  <si>
    <t>Rybí trh 7-8</t>
  </si>
  <si>
    <t>47813369</t>
  </si>
  <si>
    <t xml:space="preserve">Palackého 123 </t>
  </si>
  <si>
    <t>Palackého 130</t>
  </si>
  <si>
    <t>Bukovanského 25</t>
  </si>
  <si>
    <t>Ostrava - Hrabová</t>
  </si>
  <si>
    <t>Reymontova 2a</t>
  </si>
  <si>
    <t>Budišov nad Budišovkou</t>
  </si>
  <si>
    <t>ČSA 718</t>
  </si>
  <si>
    <t>Rybí trh 14</t>
  </si>
  <si>
    <t>Na Hrázi 2126</t>
  </si>
  <si>
    <t>Bruzovská 328</t>
  </si>
  <si>
    <t>Horní Benešov</t>
  </si>
  <si>
    <t>Svobody 428</t>
  </si>
  <si>
    <t>71199691</t>
  </si>
  <si>
    <t>Žižkova 134</t>
  </si>
  <si>
    <t>Moravskoslezská vědecká knihovna v Ostravě, příspěvková organizace</t>
  </si>
  <si>
    <t>Prokešovo nám. 9</t>
  </si>
  <si>
    <t>Galerie výtvarného umění v Ostravě, příspěvková organizace</t>
  </si>
  <si>
    <t>Jurečkova 9</t>
  </si>
  <si>
    <t>Neinvestiční půjčené prostředky Podpůrnému a garančnímu rolnickému a lesnickému fondu, České konsolidační agentuře (zákon č. 239/2001 Sb. ve znění pozdějších předpisů), jejím dceřiným společnostem, Správě železniční dopravní cesty, České inkasní, Vinařské</t>
  </si>
  <si>
    <t>5643</t>
  </si>
  <si>
    <t>Neinvestiční půjčené prostředky regionálním radám</t>
  </si>
  <si>
    <t>Karviná - Fryštát, Vydmuchov 10</t>
  </si>
  <si>
    <t>Dětský domov a Školní jídelna, N.Jičín, Revoluční 56, příspěvková organizace</t>
  </si>
  <si>
    <t>Nový Jičín, Revoluční 56</t>
  </si>
  <si>
    <t>Dětský domov a Školní jídelna, Příbor, Masarykova 607, příspěvková organizace</t>
  </si>
  <si>
    <t>Příbor, Masarykova 607</t>
  </si>
  <si>
    <t>Dětský domov a Školní jídelna, Budišov nad Budišovkou,ČSA 718, příspěvková organizace</t>
  </si>
  <si>
    <t>Budišov nad Budišovkou, ČSA 718</t>
  </si>
  <si>
    <t>Dětský domov a Školní jídelna, Melč 4, příspěvková organizace</t>
  </si>
  <si>
    <t>Melč 4</t>
  </si>
  <si>
    <t>Dětský domov a Školní jídelna, Opava, Rybí trh 14, příspěvková organizace</t>
  </si>
  <si>
    <t>Opava, Rybí trh 14</t>
  </si>
  <si>
    <t>Dětský domov a Školní jídelna, Frýdek-Místek, Na Hrázi 2126, příspěvková organizace</t>
  </si>
  <si>
    <t>Frýdek-Místek, Na Hrázi 2126</t>
  </si>
  <si>
    <t>Dětský domov a Školní jídelna, Frýdek-Místek, Bruzovská 328, příspěvková organizace</t>
  </si>
  <si>
    <t>Frýdek-Místek, Bruzovská 328</t>
  </si>
  <si>
    <t>Dětský domov a Školní jídelna, Čeladná 87, příspěvková organizace</t>
  </si>
  <si>
    <t>Čeladná 87</t>
  </si>
  <si>
    <t>Ostatní činnosti v integrovaném záchranném systému</t>
  </si>
  <si>
    <t>Ostatní složky a činnosti integrovaného záchranného systému</t>
  </si>
  <si>
    <t>5561</t>
  </si>
  <si>
    <t>Šenov u Nového Jičína, Šenovská 574</t>
  </si>
  <si>
    <t>00577910</t>
  </si>
  <si>
    <t>Střední škola, Odry, příspěvková organizace</t>
  </si>
  <si>
    <t>Pražský hrad</t>
  </si>
  <si>
    <t>Střední odborná škola waldorfská, Ostrava, příspěvková organizace</t>
  </si>
  <si>
    <t>Ostrava, Generála Píky 13 A</t>
  </si>
  <si>
    <t>00535397</t>
  </si>
  <si>
    <t>Střední škola obchodní, Ostrava, příspěvková organizace</t>
  </si>
  <si>
    <t>Ostrava 1, Na Mlýnici 36</t>
  </si>
  <si>
    <t>00845183</t>
  </si>
  <si>
    <t>Střední škola technická, Ostrava- Hrabůvka, příspěvková organizace</t>
  </si>
  <si>
    <t xml:space="preserve">Ostrava-Hrabůvka, Hasičská 49 </t>
  </si>
  <si>
    <t>00845329</t>
  </si>
  <si>
    <t>Střední  škola telekomunikační, Ostrava, příspěvková organizace</t>
  </si>
  <si>
    <t>Dětský domov a Školní jídelna, Horní Benešov, Svobody 428, příspěvková organizace</t>
  </si>
  <si>
    <t>Horní Benešov, Svobody 428</t>
  </si>
  <si>
    <t>00852732</t>
  </si>
  <si>
    <t>Dětský domov a Školní jídelna, Lichnov 253, příspěvková organizace</t>
  </si>
  <si>
    <t>Lichnov 253</t>
  </si>
  <si>
    <t>Dětský domov a Školní jídelna, Milotice nad Opavou 27, příspěvková organizace</t>
  </si>
  <si>
    <t>Milotice nad Opavou 27</t>
  </si>
  <si>
    <t>Příjmy z prodeje zboží (již nakoupeného za účelem prodeje)</t>
  </si>
  <si>
    <t>Mýtné</t>
  </si>
  <si>
    <t>Střední škola řemesel a služeb, Havířov-Šumbark, Školní 2/601, příspěvková organizace</t>
  </si>
  <si>
    <t>Havířov-Šumbark, Školní 2/601</t>
  </si>
  <si>
    <t>00601632</t>
  </si>
  <si>
    <t>Střední škola elektrotechnická, Frenštát pod Radhoštěm, příspěvková organizace</t>
  </si>
  <si>
    <t xml:space="preserve">Frenštát pod Radhoštěm, Křižíkova 1258 </t>
  </si>
  <si>
    <t>00601608</t>
  </si>
  <si>
    <t xml:space="preserve">Střední škola přírodovědná a zemědělská, Nový Jičín, příspěvková organizace </t>
  </si>
  <si>
    <t>Nový Jičín, U Jezu 7</t>
  </si>
  <si>
    <t>00576441</t>
  </si>
  <si>
    <t>Střední škola hotelnictví a gastronomie, Frenštát pod Radhoštěm, příspěvková organizace</t>
  </si>
  <si>
    <t>Frenštát pod Radhoštěm, Mariánská 252</t>
  </si>
  <si>
    <t>00577090</t>
  </si>
  <si>
    <t>zahrnuje převod prostředků do ostatních zřízených fondů (Zajišťovací fond, Regionální rozvojový fond, aj.)</t>
  </si>
  <si>
    <t>5361</t>
  </si>
  <si>
    <t>Nákup kolků</t>
  </si>
  <si>
    <t>pořízení kolkových známek k úhradě daní a poplatků organizace vůči státu</t>
  </si>
  <si>
    <t>5362</t>
  </si>
  <si>
    <t>Platby daní a poplatků státnímu rozpočtu</t>
  </si>
  <si>
    <t>Pedagogicko-psychologická poradna, Karviná, příspěvková organizace</t>
  </si>
  <si>
    <t>Karviná, Nejedlého 591</t>
  </si>
  <si>
    <t>Pedagogicko-psychologická poradna, Nový Jičín, příspěvková organizace</t>
  </si>
  <si>
    <t>Nový Jičín, Žižkova 3</t>
  </si>
  <si>
    <t>Schválený rozpočet</t>
  </si>
  <si>
    <t>2004</t>
  </si>
  <si>
    <t>2005</t>
  </si>
  <si>
    <t>Výdaje</t>
  </si>
  <si>
    <t>Příjmy</t>
  </si>
  <si>
    <t xml:space="preserve">Schválený rozpočet </t>
  </si>
  <si>
    <t>4311</t>
  </si>
  <si>
    <t>Střední průmyslová škola elektrotechnická, Havířov, příspěvková organizace</t>
  </si>
  <si>
    <t>Havířov-Město, Makarenkova 1</t>
  </si>
  <si>
    <t>Střední průmyslová škola stavební, Havířov, příspěvková organizace</t>
  </si>
  <si>
    <t>Havířov-Podlesí, Kollárova 2</t>
  </si>
  <si>
    <t>Neinvestiční půjčené prostředky nefinančním podnikatelským subjektům - právnickým osobám</t>
  </si>
  <si>
    <t>Neinvestiční půjčené prostředky finančním a podobným institucím ve vlastnictví státu</t>
  </si>
  <si>
    <t>Neinvestiční půjčené prostředky vybraným podnikatelským subjektům ve vlastnictví státu</t>
  </si>
  <si>
    <t>Dětský domov a Školní jídelna, Radkov-Dubová 141, příspěvková organizace</t>
  </si>
  <si>
    <t>Radkov - Dubová 141</t>
  </si>
  <si>
    <t>Základní škola, Střední škola, Dětský domov, Školní jídelna a Internát, Velké Heraltice, Opavská 1, příspěvková organizace</t>
  </si>
  <si>
    <t>Velké Heraltice, Opavská 1</t>
  </si>
  <si>
    <t>Základní škola, Vítkov, nám. J. Zajíce č. 1, příspěvková organizace</t>
  </si>
  <si>
    <t>3129</t>
  </si>
  <si>
    <t>3326</t>
  </si>
  <si>
    <t>6352</t>
  </si>
  <si>
    <t>Frýdek-Místek, Hálkova 927</t>
  </si>
  <si>
    <t>71172050</t>
  </si>
  <si>
    <t>Rozpočet 2011</t>
  </si>
  <si>
    <t>Střední odborné učiliště stavební, Opava, Boženy Němcové 22, příspěvková organizace</t>
  </si>
  <si>
    <t xml:space="preserve">Opava, Boženy Němcové 22 </t>
  </si>
  <si>
    <t>00576701</t>
  </si>
  <si>
    <t>Střední škola, Opava, Husova 6, příspěvková organizace</t>
  </si>
  <si>
    <t>Opava, Husova 6</t>
  </si>
  <si>
    <t>00845299</t>
  </si>
  <si>
    <t>Střední škola technická, Opava, Kolofíkovo nábřeží 51, příspěvková organizace</t>
  </si>
  <si>
    <t>Základní škola při zdravotnickém zařízení a Mateřská škola při zdravotnickém zařízení, Klimkovice, příspěvková organizace</t>
  </si>
  <si>
    <t>Klimkovice, Hýlov 24</t>
  </si>
  <si>
    <t>Základní škola a Mateřská škola Motýlek, Kopřivnice, Smetanova 1122, příspěvková organizace</t>
  </si>
  <si>
    <t>Kopřivnice, Smetanova 1122</t>
  </si>
  <si>
    <t>Základní škola,  Bílovec, Wolkerova 911, příspěvková organizace</t>
  </si>
  <si>
    <t>Bílovec, Wolkerova 911</t>
  </si>
  <si>
    <t>Náhrady zvýšených nákladů spojených s výkonem funkce v zahraničí</t>
  </si>
  <si>
    <t>Patří sem výdaje na státní příspěvek pro zřizovatele zařízení pro děti vyžadující okamžitou pomoc podle § 42g až 42n zákona o sociálně právní ochraně dětí (zákon č. 359/1999 Sb. ve znění pozdějších předpisů).</t>
  </si>
  <si>
    <t>Matiční gymnázium, Ostrava, příspěvková organizace</t>
  </si>
  <si>
    <t>Ostrava, Dr. Šmerala 25</t>
  </si>
  <si>
    <t>00842753</t>
  </si>
  <si>
    <t>Gymnázium, Slezská Ostrava, příspěvková organizace</t>
  </si>
  <si>
    <t>Ostrava - Slezská Ostrava, Hladnovská 35</t>
  </si>
  <si>
    <t>00842745</t>
  </si>
  <si>
    <t>Činnost ústředního orgánu státní správy v oblasti kultury a církví</t>
  </si>
  <si>
    <t>Soudy</t>
  </si>
  <si>
    <t>5430</t>
  </si>
  <si>
    <t>Státní zastupitelství</t>
  </si>
  <si>
    <t>Odry, Sokolovská 1</t>
  </si>
  <si>
    <t>00601594</t>
  </si>
  <si>
    <t>Odborné učiliště a Praktická škola, Nový Jičín, příspěvková organizace</t>
  </si>
  <si>
    <t>Nový Jičín, Sokolovská 45</t>
  </si>
  <si>
    <t>Havířov - Šumbark</t>
  </si>
  <si>
    <t>Lidická 600</t>
  </si>
  <si>
    <t>Havířov - Prostřední  Suchá</t>
  </si>
  <si>
    <t>Kapitána Jasioka 50</t>
  </si>
  <si>
    <t>Sýkorova 1/613</t>
  </si>
  <si>
    <t>Frýdecká 32</t>
  </si>
  <si>
    <t>tř. Osvobození 60/1111</t>
  </si>
  <si>
    <t>Školní 2/601</t>
  </si>
  <si>
    <t xml:space="preserve">Křižíkova 1258 </t>
  </si>
  <si>
    <t>U Jezu 7</t>
  </si>
  <si>
    <t>1324</t>
  </si>
  <si>
    <t>Mariánská 252</t>
  </si>
  <si>
    <t>Klimkovice</t>
  </si>
  <si>
    <t>Komenského 112</t>
  </si>
  <si>
    <t>1328</t>
  </si>
  <si>
    <t>Šenov u Nového Jičína</t>
  </si>
  <si>
    <r>
      <t>Školní zahradnictví, Ostrava-Nová Ves, příspěvková organizace</t>
    </r>
    <r>
      <rPr>
        <sz val="11"/>
        <rFont val="Times New Roman CE"/>
        <family val="1"/>
      </rPr>
      <t xml:space="preserve"> - k 1.4.2006 sloučena s ORG 1207</t>
    </r>
  </si>
  <si>
    <r>
      <t>Dětský domov a Školní jídelna, Vrbno pod Pradědem, Žižkova 134, příspěvková organizace</t>
    </r>
    <r>
      <rPr>
        <sz val="11"/>
        <rFont val="Times New Roman CE"/>
        <family val="1"/>
      </rPr>
      <t xml:space="preserve"> - k 1.1.2006 sloučena s ORG 1538</t>
    </r>
  </si>
  <si>
    <r>
      <t>Nemocnice Vítkov, příspěvková organizace</t>
    </r>
    <r>
      <rPr>
        <sz val="11"/>
        <rFont val="Times New Roman CE"/>
        <family val="1"/>
      </rPr>
      <t xml:space="preserve"> - k 1.7.2006 sloučena s ORG 5011</t>
    </r>
  </si>
  <si>
    <r>
      <t>Domov důchodců Háj ve Slezsku - Smolkov, příspěvková organizace</t>
    </r>
    <r>
      <rPr>
        <sz val="11"/>
        <rFont val="Times New Roman CE"/>
        <family val="1"/>
      </rPr>
      <t xml:space="preserve"> - k 1.1.2005 převedena pod obec Háj ve Slezsku</t>
    </r>
  </si>
  <si>
    <t>Neinvestiční transfery fondům sociálního a veřejného zdravotního pojištění</t>
  </si>
  <si>
    <t>Odvod daně za zaměstnance</t>
  </si>
  <si>
    <t>Karasova 16</t>
  </si>
  <si>
    <r>
      <t>Náplň položky se doplňuje: "nebo územních samosprávných celků odměny v různých soutěžích, kupříkladu o nejlepší dětskou kresbu. Odměny (peněžité ceny) z veřejných soutěží a veřejných příslibů (podle § 847 a 852 občanského zákoníku) patří na pložku 5021</t>
    </r>
    <r>
      <rPr>
        <sz val="10"/>
        <rFont val="Times New Roman CE"/>
        <family val="1"/>
      </rPr>
      <t>. o</t>
    </r>
  </si>
  <si>
    <t>Školská a jiná zařízení pro pedagogicko-psychologické poradenství a školská zařízení pro preventivně výchovnou péči. Patří sem pedagogicko-psychologické poradny, speciální pedagogická centra a střediska výchovné péče.</t>
  </si>
  <si>
    <t>3147</t>
  </si>
  <si>
    <t>Domovy mládeže</t>
  </si>
  <si>
    <t>3149</t>
  </si>
  <si>
    <t>Ostatní zařízení související s výchovou a vzděláváním mládeže</t>
  </si>
  <si>
    <t>Patří sem také školská zařízení pro výkon ústavní nebo ochranné výchovy , pokud je nelze zařadit do pododdílu 313</t>
  </si>
  <si>
    <t>3150</t>
  </si>
  <si>
    <t>Vyšší odborné školy</t>
  </si>
  <si>
    <t>Činnost vysokých škol</t>
  </si>
  <si>
    <t>00095711</t>
  </si>
  <si>
    <t>Organizace trhu s výrobky vzniklými zpracováním produktů rostlinné výroby</t>
  </si>
  <si>
    <t>1023</t>
  </si>
  <si>
    <t>Organizace trhu s produkty živočišné výroby</t>
  </si>
  <si>
    <t>1024</t>
  </si>
  <si>
    <t>Organizace trhu s výrobky vzniklými zpracováním produktů živočišné výroby</t>
  </si>
  <si>
    <t>1029</t>
  </si>
  <si>
    <t>Ostatní záležitosti regulace zemědělské produkce, organizace zemědělského trhu a poskytování podpor</t>
  </si>
  <si>
    <t>1031</t>
  </si>
  <si>
    <t>Nákup zboží (za účelem dalšího prodeje)</t>
  </si>
  <si>
    <t>Úroky vzniklé převzetím cizích závazků</t>
  </si>
  <si>
    <t>Ostatní úroky a ostatní finanční výdaje</t>
  </si>
  <si>
    <t>Teplá voda</t>
  </si>
  <si>
    <t>Nákup ostatních paliv a energie</t>
  </si>
  <si>
    <t>Nájemné za půdu</t>
  </si>
  <si>
    <t>Nákup uměleckých předmětů</t>
  </si>
  <si>
    <t>Nájemné za nájem s právem koupě</t>
  </si>
  <si>
    <t>Poskytnuté zálohy vnitřním organizačním jednotkám</t>
  </si>
  <si>
    <t>Výdaje na realizaci záruk</t>
  </si>
  <si>
    <t>Výdaje na vládní úvěry</t>
  </si>
  <si>
    <t>Základní škola, Ostrava-Slezská Ostrava, Na Vizině 28, příspěvková organizace</t>
  </si>
  <si>
    <t>Ostrava-Slezská Ostrava, Na Vizině 28</t>
  </si>
  <si>
    <t>Základní škola a Mateřská škola Motýlek Kopřivnice, Smetanova 1122, příspěvková organizace</t>
  </si>
  <si>
    <t>Smetanova 1122</t>
  </si>
  <si>
    <t>Martinská čtvrť 1159</t>
  </si>
  <si>
    <t>Bystřice 390</t>
  </si>
  <si>
    <t>Ostrava-Moravská Ostrava</t>
  </si>
  <si>
    <t>Matiční dům,Rybí trh 7-8</t>
  </si>
  <si>
    <t>Zařízení školního stravování Matiční dům Opava,Rybí trh 7-8,příspěvková organizace</t>
  </si>
  <si>
    <t>Jindřichov ve Slezsku - p.Město Albrechtice</t>
  </si>
  <si>
    <t>dotace ze Státního fondu životního prostředí, Státního fondu dopravní infrastruktury, Státní fond rozvoje bydlení, Státní fond kinematografie a Státní fond kultury</t>
  </si>
  <si>
    <t>4114</t>
  </si>
  <si>
    <t>Neinvestiční přijaté transfery ze zvláštních fondů ústřední úrovně</t>
  </si>
  <si>
    <t>Krajské zařízení pro další vzdělávání pedagogických pracovníků a informační centrum, Nový Jičín, příspěvková organizace</t>
  </si>
  <si>
    <t>Nový Jičín, Štefánikova 7</t>
  </si>
  <si>
    <t>00098752</t>
  </si>
  <si>
    <t>Školní statek, Opava, příspěvková organizace</t>
  </si>
  <si>
    <t>Opava, Englišova 526</t>
  </si>
  <si>
    <t>00849936</t>
  </si>
  <si>
    <t>Pedagogicko-psychologická poradna, Opava, příspěvková organizace</t>
  </si>
  <si>
    <t>Opava, Matiční dům, Rybí trh 7-8</t>
  </si>
  <si>
    <t>Zařízení školního stravování, Opava, Rybí trh 7-8, příspěvková organizace</t>
  </si>
  <si>
    <t>Domov mládeže a Školní jídelna-výdejna, Ostrava-Hrabůvka, Krakovská 1095, příspěvková organizace</t>
  </si>
  <si>
    <t>Ostrava - Hrabůvka, Krakovská 1095</t>
  </si>
  <si>
    <t>Služby následné péče, terapeutické komunity a kontaktní centra</t>
  </si>
  <si>
    <t>Sociálně terapeutické dílny</t>
  </si>
  <si>
    <t>4378</t>
  </si>
  <si>
    <t>Terénní programy</t>
  </si>
  <si>
    <t>Ostatní služby a činnosti v oblasti sociální prevence</t>
  </si>
  <si>
    <t>Správa silnic Moravskoslezského kraje, příspěvková organizace</t>
  </si>
  <si>
    <t>Úprkova 1</t>
  </si>
  <si>
    <r>
      <t>Střední zahradnická škola, Ostrava, příspěvková organizace</t>
    </r>
    <r>
      <rPr>
        <sz val="11"/>
        <rFont val="Times New Roman CE"/>
        <family val="1"/>
      </rPr>
      <t xml:space="preserve"> - k 1.4.2006 sloučena s ORG 1805</t>
    </r>
  </si>
  <si>
    <t>Investiční půjčené prostředky obyvatelstvu</t>
  </si>
  <si>
    <t>6470</t>
  </si>
  <si>
    <t>Investiční půjčené prostředky do záhraničí</t>
  </si>
  <si>
    <t>6710</t>
  </si>
  <si>
    <t>Investiční převody Národnímu fondu na spolufinancování programu Phare</t>
  </si>
  <si>
    <t>6720</t>
  </si>
  <si>
    <t>00096296</t>
  </si>
  <si>
    <t>00095354</t>
  </si>
  <si>
    <t>00095630</t>
  </si>
  <si>
    <t>00305847</t>
  </si>
  <si>
    <t>Frýdek-Místek, ČSA 517</t>
  </si>
  <si>
    <t>00846881</t>
  </si>
  <si>
    <t>5172</t>
  </si>
  <si>
    <t>Investiční transfery Podpůrnému a garančnímu rolnickému a lesnickému fondu, České konsolidační agentuře (zákon č. 239/2001 Sb. ve znění pozdějších předpisů), jejím dceřinným společnostem, Správě železniční dopravní cesty, České inkasní, Vinařskému fondu a</t>
  </si>
  <si>
    <t>6321</t>
  </si>
  <si>
    <t>Investiční transfery obecně prospěšným společnostem</t>
  </si>
  <si>
    <t>4379</t>
  </si>
  <si>
    <t>Domov-penzion pro důchodce Havířov, příspěvková organizace</t>
  </si>
  <si>
    <t>Lidická 52c/1200</t>
  </si>
  <si>
    <t>Domov důchodců a ústav pro dospělé Bohumín, příspěvková organizace</t>
  </si>
  <si>
    <t>Šunychelská 1159</t>
  </si>
  <si>
    <t>4113</t>
  </si>
  <si>
    <t>Zahrnuje výdaje na činnost Vojenské kanceláře prezidenta republiky a Hradní stráže podle zákona o ozbrojených silách České republiky (zákon č. 219/1999 Sb. ve znění pozdějších předpisů) a dále výdaje na jejich zabezpečení, pokud je lze oddělit.</t>
  </si>
  <si>
    <t>Olomoucká 88</t>
  </si>
  <si>
    <t>Gen. Svobody 8</t>
  </si>
  <si>
    <t>Dvořákovy sady 4</t>
  </si>
  <si>
    <t>Velké Heraltice</t>
  </si>
  <si>
    <t>Opavská 1</t>
  </si>
  <si>
    <t>zhotovení razítek, klíčů, zrcadel, map (pokud nejsou zboží), vizitek a komplimentek, prezentačních předmětů (např. propisky, tašky, samolepky, peněženky, apod.), rámování obrazů (rám+obraz), dodání hlavičkového papíru, formulářů, datových nosičů (prázdné)</t>
  </si>
  <si>
    <t>5141</t>
  </si>
  <si>
    <t>Úroky vlastní</t>
  </si>
  <si>
    <t>5142</t>
  </si>
  <si>
    <t>Realizované kurzové ztráty</t>
  </si>
  <si>
    <t>5144</t>
  </si>
  <si>
    <t>Poplatky dluhové služby</t>
  </si>
  <si>
    <t>5145</t>
  </si>
  <si>
    <t>Finanční deriváty</t>
  </si>
  <si>
    <t>Na Mlýnici 36</t>
  </si>
  <si>
    <t xml:space="preserve">Hasičská 49 </t>
  </si>
  <si>
    <t>Opavská 1119</t>
  </si>
  <si>
    <t>U Studia 33</t>
  </si>
  <si>
    <t>Ostrava - Kunčice</t>
  </si>
  <si>
    <t>Vratimovská 681</t>
  </si>
  <si>
    <t>Krakovská 1095</t>
  </si>
  <si>
    <t>Moravská 2</t>
  </si>
  <si>
    <t xml:space="preserve">Na Jízdárně 30 </t>
  </si>
  <si>
    <t>Masarykova střední  škola zemědělská a Vyšší odborná škola, Opava, příspěvková organizace</t>
  </si>
  <si>
    <t>00849791</t>
  </si>
  <si>
    <t>Dům dětí a mládeže,Vítkov, Bezručova 585, příspěvková organizace</t>
  </si>
  <si>
    <t>Vítkov, Bezručova 585</t>
  </si>
  <si>
    <t>Číselník organizací zřizovaných krajem</t>
  </si>
  <si>
    <t xml:space="preserve">Název </t>
  </si>
  <si>
    <t>Ulice</t>
  </si>
  <si>
    <t>Příspěvek, který poskytují obce osobám bydlícím ve vlastním nebo nájemním bytě s příjmem nižším než částka na živobytí podle § 33 až 35 zákona č. 111/2006 Sb., o pomoci v hmotné nouzi.</t>
  </si>
  <si>
    <t>Mimořádná okamžitá pomoc</t>
  </si>
  <si>
    <t>Ostatní výdaje na zemědělství</t>
  </si>
  <si>
    <t>1099</t>
  </si>
  <si>
    <t>Ostatní výdaje na lesní hospodářství</t>
  </si>
  <si>
    <t>Uhelné hornictví</t>
  </si>
  <si>
    <t>Zejména výdaje na útlum uhelného hornictví.</t>
  </si>
  <si>
    <t>2112</t>
  </si>
  <si>
    <t>Těžba nerostných surovin kromě paliv</t>
  </si>
  <si>
    <t>Zpracování ropy a zemního plynu</t>
  </si>
  <si>
    <t>2114</t>
  </si>
  <si>
    <t>Jaderné elektrárny</t>
  </si>
  <si>
    <t>2115</t>
  </si>
  <si>
    <t>Úspora energie a obnovitelné zdroje</t>
  </si>
  <si>
    <t>Všeobecná hospodářská správa jinde nezařazená</t>
  </si>
  <si>
    <t>2580</t>
  </si>
  <si>
    <t>Ostrava - Poruba, Čs. exilu 669</t>
  </si>
  <si>
    <t>00842737</t>
  </si>
  <si>
    <t>Gymnázium, Ostrava-Zábřeh, Volgogradská 6a, příspěvková organizace</t>
  </si>
  <si>
    <t>Ostrava - Zábřeh, Volgogradská 6a</t>
  </si>
  <si>
    <t>Jazykové gymnázium Pavla Tigrida, Ostrava-Poruba, příspěvková organizace</t>
  </si>
  <si>
    <t>Ostrava - Poruba, G. Klimenta 493</t>
  </si>
  <si>
    <t>00602060</t>
  </si>
  <si>
    <t>Sportovní gymnázium Dany a Emila Zátopkových, Ostrava, příspěvková organizace</t>
  </si>
  <si>
    <t>Ostrava - Zábřeh, Volgogradská 2631</t>
  </si>
  <si>
    <t xml:space="preserve">Výdaje z finančního vypořádání minulých let mezi regionální radou a kraji, obcemia dobrovolnými svazky obcí
</t>
  </si>
  <si>
    <t>Neinvestiční transfery subjektům zřízeným a fungujícím podle § 15 až 17 zákona č. 248/2000 Sb., o podpoře regionálního rozvoje, ve znění zákona č. 138/2006 Sb.</t>
  </si>
  <si>
    <t>5329</t>
  </si>
  <si>
    <t>Zahrnuje zejména sociálně aktivizační služby pro seniory a osoby se zdravotním postižením, telefonickou krizovou pomoc, tlumočnické služby a další činnosti v oblasti sociální prevence.</t>
  </si>
  <si>
    <t>4380</t>
  </si>
  <si>
    <t>Výzkum v sociálním zabezpečení a politice zaměstnanosti</t>
  </si>
  <si>
    <t>Mezinárodní spolupráce v sociálním zabezpečení a podpoře zaměstnanosti</t>
  </si>
  <si>
    <t>4399</t>
  </si>
  <si>
    <t>Ostatní záležitosti sociálních věcí a politiky zaměstnanosti</t>
  </si>
  <si>
    <t>Armáda</t>
  </si>
  <si>
    <t>Výzkum a vývoj v oblasti kultury, církví a sdělovacích prostředků</t>
  </si>
  <si>
    <t>Mezinárodní spolupráce v kultuře, církvích a sdělovacích prostředcích</t>
  </si>
  <si>
    <t>3392</t>
  </si>
  <si>
    <t>Zájmová činnost v kultuře</t>
  </si>
  <si>
    <t>3399</t>
  </si>
  <si>
    <t>Neinvestiční přijaté transfery od fondů sociálního a zdravotního pojištění</t>
  </si>
  <si>
    <t>Ostatní neinvestiční přijaté trasfery od rozpočtů ústřední úrovně</t>
  </si>
  <si>
    <t>Celospolečenské funkce lesů</t>
  </si>
  <si>
    <t>1039</t>
  </si>
  <si>
    <t>Ostatní záležitosti lesního hospodářství</t>
  </si>
  <si>
    <t>1061</t>
  </si>
  <si>
    <t>Činnost ústředního orgánu státní správy v zemědělství</t>
  </si>
  <si>
    <t>1062</t>
  </si>
  <si>
    <t>Činnost ostatních orgánů státní správy v zemědělství</t>
  </si>
  <si>
    <t>1063</t>
  </si>
  <si>
    <t>Správa zemědělského majetku</t>
  </si>
  <si>
    <t>1069</t>
  </si>
  <si>
    <t>Domov důchodců Bruntál, příspěvková organizace</t>
  </si>
  <si>
    <t>Okružní 16</t>
  </si>
  <si>
    <t>SAGAPO-centrum pro mentálně postižené, příspěvková organizace</t>
  </si>
  <si>
    <t>Uhlířská 2</t>
  </si>
  <si>
    <t>HARMONIE-centrum rezidenčních služeb pro mentálně postižené dospělé, příspěvková organizace</t>
  </si>
  <si>
    <t>Hošťálkovy 26</t>
  </si>
  <si>
    <t>Ústav sociální péče pro mládež s mentálním postižením Jindřichov ve Slezsku, příspěvková organizace</t>
  </si>
  <si>
    <t>Jindřichov 24</t>
  </si>
  <si>
    <t>NÁŠ SVĚT - centrum pro lidi s mentálním postižením Pržno, příspěvková organizace</t>
  </si>
  <si>
    <t>Pržno 239</t>
  </si>
  <si>
    <t>Domov důchodců Karviná, příspěvková organizace</t>
  </si>
  <si>
    <t>Na Bažantnici 1564</t>
  </si>
  <si>
    <t>kurzové zisky vznikající při pořízení a následném zpětném odporodeji valut pro vybavení pracvníků na zahraniční služební cesty, kurzové zisky vznikající při splácení jistiny úvěru (půjčky) v zahraniční měně</t>
  </si>
  <si>
    <t>Přijaté sankční platby</t>
  </si>
  <si>
    <t>sankce (pokuty) inkasované za porušení obecně či místně závazných předpisů správními nebo samosprávnými orgány a porušení rozpočtové kázně od ostatních subjektů a obcí, propadlé kauce a pokuty od zahraničních dopravců</t>
  </si>
  <si>
    <t>2221</t>
  </si>
  <si>
    <t>Přijaté vratky transférů od jiných veřejných rozpočtů</t>
  </si>
  <si>
    <t>2222</t>
  </si>
  <si>
    <t>Ostatní příjmy z finančního vypořádání předchozích let od jiných veřejných rozpočtů</t>
  </si>
  <si>
    <t>2223</t>
  </si>
  <si>
    <t>Příjmy z finančního vypořádání minulých let mezi krajem a obcemi</t>
  </si>
  <si>
    <t>2226</t>
  </si>
  <si>
    <t>Příjmy z finančního vypořádání minulých let mezi obcemi</t>
  </si>
  <si>
    <t>Komunální služby a územní rozvoj jinde nezařazené</t>
  </si>
  <si>
    <t>Činnost ústředního orgánu státní správy v oblasti bydlení, komunálních služeb a územního rozvoje</t>
  </si>
  <si>
    <t>3662</t>
  </si>
  <si>
    <t>Činnost ostatních orgánů státní správy v oblasti bydlení, komunálních služeba územního rozvoje</t>
  </si>
  <si>
    <t>Poplatek za likvidaci komunálního odpadu</t>
  </si>
  <si>
    <t>Registrační a evidenční poplatky za obaly</t>
  </si>
  <si>
    <t>Poplatek ze psů</t>
  </si>
  <si>
    <t>Poplatek za lázeňský nebo rekreační pobyt</t>
  </si>
  <si>
    <t>Poplatek za užívání veřejného prostranství</t>
  </si>
  <si>
    <t>Poplatek ze vstupného</t>
  </si>
  <si>
    <t>Poplatek z ubytovací kapacity</t>
  </si>
  <si>
    <t>Poplatek za povolení k vjezdu do vybraných míst</t>
  </si>
  <si>
    <t>Poplatek za provozovaný výherní hrací přístroj</t>
  </si>
  <si>
    <t>Poplatek za zhodnocení stavebního pozemku</t>
  </si>
  <si>
    <t>Zrušené místní poplatky</t>
  </si>
  <si>
    <t>Odvod výtěžku z provozování loterií</t>
  </si>
  <si>
    <t>Odvod za státní dozor</t>
  </si>
  <si>
    <t>Podíl na clech</t>
  </si>
  <si>
    <t>Zrušené daně z mezinárodního obchodu a transakcí</t>
  </si>
  <si>
    <t>Daň z nemovitostí</t>
  </si>
  <si>
    <t>Daň dědická</t>
  </si>
  <si>
    <t>Daň darovací</t>
  </si>
  <si>
    <t>Daň z převodu nemovitostí</t>
  </si>
  <si>
    <t>Zrušené daně z majetkových a kapitálových převodů</t>
  </si>
  <si>
    <t>Pojistné na důchodové pojištění od zaměstnavatelů</t>
  </si>
  <si>
    <t>Pojistné na důchodové pojištění od zaměstnanců</t>
  </si>
  <si>
    <t>Pojistné na důchodové pojištění od osob samostatně výdělečně činných</t>
  </si>
  <si>
    <t>Pojistné na nemocenské pojištění od zaměstnavatelů</t>
  </si>
  <si>
    <t>Pojistné na nemocenské pojištění od zaměstnanců</t>
  </si>
  <si>
    <t>Příspěvky na státní politiku zaměstnanosti od zaměstnavatelů</t>
  </si>
  <si>
    <t>Příspěvky na státní politiku zaměstnanosti od zaměstnanců</t>
  </si>
  <si>
    <r>
      <t>Náplň položky se doplňuje: "Patří sem i výdaje na kurýrní a zásilkové služby".</t>
    </r>
    <r>
      <rPr>
        <sz val="10"/>
        <rFont val="Times New Roman CE"/>
        <family val="1"/>
      </rPr>
      <t xml:space="preserve"> Poštovné a další služby pošt, známky, pásky do frankovacích strojů.</t>
    </r>
  </si>
  <si>
    <t>Náplň položky se doplňuje: Patří sem i výdaje za zřízení čísla pevného telefonu a za karty ke zprovoznění mobilních telefonů (tzv. karty SIM), pokud nejsou součástí pořizovací ceny mobilního telefonu. Nepatří sem poplatky za rozhlas a televizi, ty patří n</t>
  </si>
  <si>
    <t>Patří sem i nájemné za nájem díla podle autorského zákona (zákona č. 121/2000 Sb. ve znění pozdějších předpisů), například počítačového programu [§ 12 odst. 4 písm. c), § 15, § 49 odst. 3, § 71 odst. 2 písm. e), § 76 odst. 2 písm. c), § 80 odst. 2 písm. c</t>
  </si>
  <si>
    <r>
      <t xml:space="preserve">Domov - penzion pro důchodce Opava, příspěvková organizace </t>
    </r>
    <r>
      <rPr>
        <sz val="11"/>
        <rFont val="Times New Roman CE"/>
        <family val="1"/>
      </rPr>
      <t>- převedeno pod Statutární město Opava k 1.7.2004</t>
    </r>
  </si>
  <si>
    <t>Sídlo</t>
  </si>
  <si>
    <t>Wichterlovo gymnázium Ostrava-Poruba,příspěvková organizace</t>
  </si>
  <si>
    <t>Výškovická 2631/6</t>
  </si>
  <si>
    <t>Gymnázium Mikoláše Koperníka, Bílovec, příspěvková organizace</t>
  </si>
  <si>
    <t>Příspěvek, který poskytují obce osobám v hmotné nouzi podle § 36 a 37 zákona č. 111/2006 Sb., o pomoci v hmotné nouzi.</t>
  </si>
  <si>
    <t>4177</t>
  </si>
  <si>
    <t>Investiční transfery finančním a podobným institucím ve vlastnictví státu</t>
  </si>
  <si>
    <t>00601675</t>
  </si>
  <si>
    <t>Gymnázium a Střední odborná škola, Nový Jičín, příspěvková organizace</t>
  </si>
  <si>
    <t>Nový Jičín, Palackého 50</t>
  </si>
  <si>
    <t>00601641</t>
  </si>
  <si>
    <t>Úhrady za vzdělávání a školské služby podle školského zákona (zákona č. 561/2004 Sb. ve znění pozdějších předpisů) a jeho prováděcích předpisů, jestliže jejich příjemci jsou organizace.</t>
  </si>
  <si>
    <t>2119</t>
  </si>
  <si>
    <t>Ostatní příjmy z vlastní činnosti</t>
  </si>
  <si>
    <t>Neinvestiční návratné transfery subjektům zřízeným a fungujícím podle § 15 až 17 zákona č. 248/2000 Sb., o podpoře regionálního rozvoje, ve znění zákona č. 138/2006 Sb.</t>
  </si>
  <si>
    <t>5651</t>
  </si>
  <si>
    <t>Ostatní neinvestiční transfery do zahraničí</t>
  </si>
  <si>
    <t>Neinvestiční půjčené prostředky nefinančním podnikatelským subjektům - fyzickým osobám</t>
  </si>
  <si>
    <t>Na výdaje související se sloučením škol</t>
  </si>
  <si>
    <t>Zvýšení závazného ukazatele příspěvek na provoz</t>
  </si>
  <si>
    <t>Změny závazného ukazatele příspěvek na provoz příspěvkových organizací kraje v oblasti školství</t>
  </si>
  <si>
    <t>Ostrava-Mariánské Hory, Hudební 6</t>
  </si>
  <si>
    <t>Základní umělecká škola, Ostrava - Petřkovice, Hlučínská 7, příspěvková organizace</t>
  </si>
  <si>
    <t>Ostrava - Petřkovice, Hlučínská 7</t>
  </si>
  <si>
    <t>Základní umělecká škola, Ostrava - Muglinov, U Jezu 4, příspěvková organizace</t>
  </si>
  <si>
    <t>Ostrava - Muglinov, U Jezu 4</t>
  </si>
  <si>
    <t>Základní umělecká škola Edvarda Runda, Ostrava - Slezská Ostrava, Keltičkova 4, příspěvková organizace</t>
  </si>
  <si>
    <t>Ostrava - Slezská Ostrava, Keltičkova 4</t>
  </si>
  <si>
    <t>Základní umělecká škola Viléma Petrželky, Ostrava - Hrabůvka, Edisonova 90, příspěvková organizace</t>
  </si>
  <si>
    <t>Obchodní akademie, Opava, příspěvková organizace</t>
  </si>
  <si>
    <t>Opava, Hany Kvapilové 20</t>
  </si>
  <si>
    <t>Střední průmyslová škola stavební, Opava, příspěvková organizace</t>
  </si>
  <si>
    <t>Opava, Mírová 3</t>
  </si>
  <si>
    <t>Bezpečnostní složky ozbrojených sil</t>
  </si>
  <si>
    <t>Výdaje na činnost Vojenské policie a Vojenského zpravodajství.</t>
  </si>
  <si>
    <t>5119</t>
  </si>
  <si>
    <t>Podpůrné složky ozbrojených sil</t>
  </si>
  <si>
    <t>Příjmy obcí s rozšířenou působností od žadatelů o řidičské oprávnění za zkoušky z odborné způsobilosti podle § 39a zákona č. 247/2000 Sb. , o získávání a zdokonalování odborné způsobilosti k řízení motorových vozidel a o změnách některých zákonů, ve znění</t>
  </si>
  <si>
    <t>1354</t>
  </si>
  <si>
    <t>Příjmy z licencí pro kamionovou dopravu</t>
  </si>
  <si>
    <t>vratky transferů (vyúčtování dotací, grantů) poskytnutých v minulých rozpočtových obdobích neveřejným subjektům (§ 6402), netýká se PO kraje</t>
  </si>
  <si>
    <t>2310</t>
  </si>
  <si>
    <t>Činnost ústředního orgánu státní správy v oblasti bezpečnosti a veřejného pořádku</t>
  </si>
  <si>
    <t>Hraniční přechody</t>
  </si>
  <si>
    <t>5319</t>
  </si>
  <si>
    <t>Ostatní záležitosti bezpečnosti a veřejného pořádku</t>
  </si>
  <si>
    <t>Výzkum týkající se bezpečnosti a veřejného pořádku</t>
  </si>
  <si>
    <t>5391</t>
  </si>
  <si>
    <t>Mezinárodní spolupráce v oblasti bezpečnosti a veřejného pořádku</t>
  </si>
  <si>
    <r>
      <t xml:space="preserve">příjmy kraje z titulu vratek transferů (vyúčtování dotací, grantů) poskytnutých </t>
    </r>
    <r>
      <rPr>
        <b/>
        <sz val="10"/>
        <color indexed="10"/>
        <rFont val="Times New Roman CE"/>
        <family val="1"/>
      </rPr>
      <t xml:space="preserve">krajem obcím a krajům </t>
    </r>
    <r>
      <rPr>
        <sz val="10"/>
        <color indexed="10"/>
        <rFont val="Times New Roman CE"/>
        <family val="1"/>
      </rPr>
      <t>v minulých rozpočtových obdobích (§ 6402)</t>
    </r>
  </si>
  <si>
    <t>Náplň položky se doplňuje. Patří sem i příjmy náhrad nákladů správního řízení, které účastník správního řízení platí paušální částkou správnímu orgánu za to, že správní řízení vyvolal porušením své právní povinnosti, podle § 79 odst. 5 správního řádu (zák</t>
  </si>
  <si>
    <t>3141</t>
  </si>
  <si>
    <t>Rýmařovská 15</t>
  </si>
  <si>
    <t>Hašlerova 2</t>
  </si>
  <si>
    <t>Hlubčická 11</t>
  </si>
  <si>
    <t>Školní náměstí 1</t>
  </si>
  <si>
    <t>Frýdek-Místek</t>
  </si>
  <si>
    <t>Hálkova 927</t>
  </si>
  <si>
    <t>61989207</t>
  </si>
  <si>
    <t>Sokolská třída 15</t>
  </si>
  <si>
    <t>Patří sem i výdaje představující krádež a výdaje k úhradě ukradených peněz nebo přijatých falešných bankovek (například když se z pokladny organizační složky státu ztratí hotovost přijatá jako příjmy nebo když se zjistí, že taková hotovost je falešná, pře</t>
  </si>
  <si>
    <t>6111</t>
  </si>
  <si>
    <t>Programové vybavení</t>
  </si>
  <si>
    <t>pořízení programového vybavení (nad 60 tis. Kč a doba použitelnosti minimálně jeden rok)</t>
  </si>
  <si>
    <t>6119</t>
  </si>
  <si>
    <t>6121</t>
  </si>
  <si>
    <t>dotace přijaté od orgánů státní správy (ministerstvo zemědělství, kultury, životního prostředí, …), investiční dotace v rámci informačního systému programového financování (ISPROFIN)</t>
  </si>
  <si>
    <t>4218</t>
  </si>
  <si>
    <t>Investiční převody z Národního fondu</t>
  </si>
  <si>
    <t>investiční dotace v rámci programů pomoci od Evropské unie PHARE, ISPA, SAPARD, dotace ze strukturálních fondů, fondu soudržnosti a kohezního fondu</t>
  </si>
  <si>
    <t>4223</t>
  </si>
  <si>
    <t>Investiční přijaté tranfery od regionálních rad</t>
  </si>
  <si>
    <t>Investiční přijaté dotace od subjektů zřízených a fungujících podle § 15 až 17 zákona č. 248/2000 Sb., o podpoře regionálního rozvoje, ve znění zákona č. 138/2006 Sb.</t>
  </si>
  <si>
    <t>5011</t>
  </si>
  <si>
    <t>Speciální základní školy</t>
  </si>
  <si>
    <t>Patří sem i pořádání tuzemských trhů, tuzemských a zahraničních veletrhů, obchodních propagačních akcí a výstav, obchodní poradenství, informační systémy a podávání informací, samostatná zařízení pro obchodní činnost, jestliže nejsou podnikatelskou činnos</t>
  </si>
  <si>
    <t>Ubytování a stravování</t>
  </si>
  <si>
    <t>Cestovní ruch</t>
  </si>
  <si>
    <t>2144</t>
  </si>
  <si>
    <t>Ostatní služby</t>
  </si>
  <si>
    <t xml:space="preserve">Činnost,  ústředního orgánu  státní správy  v odvětví  energetiky, průmyslu, stavebnictví, obchodu a služeb
</t>
  </si>
  <si>
    <t>2162</t>
  </si>
  <si>
    <t xml:space="preserve">Činnost ostatních  orgánů státní správy v průmyslu, stavebnictví, obchodu a službách
</t>
  </si>
  <si>
    <t>00601861</t>
  </si>
  <si>
    <t>Příjmy od dlužníků za realizace záruk</t>
  </si>
  <si>
    <t>Splátky od dlužníků za zaplacení dodávek</t>
  </si>
  <si>
    <t>Gymnázium s polským jazykem vyučovacím - Gimnazjum z Polskim Językem Nauczania, Český Těšín, příspěvková organizace</t>
  </si>
  <si>
    <t>Český Těšín, Havlíčkova 13</t>
  </si>
  <si>
    <t>Gymnázium, Havířov-Město, Komenského 2, příspěvková organizace</t>
  </si>
  <si>
    <t>Havířov - Město, Komenského 2</t>
  </si>
  <si>
    <t>Gymnázium, Havířov-Podlesí, příspěvková organizace</t>
  </si>
  <si>
    <t>Havířov - Podlesí, Studentská 11</t>
  </si>
  <si>
    <t>Gymnázium, Karviná, příspěvková organizace</t>
  </si>
  <si>
    <t>Osobní asistence, pečovatelská služba a podpora samostatného bydlení</t>
  </si>
  <si>
    <t>Tísňová péče</t>
  </si>
  <si>
    <t>4353</t>
  </si>
  <si>
    <t>Průvodcovské a předčitatelské služby</t>
  </si>
  <si>
    <t>Chráněné bydlení</t>
  </si>
  <si>
    <t>4355</t>
  </si>
  <si>
    <t>Týdenní stacionáře</t>
  </si>
  <si>
    <t>Sdružené zdravotnické zařízení Krnov, příspěvková organizace</t>
  </si>
  <si>
    <t>I.P.Pavlova 9</t>
  </si>
  <si>
    <t>Splátky půjčených prostředků od krajů</t>
  </si>
  <si>
    <t>Ostatní splátky půjčených prostředků od veřejných rozpočtů územní úrovně</t>
  </si>
  <si>
    <t>Splátky půjčených prostředků od vysokých škol</t>
  </si>
  <si>
    <t>Splátky půjčených prostředků od ostatních zřízených a podobných subjektů</t>
  </si>
  <si>
    <t>Splátky půjčených prostředků od obyvatelstva</t>
  </si>
  <si>
    <t>Gymnázium Mikuláše Koperníka, Bílovec, příspěvková organizace</t>
  </si>
  <si>
    <t>Bílovec, 17. listopadu 526</t>
  </si>
  <si>
    <t>00601659</t>
  </si>
  <si>
    <t>Gymnázium, Frenštát pod Radhoštěm, příspěvková organizace</t>
  </si>
  <si>
    <t>Investiční transfery subjektům zřízeným podle obchodního zákoníku (veřejným obchodním společnostem, komanditním společnostem, společnostem s ručením omezeným, akciovým společnostem a družstvům) a dalších předpisů jako právnické osoby vyvíjející podnikatel</t>
  </si>
  <si>
    <t>6314</t>
  </si>
  <si>
    <t>V příloze v části B v náplni položky 5169 se ve větě třetí zrušují slova „branců a“ a na konci náplně se doplňuje tento text: „Na tuto položku se zařazují též výdaje na revize komínů a elektrických a jiných zařízení, platby za státní technickou kontrolu a</t>
  </si>
  <si>
    <t>5171</t>
  </si>
  <si>
    <t>nám. Sv. Michala 17</t>
  </si>
  <si>
    <t>Obchodní akademie a Vyšší odborná škola sociální, Ostrava-Mariánské Hory, příspěvková organizace</t>
  </si>
  <si>
    <t>Ostrava - Mariánské Hory, Karasova 16</t>
  </si>
  <si>
    <t>00602094</t>
  </si>
  <si>
    <t>Obchodní akademie, Ostrava-Poruba, příspěvková organizace</t>
  </si>
  <si>
    <t>Ostrava - Poruba, Polská 1543</t>
  </si>
  <si>
    <t>00602027</t>
  </si>
  <si>
    <t>Střední zahradnická škola, Ostrava, příspěvková organizace</t>
  </si>
  <si>
    <t>Ostrava - Hulváky, Žákovská 20 - 22</t>
  </si>
  <si>
    <t>00602028</t>
  </si>
  <si>
    <t>Ostrava - Hulváky, Žákovská 20 - 23</t>
  </si>
  <si>
    <t>00602078</t>
  </si>
  <si>
    <t>Janáčkova konzervatoř v Ostravě, příspěvková organizace</t>
  </si>
  <si>
    <t>Ostrava - Moravská Ostrava, Českobratrská 40</t>
  </si>
  <si>
    <t>00602051</t>
  </si>
  <si>
    <t>Střední umělecká škola, Ostrava, příspěvková organizace</t>
  </si>
  <si>
    <t>Ostrava, Poděbradova 33</t>
  </si>
  <si>
    <t>00600920</t>
  </si>
  <si>
    <t xml:space="preserve">dle § </t>
  </si>
  <si>
    <t>(podklady pro provoz i přímé náklady)</t>
  </si>
  <si>
    <t>Příspěvkové organizace k  1.1.2007</t>
  </si>
  <si>
    <t xml:space="preserve">změny názvů škol k 1.1.2007 </t>
  </si>
  <si>
    <t>ORJ13</t>
  </si>
  <si>
    <t>PROVOZ</t>
  </si>
  <si>
    <t>ORG</t>
  </si>
  <si>
    <t>Název (ZL)</t>
  </si>
  <si>
    <t>Adresa</t>
  </si>
  <si>
    <t>poč.ř.</t>
  </si>
  <si>
    <t>§</t>
  </si>
  <si>
    <t>v tis. Kč</t>
  </si>
  <si>
    <t>00842761</t>
  </si>
  <si>
    <t>Investiční transfery veřejným zdravotnickým zařízením zřízeným státem, kraji a obcemi</t>
  </si>
  <si>
    <t>Základní škola, Ostrava-Vítkovice, Halasova 30, příspěvková organizace</t>
  </si>
  <si>
    <t>Ostrava-Vítkovice, Halasova 30</t>
  </si>
  <si>
    <t>Dům dětí a mládeže, Havířov, příspěvková organizace</t>
  </si>
  <si>
    <t>Havířov - Město, Na Nábřeží 41</t>
  </si>
  <si>
    <t>00847925</t>
  </si>
  <si>
    <t>Krajské středisko volného času JUVENTUS, Karviná, příspěvková organizace</t>
  </si>
  <si>
    <t>Karviná - Nové Město, U Bažantnice 1794</t>
  </si>
  <si>
    <t>Příjmy z prodeje krátkodobého a drobného dlouhodobého majetku</t>
  </si>
  <si>
    <t>příjmy z prodeje majetku pořízeného z neinvestičních prostředků, zejména materiálu, zásob a drobného dlouhodobého majetku (hmotného i nehmotného)</t>
  </si>
  <si>
    <t>2321</t>
  </si>
  <si>
    <t>Přijaté neinvestiční dary</t>
  </si>
  <si>
    <t>peněžité dary neopětované a fakultativní (nepatří zde dary od jiných veřejných rozpočtů nebo zahraničních státních organizací a mezinárodních institucí)</t>
  </si>
  <si>
    <t>2322</t>
  </si>
  <si>
    <t>Přijaté pojistné náhrady</t>
  </si>
  <si>
    <t>28. října 12</t>
  </si>
  <si>
    <t>00844641</t>
  </si>
  <si>
    <t>Dukelská 1346</t>
  </si>
  <si>
    <t>Studénka</t>
  </si>
  <si>
    <t>Tovární 386</t>
  </si>
  <si>
    <t>Havlíčkova 1</t>
  </si>
  <si>
    <t xml:space="preserve">Investiční transfery společnostem založeným podle zákona o obecně prospěšných společnostech (zákona č. 248/1995 Sb. ve znění pozdějších předpisů). Patří sem i investiční transfery školským právnickým osobám, tj. osobám podle § 124 až 140 školského zákona </t>
  </si>
  <si>
    <t>6322</t>
  </si>
  <si>
    <t>Ostatní výdaje</t>
  </si>
  <si>
    <t>Odvody za neplnění povinnosti zaměstnávat zdravotně postižené</t>
  </si>
  <si>
    <t>Činnost ústředního orgánu státní správy v požární ochraně</t>
  </si>
  <si>
    <t>Frýdlant nad Ostravicí, Náměstí 7</t>
  </si>
  <si>
    <t>Střední škola, Základní škola a Mateřská škola, Třinec, Jablunkovská 241, příspěvková organizace</t>
  </si>
  <si>
    <t>Třinec, Jablunkovská 241</t>
  </si>
  <si>
    <t>00852619</t>
  </si>
  <si>
    <t>Základní škola, Dětský domov, Školní družina a Školní jídelna, Vrbno p. Pradědem, nám.Sv. Michala 17, příspěvková organizace</t>
  </si>
  <si>
    <t>3299</t>
  </si>
  <si>
    <t>Ostatní záležitosti vzdělávání</t>
  </si>
  <si>
    <t>3522</t>
  </si>
  <si>
    <t>Ostatní nemocnice</t>
  </si>
  <si>
    <t>3639</t>
  </si>
  <si>
    <t>3769</t>
  </si>
  <si>
    <t>Ostatní správa v ochraně životního prostředí</t>
  </si>
  <si>
    <t>6172</t>
  </si>
  <si>
    <t>6310</t>
  </si>
  <si>
    <t>Obecné příjmy a výdaje z finančních operací</t>
  </si>
  <si>
    <t>Investiční přijaté transfery ze státních fondů</t>
  </si>
  <si>
    <t>Ostatní investiční přijaté transfery od veřejných rozpočtů ústřední úrovně</t>
  </si>
  <si>
    <t>Investiční přijaté transfery od obcí</t>
  </si>
  <si>
    <t>Investiční přijaté transfery od krajů</t>
  </si>
  <si>
    <t>Ostatní investiční přijaté transfery od rozpočtů územní úrovně</t>
  </si>
  <si>
    <t>Investiční přijaté transfery od cizích států</t>
  </si>
  <si>
    <t>Investiční přijaté transfery od mezinárodních institucí</t>
  </si>
  <si>
    <t>Investiční transfery přijaté od Evropské unie</t>
  </si>
  <si>
    <t>Investiční přijaté transfery ze státních finančních aktiv</t>
  </si>
  <si>
    <t>Platby zaměstnanců ozbrojených sborů a složek ve služebním poměru</t>
  </si>
  <si>
    <t>Platby státních zaměstnanců ve správních úřadech</t>
  </si>
  <si>
    <t>Platby zaměstnanců v pracovním poměru odvozované od platů ústavních činitelů</t>
  </si>
  <si>
    <t>Základní škola, Frenštát pod Radhoštěm, Tyršova 1053, příspěvková organizace</t>
  </si>
  <si>
    <t>Frenštát pod Radhoštěm, Tyršova 1053</t>
  </si>
  <si>
    <t>1111</t>
  </si>
  <si>
    <t>Úprava rozpočtu</t>
  </si>
  <si>
    <t>Očekávané účelové dotace</t>
  </si>
  <si>
    <t>Upravený rozpočet</t>
  </si>
  <si>
    <t>2004 - Varianta I</t>
  </si>
  <si>
    <t>2004 - Varianta II (RUD)</t>
  </si>
  <si>
    <t>2007</t>
  </si>
  <si>
    <t xml:space="preserve">Střední škola průmyslová, Krnov, příspěvková organizace        </t>
  </si>
  <si>
    <t>Krnov, Soukenická 21</t>
  </si>
  <si>
    <t>Mezinárodní spolupráce ve spojích</t>
  </si>
  <si>
    <t>2499</t>
  </si>
  <si>
    <t>Podpora podnikání</t>
  </si>
  <si>
    <t>2521</t>
  </si>
  <si>
    <t>Ostrava-Kunčice, Vratimovská 681</t>
  </si>
  <si>
    <t>00577260</t>
  </si>
  <si>
    <t>5179</t>
  </si>
  <si>
    <t>Ostatní nákupy jinde nezařazené</t>
  </si>
  <si>
    <t>5182</t>
  </si>
  <si>
    <t>Poskytované zálohy vlastní pokladně</t>
  </si>
  <si>
    <t>výběr hotovosti z bankovního účtu do pokladny</t>
  </si>
  <si>
    <t>5189</t>
  </si>
  <si>
    <t>Ostatní poskytované zálohy a jistiny</t>
  </si>
  <si>
    <t>trvalé jistiny na karty CCS, Eurotel</t>
  </si>
  <si>
    <t>5191</t>
  </si>
  <si>
    <t>Zaplacené sankce</t>
  </si>
  <si>
    <t>pokuty a penále zaplacené v obchodních vztazích (př. pokuta za pozdě uhrazenou fakturu)</t>
  </si>
  <si>
    <t>5192</t>
  </si>
  <si>
    <t>Domov mládeže, Ostrava-Mariánské Hory, Fráni Šrámka 3, příspěvková organizace</t>
  </si>
  <si>
    <t>Ostrava - Mariánské Hory, Fráni Šrámka 3</t>
  </si>
  <si>
    <t>00602043</t>
  </si>
  <si>
    <t>Jazyková škola s právem státní jazykové zkoušky, Ostrava, Na Jízdárně 4, příspěvková organizace</t>
  </si>
  <si>
    <t>Ostrava, Na Jízdárně 4</t>
  </si>
  <si>
    <t>Platy zaměstnanců krajského úřadu včetně odměn</t>
  </si>
  <si>
    <t>Energie jiná než elektrická</t>
  </si>
  <si>
    <t>Pára, horká voda a horký vzduch.</t>
  </si>
  <si>
    <t>Ostatní záležitosti těžebního průmyslu a energetiky</t>
  </si>
  <si>
    <t>Ostatní výzkum a vývoj odvětvově nespecifikovaný</t>
  </si>
  <si>
    <t>Starobní důchody</t>
  </si>
  <si>
    <t>Invalidní důchody plné</t>
  </si>
  <si>
    <t>Invalidní důchody částečné</t>
  </si>
  <si>
    <t>Vdovské důchody</t>
  </si>
  <si>
    <t>4115</t>
  </si>
  <si>
    <t>Změny výrobních technologií za účelem výrazného odstranění emisí</t>
  </si>
  <si>
    <t>3716</t>
  </si>
  <si>
    <t>zahrnuje převod ze sociálního fondu (např. při ročním zúčtování zálohového přídělu                                      do fondu) a interní převody mezi jednotlivými bankovními účty</t>
  </si>
  <si>
    <t>5346</t>
  </si>
  <si>
    <t>Převody do fondů organizačních složek státu</t>
  </si>
  <si>
    <t>Gymnázium a Střední odborná škola, Frýdek-Místek, Cihelní 410, příspěvková organizace</t>
  </si>
  <si>
    <t>Frýdek-Místek, Cihelní 410</t>
  </si>
  <si>
    <t>00601403</t>
  </si>
  <si>
    <t>Gymnázium, Frýdlant nad Ostravicí, nám. T. G. Masaryka 1260, příspěvková organizace,</t>
  </si>
  <si>
    <t>Frýdlant nad Ostravicí, nám. T. G. Masaryka 1260</t>
  </si>
  <si>
    <t>00601390</t>
  </si>
  <si>
    <t>Činnost  ústředního orgánu  státní správy  v odvětví  energetiky, průmyslu, stavebnictví, obchodu a služeb</t>
  </si>
  <si>
    <t>Činnost ostatních  orgánů státní správy v průmyslu, stavebnictví, obchodu a službách</t>
  </si>
  <si>
    <t>Dálnice</t>
  </si>
  <si>
    <t>3369</t>
  </si>
  <si>
    <t>Ostatní správa v oblasti kultury, církví a sdělovacích prostředků</t>
  </si>
  <si>
    <t>Činnost ústředního orgánu státní správy v ochraně životního prostředí</t>
  </si>
  <si>
    <t>Činnost ostatních orgánů státní správy v ochraně životního prostředí</t>
  </si>
  <si>
    <t>Monitoring k zajišťování úrovně radioaktivního záření</t>
  </si>
  <si>
    <t>peněžité dary dobrovolné a neopětované (nepatří zde dary od jiných veřejných rozpočtů nebo zahraničních státních organizací a mezinárodních institucí)</t>
  </si>
  <si>
    <t>3122</t>
  </si>
  <si>
    <t>Přijaté příspěvky na pořízení dlouhodobého majetku</t>
  </si>
  <si>
    <t>opětované příspěvky od fyzických a právnických osob na investiční účely</t>
  </si>
  <si>
    <t>3201</t>
  </si>
  <si>
    <t>Příjmy z prodeje akcií</t>
  </si>
  <si>
    <t>prodej akcií</t>
  </si>
  <si>
    <t>3202</t>
  </si>
  <si>
    <t>Příjmy z prodeje majetkových podílů</t>
  </si>
  <si>
    <t>prodej majetkových podílů</t>
  </si>
  <si>
    <t>4111</t>
  </si>
  <si>
    <t>Neinvestiční přijaté transfery z všeobecné pokladní správy státního rozpočtu</t>
  </si>
  <si>
    <t>4122</t>
  </si>
  <si>
    <t>Neinvestiční přijaté transfery od krajů</t>
  </si>
  <si>
    <t>dotace od jiných krajů (spoluúčast na studiích, projektech, apod.)</t>
  </si>
  <si>
    <t>4123</t>
  </si>
  <si>
    <t>Neinvestiční přijaté transfery od regionálních rad</t>
  </si>
  <si>
    <t>Neinvestiční přijaté dotace od subjektů zřízených a fungujících podle § 15 až 17 zákona č. 248/2000 Sb., o podpoře regionálního rozvoje, ve znění zákona č. 138/2006 Sb.</t>
  </si>
  <si>
    <t>4129</t>
  </si>
  <si>
    <t>Ostatní neinvestiční přijaté transfery od rozpočtů územní úrovně</t>
  </si>
  <si>
    <t>dotace od dobrovolných svazků obcí (spoluúčast a prezentace na mezinárodních konferencích, spoluúčast na studiích, projektech, apod.)</t>
  </si>
  <si>
    <t>4131</t>
  </si>
  <si>
    <t>Odvody školských právnických osob zřízených státem, kraji a obcemi</t>
  </si>
  <si>
    <t>Odvody školských právnických osob, tj. osob podle § 124 až 140 školského zákona (zákona č. 561/2004 Sb. ve znění pozdějších předpisů), zřízených Ministerstvem školství, mládeže a tělovýchovy, kraji, obcemi a dobrovolnými svazky obcí.</t>
  </si>
  <si>
    <t>2131</t>
  </si>
  <si>
    <t>Příjmy z pronájmu pozemků</t>
  </si>
  <si>
    <t>pronájem samostatných pozemků (bez budov)</t>
  </si>
  <si>
    <t>2132</t>
  </si>
  <si>
    <t>Příjmy z pronájmu ostatních nemovitostí a jejich částí</t>
  </si>
  <si>
    <t>příjmy z pronájmu ostatních nemovitostí (budov) a jejich částí ve vlastnictví kraje</t>
  </si>
  <si>
    <t>2133</t>
  </si>
  <si>
    <t>Příjmy z pronájmu movitých věcí</t>
  </si>
  <si>
    <t>Vyrovnávací příspěvek v mateřství a těhotenství</t>
  </si>
  <si>
    <t>4124</t>
  </si>
  <si>
    <t>Zahrnuje výdaje na činnost zařízení Ministerstva obrany zabezpečující ozbrojené síly, které nevykonávají státní správu podle zvláštních zákonů, např. Vojenský vlečkový úřad.</t>
  </si>
  <si>
    <t>Činnost ústředního orgánu státní správy ve vojenské obraně</t>
  </si>
  <si>
    <t>Činnost ostatních orgánů státní správy ve vojenské obraně</t>
  </si>
  <si>
    <t>Denní stacionáře a centra denních služeb</t>
  </si>
  <si>
    <t>4357</t>
  </si>
  <si>
    <t>Domovy</t>
  </si>
  <si>
    <t>Zahrnuje domovy pro osoby se zdravotním postižením, domovy pro seniory a domovy se zvláštním režimem.</t>
  </si>
  <si>
    <t>Sociální služby poskytované ve zdravotnických zařízeních ústavní péče</t>
  </si>
  <si>
    <t>4359</t>
  </si>
  <si>
    <t>Ostatní služby a činnosti v oblasti sociální péče</t>
  </si>
  <si>
    <t>Zahrnuje např. odlehčovací služby.</t>
  </si>
  <si>
    <t>Převody z vlastních fondů hospodářské (podnikatelské) činnosti</t>
  </si>
  <si>
    <t>převody inkasované z běžných účtů podnikatelské činnosti</t>
  </si>
  <si>
    <t>4132</t>
  </si>
  <si>
    <t>Převody z ostatních vlastních fondů</t>
  </si>
  <si>
    <t>Činnost vojenských správních úřadů podle branného zákona (zákona č. 585/2004 Sb. ve znění pozdějších předpisů), újezdních úřadů vojenských újezdů podle zákona o zajišťování obrany České republiky (zákona č. 222/1999 Sb. ve znění pozdějších předpisů) a ost</t>
  </si>
  <si>
    <t>Ostatní správa ve vojenské obraně</t>
  </si>
  <si>
    <t>programy, software, nehmotné výsledky výzkumu a vývoje, ocenitelná práva</t>
  </si>
  <si>
    <t>3121</t>
  </si>
  <si>
    <t>Přijaté dary na pořízení dlouhodobého majetku</t>
  </si>
  <si>
    <t>Poskytnutí vzájemné zahraniční pomoci podle mezinárodních smluv</t>
  </si>
  <si>
    <t>Převody Národnímu fondu na spolufinancování programu Phare</t>
  </si>
  <si>
    <t>Základní umělecká škola J. R. Míši, Orlová-Poruba, Slezská 1100, příspěvková organizace</t>
  </si>
  <si>
    <t>Orlová - Poruba, Slezská 1100</t>
  </si>
  <si>
    <r>
      <t xml:space="preserve">Výdaje na prádlo, oděv a obuv ve všech typech organizací. </t>
    </r>
    <r>
      <rPr>
        <sz val="10"/>
        <rFont val="Times New Roman CE"/>
        <family val="1"/>
      </rPr>
      <t>Nákup dresů pro účastníky sportovních her, ručníky, utěrky (nemá povahu ochranné pomůcky).</t>
    </r>
  </si>
  <si>
    <t>neinvestiční transfery poskytované vysokým školám</t>
  </si>
  <si>
    <t>5333</t>
  </si>
  <si>
    <t xml:space="preserve">Neinvestiční transfery školským právnickým osobám zřízeným státem, kraji a obcemi
</t>
  </si>
  <si>
    <t>Ostrava-Poruba, Čkalovova 942</t>
  </si>
  <si>
    <t>Základní škola při zdravotnickém zařízení a Mateřská škola při zdravotnickém zařízení, Karviná-Lázně Darkov, příspěvková organizace</t>
  </si>
  <si>
    <t>Karviná-Lázně Darkov, Lázeňská 145</t>
  </si>
  <si>
    <t>Splátky prostředků, které byly půjčeny na položkách 5614 a 6414.</t>
  </si>
  <si>
    <t>2433</t>
  </si>
  <si>
    <t>Splátky půjčených prostředků od zvláštních fondů ústřední úrovně</t>
  </si>
  <si>
    <t>Splátky přijaté od Pozemkového fondu a z účtu, který je nástupnickým peněžním fondem Fondu národního majetku podle § 4 zákona o zrušení Fondu národního majetku (zákona č. 178/2005 Sb.).</t>
  </si>
  <si>
    <t>2443</t>
  </si>
  <si>
    <t>Splátky půjčených prostředků od regionálních rad</t>
  </si>
  <si>
    <t>2451</t>
  </si>
  <si>
    <t>Splátky půjčených prostředků od příspěvkových organizací</t>
  </si>
  <si>
    <t>splátky poskytnutých návratných finančních výpomocí</t>
  </si>
  <si>
    <t>3111</t>
  </si>
  <si>
    <t>Příjmy z prodeje pozemků</t>
  </si>
  <si>
    <t>prodej pozemků ve vlastnictví kraje</t>
  </si>
  <si>
    <t>3112</t>
  </si>
  <si>
    <t>Příjmy z prodeje ostatních nemovitostí a jejich částí</t>
  </si>
  <si>
    <t>prodej ostatních nemovitostí a jejich částí ve vlastnictví kraje (prodej pozemku patřícího                                    k prodávané budově, jestliže cenu nelze rozdělit)</t>
  </si>
  <si>
    <t>3113</t>
  </si>
  <si>
    <t>Příjmy z prodeje ostatního hmotného dlouhodobého majetku</t>
  </si>
  <si>
    <t>prodej ostatního hmotného dlouhodobého majetku</t>
  </si>
  <si>
    <t>3114</t>
  </si>
  <si>
    <t>Výdaje i příjmy související s finančními deriváty. Příjmy související s finančními deriváty se na tuto položku zařazují v záporné hodnotě.</t>
  </si>
  <si>
    <t>5151</t>
  </si>
  <si>
    <t>Studená voda</t>
  </si>
  <si>
    <t>studená voda včetně stočného a poplatku za odvod dešťových vod</t>
  </si>
  <si>
    <t>5152</t>
  </si>
  <si>
    <t>Teplo</t>
  </si>
  <si>
    <t>Sociální příplatek</t>
  </si>
  <si>
    <t>4133</t>
  </si>
  <si>
    <t>Porodné</t>
  </si>
  <si>
    <t>Rodičovský příspěvek</t>
  </si>
  <si>
    <t>Dávky pěstounské péče</t>
  </si>
  <si>
    <t>Pohřebné</t>
  </si>
  <si>
    <t>4141</t>
  </si>
  <si>
    <t>Ostrava 1</t>
  </si>
  <si>
    <t>Českobratrská 40</t>
  </si>
  <si>
    <t>Poděbradova 33</t>
  </si>
  <si>
    <t>Jeremenkova 2</t>
  </si>
  <si>
    <t>Makarenkova 1</t>
  </si>
  <si>
    <t>Kollárova 2</t>
  </si>
  <si>
    <t>Karviná - Hranice</t>
  </si>
  <si>
    <t>Žižkova 1818</t>
  </si>
  <si>
    <t>Sokola Tůmy 12</t>
  </si>
  <si>
    <t>Polní 964</t>
  </si>
  <si>
    <t>Karviná</t>
  </si>
  <si>
    <t>Odvod do rozpočtu kraje - odvod z odpisů - r. 2007</t>
  </si>
  <si>
    <t>ř.</t>
  </si>
  <si>
    <t>Odvod    z odpisů           r. 2007</t>
  </si>
  <si>
    <t>Stráž ochrany přírody. Výdaje na napravování následků vichřic, smrští a krupobití, které nepředstavuje opravy a neprobíhá v rámci krizového stavu, například výdaje na odstraňování bláta.</t>
  </si>
  <si>
    <t>3751</t>
  </si>
  <si>
    <t>Konstrukce a uplatnění protihlukových zařízení (protihlukové stěny a bariéry, okna, zapouzdření strojů apod.)</t>
  </si>
  <si>
    <t>Základní škola, Příbor, Dukelská 1346, příspěvková organizace</t>
  </si>
  <si>
    <t>Příbor, Dukelská 1346</t>
  </si>
  <si>
    <t>Základní škola, Studénka, Tovární 386, příspěvková organizace</t>
  </si>
  <si>
    <t>Studénka, Tovární 386</t>
  </si>
  <si>
    <t>Základní škola, Opava, Havlíčkova 1, příspěvková organizace</t>
  </si>
  <si>
    <t>Opava, Havlíčkova 1</t>
  </si>
  <si>
    <t>Základní škola při zdravotnickém zařízení a Mateřská škola při zdravotnickém zařízení, Opava, Olomoucká 88, příspěvková organizace</t>
  </si>
  <si>
    <t>Opava, Olomoucká 88</t>
  </si>
  <si>
    <t>Základní škola, Hlučín, Gen. Svobody 8, příspěvková organizace</t>
  </si>
  <si>
    <t>Hlučín, Gen. Svobody 8</t>
  </si>
  <si>
    <t>Základní škola, Opava, Dvořákovy sady 4, příspěvková organizace</t>
  </si>
  <si>
    <t>Opava, Dvořákovy sady 4</t>
  </si>
  <si>
    <t>Základní škola, Opava, Slezského odboje 5, příspěvková organizace</t>
  </si>
  <si>
    <t>Opava, Slezského odboje 5</t>
  </si>
  <si>
    <t>Ostatní příjmy z prodeje dlouhodobého majetku</t>
  </si>
  <si>
    <t>Ostatní investiční příjmy jinde nezařazené</t>
  </si>
  <si>
    <t>speciální požární obleky zakoupené dodatečně (v případě, že není součást vozidla), pořízení děl a předmětů umělecké hodnoty určené pro výzdobu exteriérů, jejichž pořizovací cena je vyšší než 40 tis. Kč</t>
  </si>
  <si>
    <t>6130</t>
  </si>
  <si>
    <t>Pozemky</t>
  </si>
  <si>
    <t>nákup pozemků</t>
  </si>
  <si>
    <t>6201</t>
  </si>
  <si>
    <t>Nákup akcií</t>
  </si>
  <si>
    <t>Investiční transfery občanským sdružením</t>
  </si>
  <si>
    <t>Ostatní neinvestiční příjmy jinde nezařazené</t>
  </si>
  <si>
    <t>Neinvestiční transfery vysokým školám</t>
  </si>
  <si>
    <t>Gymnázium a Střední odborná škola, Orlová-Lutyně, příspěvková organizace</t>
  </si>
  <si>
    <t>Orlová - Lutyně, Masarykova tř. 1313</t>
  </si>
  <si>
    <t>00601667</t>
  </si>
  <si>
    <t>Ostatní správa v zemědělství</t>
  </si>
  <si>
    <t>1070</t>
  </si>
  <si>
    <t>Rybářství</t>
  </si>
  <si>
    <t>Patří sem i výdaje související s myslivostí, pokud by se vyskytly.</t>
  </si>
  <si>
    <t>1081</t>
  </si>
  <si>
    <t>Muzeum Beskyd Frýdek-Místek, příspěvková organizace</t>
  </si>
  <si>
    <t>Hluboká 66</t>
  </si>
  <si>
    <t>Muzeum v Bruntále, příspěvková organizace</t>
  </si>
  <si>
    <t>Zámecké náměstí 7</t>
  </si>
  <si>
    <t>Muzeum Novojičínska, příspěvková organizace</t>
  </si>
  <si>
    <t>Investiční převody Národnímu fondu na spolufinancování programu Ispa</t>
  </si>
  <si>
    <t>6730</t>
  </si>
  <si>
    <t>Investiční transfery školským právnickým osobám zřízeným státem, kraji a obcemi</t>
  </si>
  <si>
    <t>Vratky veřejným rozpočtům ústřední úrovně transférů poskytnutých v minulých rozpočtových obdobích</t>
  </si>
  <si>
    <t>vratky transférů poskytnuté v předcházejících obdobích z jiného rozpočtu, nezahrnuje finanční vypořádání mezi krajem a obcemi</t>
  </si>
  <si>
    <t>5365</t>
  </si>
  <si>
    <t>Platby daní a poplatků krajům, obcím a státním fondům</t>
  </si>
  <si>
    <t>půjčky a návratné finanční výpomoci poskytnuté příspěvkovým organizacím, u kterých                          je kraj zřizovatelem</t>
  </si>
  <si>
    <t>5901</t>
  </si>
  <si>
    <t>Neinvestiční půjčené prostředky společenstvím vlstníků jednotek</t>
  </si>
  <si>
    <t>Ostatní neinvestiční půjčené prostředky neziskovým a podobným organizacím</t>
  </si>
  <si>
    <t>Neinvestiční půjčené prostředky státnímu rozpočtu</t>
  </si>
  <si>
    <t>Ostatní neinvestiční půjčené prostředky jiným veřejným rozpočtům</t>
  </si>
  <si>
    <t xml:space="preserve">Patří sem náhrady zvýšených nákladů spojených s výkonem funkce v zahraničí u pracovníků zastupitelských úřadů a stálých misí a jejich rodinných příslušníků podle nařízení vlády č. 62/1994 Sb., tj. tj. náhrady podle §3 tohoto nařízení vlády (náhrady podle </t>
  </si>
  <si>
    <t>5199</t>
  </si>
  <si>
    <t>Ostatní výdaje související s neinvestičními nákupy</t>
  </si>
  <si>
    <t xml:space="preserve">Výdaje související se zabezpečením obrany státu proti vnějšímu ohrožení. Zahrnuje výdaje na činnost vojenských útvarů, vojenských zařízení a vojenských záchranných útvarů zřízených podle zákona o ozbrojených silách České republiky a dále výdaje na jejich </t>
  </si>
  <si>
    <t>5112</t>
  </si>
  <si>
    <t>Ostatní ozbrojené síly</t>
  </si>
  <si>
    <t>4351</t>
  </si>
  <si>
    <t>Odvody vlastních zdrojů Evropských společenství do rozpočtu Evropské unie podle daně z přidané hodnoty</t>
  </si>
  <si>
    <t>Střední škola průmyslová a umělecká, Opava, příspěvková organizace</t>
  </si>
  <si>
    <t>Opava, Praskova 8</t>
  </si>
  <si>
    <t>Masarykova střední  škola zemědělská, Opava, příspěvková organizace</t>
  </si>
  <si>
    <t>Opava, Purkyňova 12</t>
  </si>
  <si>
    <t>Záležitosti průmyslu, stavebnictví, obchodu a služeb jinde nezařazené</t>
  </si>
  <si>
    <t>2211</t>
  </si>
  <si>
    <t xml:space="preserve">Dálnice
</t>
  </si>
  <si>
    <t>2212</t>
  </si>
  <si>
    <t>Silnice</t>
  </si>
  <si>
    <t>2219</t>
  </si>
  <si>
    <t>Ostatní záležitosti pozemních komunikací</t>
  </si>
  <si>
    <t>Ústav sociální péče pro muže s mentálním postižením Dolní Životice, příspěvková organizace</t>
  </si>
  <si>
    <t>Dolní Životice</t>
  </si>
  <si>
    <t>Zámecká 1</t>
  </si>
  <si>
    <t>Ústav sociální péče pro mládež Hlučín, příspěvková organizace</t>
  </si>
  <si>
    <t>Celní 3</t>
  </si>
  <si>
    <t>Ústav sociální péče pro mládež s mentálním postižením Opava, příspěvková organizace</t>
  </si>
  <si>
    <t>Mánesova 7</t>
  </si>
  <si>
    <t>Ústav sociální péče pro mládež s mentálním postižením - Marianum, příspěvková organizace</t>
  </si>
  <si>
    <t>Rooseveltova 47</t>
  </si>
  <si>
    <t>71196978</t>
  </si>
  <si>
    <t>Háj ve Slezsku - Smolkov</t>
  </si>
  <si>
    <t>Poddubí 1</t>
  </si>
  <si>
    <t>Kyjovice 1</t>
  </si>
  <si>
    <t>Domov důchodců Vítkov, příspěvková organizace</t>
  </si>
  <si>
    <t>Lidická 611</t>
  </si>
  <si>
    <t>Domov důchodců Budišov nad Budišovkou, příspěvková organizace</t>
  </si>
  <si>
    <t>Dukelská 650</t>
  </si>
  <si>
    <t>Domov důchodců Hlučín, příspěvková organizace</t>
  </si>
  <si>
    <t>Střední zdravotnická škola, Opava, Dvořákovy sady 2, příspěvková organizace</t>
  </si>
  <si>
    <t>Opava, Dvořákovy sady 2</t>
  </si>
  <si>
    <t>nákup akcií, založení akciové společnosti</t>
  </si>
  <si>
    <t>6202</t>
  </si>
  <si>
    <t>Nákup majetkových podílů</t>
  </si>
  <si>
    <t>např. majetkový vklad do společnosti s ručením omezeným</t>
  </si>
  <si>
    <t>6209</t>
  </si>
  <si>
    <t>Nákup ostatních majetkových nároků</t>
  </si>
  <si>
    <t>Poskytnuté neinvestiční příspěvky a náhrady (část)</t>
  </si>
  <si>
    <t>Investiční transfery nefinančním podnikatelským subjektům - fyzickým osobám</t>
  </si>
  <si>
    <t>Investiční transfery subjektům zřízeným a fungujícím podle § 15 až 17 zákona č. 248/2000 Sb., o podpoře regionálního rozvoje, ve znění zákona č. 138/2006 Sb.</t>
  </si>
  <si>
    <t>6349</t>
  </si>
  <si>
    <t>Veškeré ostatní opětované výdaje nezařaditelné na jiné položky seskupení 51, tj. opětované výdaje související s neinvestičními nákupy, např. výdaje organizace, která v rámci správy odúmrti platí za byt do fondu oprav společenství vlastníků jednotek, např.</t>
  </si>
  <si>
    <t>5211</t>
  </si>
  <si>
    <t>Vyšší odborná škola a Hotelová škola, Opava, Tyršova 34, příspěvková organizace</t>
  </si>
  <si>
    <t>Opava, Tyršova 34</t>
  </si>
  <si>
    <t>00601381</t>
  </si>
  <si>
    <t>Střední průmyslová škola, Frýdek-Místek, příspěvková organizace</t>
  </si>
  <si>
    <t>Krajánek - centrum pro lidi s mentálním postižením Město Albrechtice,příspěvková organizace</t>
  </si>
  <si>
    <t>B.Smetany 536/35</t>
  </si>
  <si>
    <t xml:space="preserve">Neinvestiční transfery akciovým společnostem, které jsou bankami nebo vykonávají obdobnou činnost jako banky a které jsou převážně vlastněny státem, a institucím zřízeným zákonem, které vykonávají obdobnou činnost jako banky a hospodaří s majetkem státu. </t>
  </si>
  <si>
    <t>5215</t>
  </si>
  <si>
    <t>Neinvestiční transfery vybraným podnikatelským subjektům ve vlastnictví státu</t>
  </si>
  <si>
    <t>IČ</t>
  </si>
  <si>
    <t>Kpt. Jaroše 999</t>
  </si>
  <si>
    <t>Ostatní investiční přijaté transfery ze státního rozpočtu</t>
  </si>
  <si>
    <t>Opava, Rybí trh 7-8</t>
  </si>
  <si>
    <t>Neinvestiční transfery školským právnickým osobám, tj. osobám podle § 124 až 140 školského zákona (zákona č. 561/2004 Sb. ve znění pozdějších předpisů), zřízeným Ministerstvem školství, mládeže a tělovýchovy, kraji, obcemi a dobrovolnými svazky obcí. Nein</t>
  </si>
  <si>
    <t>5334</t>
  </si>
  <si>
    <t>Neinvestiční transfery veřejným výzkumným institucím</t>
  </si>
  <si>
    <t>Neinvestiční transfery veřejným výzkumným institucím, tj. osobám zřízeným státem, kraji a obcemi podle zákona č. 341/2005 Sb., o veřejných výzkumných institucích.</t>
  </si>
  <si>
    <t>5335</t>
  </si>
  <si>
    <t>Ostatní záležitosti kultury, církví a sdělovacích prostředků</t>
  </si>
  <si>
    <t>3411</t>
  </si>
  <si>
    <t>Státní sportovní reprezentace</t>
  </si>
  <si>
    <t>Sportovní zařízení v majetku obce</t>
  </si>
  <si>
    <t>3419</t>
  </si>
  <si>
    <t>Ostatní tělovýchovná činnost</t>
  </si>
  <si>
    <t>3421</t>
  </si>
  <si>
    <t>Využití volného času dětí a mládeže</t>
  </si>
  <si>
    <t>3429</t>
  </si>
  <si>
    <t>Ostatní zájmová činnost a rekreace</t>
  </si>
  <si>
    <t>Výzkum v oblasti tělovýchovy, zájmové činnosti a rekreace</t>
  </si>
  <si>
    <t>3511</t>
  </si>
  <si>
    <t>Všeobecná ambulantní péče</t>
  </si>
  <si>
    <t>Činnost ordinací praktických lékařů.</t>
  </si>
  <si>
    <t>Stomatologická péče</t>
  </si>
  <si>
    <t>3513</t>
  </si>
  <si>
    <t>Lékařská služba první pomoci</t>
  </si>
  <si>
    <t>Transfúzní služba</t>
  </si>
  <si>
    <t>3515</t>
  </si>
  <si>
    <t>Specializovaná zdravotní péče</t>
  </si>
  <si>
    <t>Střední odborná škola chemická akademika Heyrovského a Gymnázium, Ostrava, příspěvková organizace</t>
  </si>
  <si>
    <t>Ostrava - Zábřeh, Středoškolská 1</t>
  </si>
  <si>
    <t>00602116</t>
  </si>
  <si>
    <t>Střední průmyslová škola stavební, Ostrava-Zábřeh, Středoškolská 3, příspěvková organizace</t>
  </si>
  <si>
    <t>Ostrava - Zábřeh, Středoškolská 3</t>
  </si>
  <si>
    <t>00602141</t>
  </si>
  <si>
    <t>Střední průmyslová škola,  Ostrava-Vítkovice, příspěvková organizace</t>
  </si>
  <si>
    <t>Základní umělecká škola, Jablunkov, Mariánské náměstí 1, příspěvková organizace</t>
  </si>
  <si>
    <t>Jablunkov, Mariánské náměstí 1</t>
  </si>
  <si>
    <t>Základní umělecká škola, Třinec, Třanovského 596, příspěvková organizace</t>
  </si>
  <si>
    <t>Náhrady a příspěvky související s výkonem ústavní funkce a funkce soudce</t>
  </si>
  <si>
    <t>Neinvestiční transfery politickým stranám a hnutím</t>
  </si>
  <si>
    <t>Neinvestiční transfery společenstvím vlastníků jednotek</t>
  </si>
  <si>
    <t>Neinvestiční nedotační transfery podnikatelským subjektům</t>
  </si>
  <si>
    <t>Neinvestiční nedotační transfery neziskovým a podobným organizacím</t>
  </si>
  <si>
    <t>Neinvestiční transfery státnímu rozpočtu</t>
  </si>
  <si>
    <t>Neinvestiční transfery státním fondům</t>
  </si>
  <si>
    <t>Splátky půjčených prostředků ze zahraničí</t>
  </si>
  <si>
    <t>Ústav sociální péče pro mládež Petřvald, příspěvková organizace</t>
  </si>
  <si>
    <t>Modrá 1705</t>
  </si>
  <si>
    <t>Centrum psychologické pomoci - Rodinná a manželská poradna, příspěvková organizace</t>
  </si>
  <si>
    <t>Na Bělidle 815</t>
  </si>
  <si>
    <t>Ústav sociální péče pro mládež s týdenním a denním pobytem Tichá, příspěvková organizace</t>
  </si>
  <si>
    <t>Tichá 295</t>
  </si>
  <si>
    <t>Zemědělský výzkum a vývoj</t>
  </si>
  <si>
    <t>1082</t>
  </si>
  <si>
    <t>K.H.Borovského 2315</t>
  </si>
  <si>
    <t>Kopřivnice</t>
  </si>
  <si>
    <t>Husova 1302</t>
  </si>
  <si>
    <t>Divadelní 4</t>
  </si>
  <si>
    <t>Dvořákovy sady 2</t>
  </si>
  <si>
    <t>Hany Kvapilové 20</t>
  </si>
  <si>
    <t>Mírová 3</t>
  </si>
  <si>
    <t>Praskova 8</t>
  </si>
  <si>
    <t>Purkyňova 12</t>
  </si>
  <si>
    <t>Ostrava - Slezská Ostrava, Na Vizině 28</t>
  </si>
  <si>
    <t>Střední škola prof. Zdeňka Matějčka, Ostrava-Poruba, 17. listopadu 1123, příspěvková organizace</t>
  </si>
  <si>
    <t>Ostrava-Poruba, 17. listopadu 1123</t>
  </si>
  <si>
    <t>Mateřská škola pro zrakově postižené, Havířov-Město, Mozartova 2, příspěvková organizace</t>
  </si>
  <si>
    <t>Havířov, Mozartova 2</t>
  </si>
  <si>
    <t>Mateřská škola logopedická, Karviná-Hranice, Einsteinova 2849, příspěvková organizace</t>
  </si>
  <si>
    <t>Na tuto položku zařazuje organizace peněžní prostředky, které vydává svým zaměstnancům jako náhrady mezd v prvních dvou týdnech nemoci podle § 192 až 194 zákona č. 262/2006 Sb., zákoníku práce. Patří sem i stejná plnění podle jiných zákonů, například podl</t>
  </si>
  <si>
    <t>5429</t>
  </si>
  <si>
    <t>Příspěvek zaměstnavatelům zaměstnávajícím více než  50% občanů se změněnou pracovní schopností</t>
  </si>
  <si>
    <t>Příspěvky na sociální důsledky restrukturalizace</t>
  </si>
  <si>
    <t>4280</t>
  </si>
  <si>
    <t>Výzkum a vývoj v politice zaměstnanosti</t>
  </si>
  <si>
    <t>Sociální poradenství</t>
  </si>
  <si>
    <t>4319</t>
  </si>
  <si>
    <t>Ostatní výdaje související se sociálním poradenstvím</t>
  </si>
  <si>
    <t>4322</t>
  </si>
  <si>
    <t>Ústavy péče pro mládež</t>
  </si>
  <si>
    <t>4324</t>
  </si>
  <si>
    <t>Zařízení pro děti vyžadující okamžitou pomoc</t>
  </si>
  <si>
    <t>příspěvkové organizace - odvody z příjmů z prodeje nemovitého majetku ve správě a v prozatímní správě, sankční typy odvodů a penále (porušení rozpočtové kázně), odvody zůstatků zrušených příspěvkových organizací, vratky transferů (vyúčtování dotací, grant</t>
  </si>
  <si>
    <t>2124</t>
  </si>
  <si>
    <t>Výzkum a vývoj v požární ochraně a integrovaném záchranném systému</t>
  </si>
  <si>
    <t>5591</t>
  </si>
  <si>
    <t>Mezinárodní spolupráce v oblasti požární ochrany a integrovaném záchranném systému</t>
  </si>
  <si>
    <t>5592</t>
  </si>
  <si>
    <t>5599</t>
  </si>
  <si>
    <t>Ostatní záležitosti požární ochrany a integrovaného záchranného systému</t>
  </si>
  <si>
    <t>Parlament</t>
  </si>
  <si>
    <t>6112</t>
  </si>
  <si>
    <t>Zastupitelstva obcí</t>
  </si>
  <si>
    <t>6113</t>
  </si>
  <si>
    <t>Zastupitelstva krajů</t>
  </si>
  <si>
    <t>Volby do Parlamentu ČR</t>
  </si>
  <si>
    <t>6115</t>
  </si>
  <si>
    <t>Volby do zastupitelstev územních samosprávných celků</t>
  </si>
  <si>
    <t>Celostátní referendum</t>
  </si>
  <si>
    <t>6117</t>
  </si>
  <si>
    <t>Volby do Evropského parlamentu</t>
  </si>
  <si>
    <t>6120</t>
  </si>
  <si>
    <t>Kancelář prezidenta republiky</t>
  </si>
  <si>
    <t>Nejvyšší kontrolní úřad</t>
  </si>
  <si>
    <t>Ústřední orgány vnitřní státní správy a jejich dislokovaná pracoviště (nezařazené v jiných funkcích)</t>
  </si>
  <si>
    <t>Výdaje Ministerstva financí a Ministerstva informatiky.</t>
  </si>
  <si>
    <t>6142</t>
  </si>
  <si>
    <t>Finanční správa</t>
  </si>
  <si>
    <t>Celní správa</t>
  </si>
  <si>
    <t>6145</t>
  </si>
  <si>
    <t>Úřad vlády</t>
  </si>
  <si>
    <t>5169</t>
  </si>
  <si>
    <t>Nákup ostatních služeb</t>
  </si>
  <si>
    <t>Příjmy pojistného, které platí do státního rozpočtu zaměstnavatelé podle zákona č. 266/2006 Sb., o úrazovém pojištění zaměstnanců.</t>
  </si>
  <si>
    <t>1642</t>
  </si>
  <si>
    <t>Přirážky k pojistnému</t>
  </si>
  <si>
    <t>Gymnázium Františka Živného, Bohumín, Jana Palacha 794, příspěvková organizace</t>
  </si>
  <si>
    <t>Bohumín, Jana Palacha 794</t>
  </si>
  <si>
    <t>Příjmy za zkoušky z odborné způsobilosti od žadatelů o řidičské oprávnění</t>
  </si>
  <si>
    <t>Domov důchodců Opava, příspěvková organizace</t>
  </si>
  <si>
    <t>Rybářská 27</t>
  </si>
  <si>
    <t>Opatření ke snižování produkce skleníkových plynů a plynů poškozujících ozónovou vrstvu</t>
  </si>
  <si>
    <t>Výdaje z finančního vypořádání mezi na jedné straně regionální radou a na druhé krajem, obcemi a dobrovolnými svazky obcí. . Pokud by došlo k vypořádání přes hranice kraje, použije se záznamová jednotka 035.</t>
  </si>
  <si>
    <t>5410</t>
  </si>
  <si>
    <t>Sociální dávky</t>
  </si>
  <si>
    <t>5422</t>
  </si>
  <si>
    <t>Náhrady povahy rehabilitací</t>
  </si>
  <si>
    <t>5424</t>
  </si>
  <si>
    <t>Náhrady mezd v době nemoci</t>
  </si>
  <si>
    <t>Přijaté vratky transferů od jiných veřejných rozpočtů</t>
  </si>
  <si>
    <t>Vratky nevyužitých prostředků z Národního fondu</t>
  </si>
  <si>
    <t>transfery příspěvkovým organizacím, které zřídili jiní zřizovatelé</t>
  </si>
  <si>
    <t>5342</t>
  </si>
  <si>
    <t>Převody fondu kulturních a sociálních potřeb a sociálnímu fondu obcí a krajů</t>
  </si>
  <si>
    <t xml:space="preserve"> </t>
  </si>
  <si>
    <t>5345</t>
  </si>
  <si>
    <t>Převody vlastním rozpočtovým účtům</t>
  </si>
  <si>
    <t>Investiční transfery krajům  v rámci souhrnného datačního vztahu</t>
  </si>
  <si>
    <t>Investiční transfery vysokým školám</t>
  </si>
  <si>
    <t>Střední škola automobilní, mechanizace a podnikání, Krnov, příspěvková organizace</t>
  </si>
  <si>
    <t>Krnov, Opavská 49</t>
  </si>
  <si>
    <t>00846279</t>
  </si>
  <si>
    <t>na konec náplně se položky se doplňuje věta: Patří sem jen nákup potravin, které se nepoužijí na pohoštění (ty patří na položku 5175).</t>
  </si>
  <si>
    <t>5132</t>
  </si>
  <si>
    <t>Ochranné pomůcky</t>
  </si>
  <si>
    <t>Základní umělecká škola, Klimkovice, Lidická 5, příspěvková organizace</t>
  </si>
  <si>
    <t>Klimkovice, Lidická 5</t>
  </si>
  <si>
    <t>Základní umělecká škola Zdeňka Buriana, Kopřivnice, příspěvková organizace</t>
  </si>
  <si>
    <t>Základní škola,  Karviná-Nové Město, Komenského 614, příspěvková organizace</t>
  </si>
  <si>
    <t>Karviná-Nové Město, Komenského 614</t>
  </si>
  <si>
    <t>2121</t>
  </si>
  <si>
    <t>Stavebnictví</t>
  </si>
  <si>
    <t>Investiční návratné transfery subjektům zřízeným a fungujícím podle § 15 až 17 zákona č. 248/2000 Sb., o podpoře regionálního rozvoje, ve znění zákona č. 138/2006 Sb.</t>
  </si>
  <si>
    <t>1011</t>
  </si>
  <si>
    <t>Udržování výrobního potenciálu zemědělství, zemědělský půdní fond a mimoprodukční funkce zemědělství</t>
  </si>
  <si>
    <t>-</t>
  </si>
  <si>
    <t>1012</t>
  </si>
  <si>
    <t>Investiční transfery fondům sociálního a zdravotního pojištění</t>
  </si>
  <si>
    <t>Investiční transfery státním finančním aktivům</t>
  </si>
  <si>
    <t>Ostatní investiční transfery jiným veřejným rozpočtům</t>
  </si>
  <si>
    <t>Investiční transfery krajům</t>
  </si>
  <si>
    <t>Investiční transfery obcím v rámci souhrnného dotačního vztahu</t>
  </si>
  <si>
    <t>Nehmotné výsledky výzkumné a obdobné činnosti</t>
  </si>
  <si>
    <t>Ostatní nákupy dlouhodobého nehmotného majetku</t>
  </si>
  <si>
    <t>Pěstitelské celky trvalých porostů</t>
  </si>
  <si>
    <t>Ostatní investiční transfery podnikatelským subjektům</t>
  </si>
  <si>
    <t>Investiční transfery společenstvím vlastníků jednotek</t>
  </si>
  <si>
    <t>Investiční transfery státnímu rozpočtu</t>
  </si>
  <si>
    <t>Investiční transfery státním fondům</t>
  </si>
  <si>
    <t>Investiční transfery zvláštním fondům ústřední úrovně</t>
  </si>
  <si>
    <t>Zahrnuje odbytné vyplácené státním zaměstnancům ve správních úřadech podle § 55 služebního zákona (zákona č. 218/2002 Sb. ve znění pozdějších předpisů), který nabývá účinnosti dnem 1. ledna 2007.</t>
  </si>
  <si>
    <t>5027</t>
  </si>
  <si>
    <t>Náležitosti osob vykonávajících základní přípravu a další vojenskou službu</t>
  </si>
  <si>
    <t>Investiční převody Národnímu fondu na spolufinancování programu Sapard</t>
  </si>
  <si>
    <t>Investiční převody Národnímu fondu na spolufinancování programu komunitárních programů</t>
  </si>
  <si>
    <t>6740</t>
  </si>
  <si>
    <t>6750</t>
  </si>
  <si>
    <t>Převody Národnímu fondu na spolufinancování programu Ispa</t>
  </si>
  <si>
    <t>Investiční transfery, které nejsou zařaditelné na některou z předchozích položek, mimo jiné nadacím a nadačním fondům zřízeným podle zákona o nadacích a nadačních fondech (zákona č. 227/1997 Sb. ve znění pozdějších předpisů).</t>
  </si>
  <si>
    <t>6341</t>
  </si>
  <si>
    <t>Investiční transfery obcím</t>
  </si>
  <si>
    <t>poskytnuté investiční dotace.</t>
  </si>
  <si>
    <t>Střední škola společného stravování, Ostrava-Hrabůvka, příspěvková organizace</t>
  </si>
  <si>
    <t>Ostrava-Hrabůvka, Krakovská 1095</t>
  </si>
  <si>
    <t>Střední odborná škola dopravní a Střední odborné učiliště, Ostrava-Vítkovice, příspěvková organizace</t>
  </si>
  <si>
    <t>Ostrava-Vítkovice, Moravská 2</t>
  </si>
  <si>
    <t>přijatá plnění od pojišťoven za pojistné události</t>
  </si>
  <si>
    <t>2324</t>
  </si>
  <si>
    <t>Přijaté nekapitálové příspěvky a náhrady</t>
  </si>
  <si>
    <t>2328</t>
  </si>
  <si>
    <t>Neidentifikované příjmy</t>
  </si>
  <si>
    <t>Raná péče a sociálně aktivizační služby pro rodiny s dětmi</t>
  </si>
  <si>
    <t>4372</t>
  </si>
  <si>
    <t>Krizová pomoc</t>
  </si>
  <si>
    <t>Domy na půl cesty</t>
  </si>
  <si>
    <t>4374</t>
  </si>
  <si>
    <t>kurzy, školení, odborné stáže</t>
  </si>
  <si>
    <t>Ostatní přijaté vratky transferů</t>
  </si>
  <si>
    <t>2011</t>
  </si>
  <si>
    <t>příspěvky ze sociálního fondu (příspěvek na dovolenou, příspěvek na organizovanou dětskou rekreaci, peněžní  a  nepeněžní  dary  při  životních  a  pracovních výročích a při prvním odchodu do starobního či invalidního důchodu, příspěvek na penzijní připoj</t>
  </si>
  <si>
    <t>5511</t>
  </si>
  <si>
    <t>Neinvestiční transfery mezinárodním organizacím</t>
  </si>
  <si>
    <t>členské příspěvky mezinárodním organizacím, příspěvky euroregionům</t>
  </si>
  <si>
    <t>5531</t>
  </si>
  <si>
    <t>Peněžní dary do zahraničí</t>
  </si>
  <si>
    <t>5611</t>
  </si>
  <si>
    <t>8224</t>
  </si>
  <si>
    <t>2010</t>
  </si>
  <si>
    <t>Přijaté dotace na akce spolufinancované z evr. fin. zdrojů</t>
  </si>
  <si>
    <t>Rozpočet 2010</t>
  </si>
  <si>
    <t>Přijaté dotace na akci PZ Nošovice</t>
  </si>
  <si>
    <t>Monitoring ke zjišťování úrovně hluku a vibrací</t>
  </si>
  <si>
    <t>3759</t>
  </si>
  <si>
    <t>Ostatní činnosti k omezení hluku a vibrací</t>
  </si>
  <si>
    <t>Činnost ústředního orgánů státní správy v ochraně životního prostředí</t>
  </si>
  <si>
    <t>3762</t>
  </si>
  <si>
    <t>3771</t>
  </si>
  <si>
    <t>Protiradonová opatření</t>
  </si>
  <si>
    <t>Přeprava a nakládání s vysoce radioaktivním odpadem</t>
  </si>
  <si>
    <t>3773</t>
  </si>
  <si>
    <t>Monitoring k zajišťování úrovně radioaktivním odpadem</t>
  </si>
  <si>
    <t>Ostatní činnosti k ochraně proti záření</t>
  </si>
  <si>
    <t>3780</t>
  </si>
  <si>
    <t>Výdaje na druhý stupeň základních škol (šestá až devátá třída), lze-li je oddělit. Nelze-li 
je oddělit, patří na paragraf 3113.</t>
  </si>
  <si>
    <t>3119</t>
  </si>
  <si>
    <t>Ostatní záležitosti předškolní výchovy a základního vzdělávání</t>
  </si>
  <si>
    <t>Gymnázia</t>
  </si>
  <si>
    <t>Střední odborné školy</t>
  </si>
  <si>
    <t>3123</t>
  </si>
  <si>
    <t>Střední odborná učiliště a učiliště</t>
  </si>
  <si>
    <t>3124</t>
  </si>
  <si>
    <t>Střední školy a konzervatoře samostatně zřízené pro žáky se zdravotním postižením</t>
  </si>
  <si>
    <t>3125</t>
  </si>
  <si>
    <t>Střediska praktického vyučování a školní hospodářství</t>
  </si>
  <si>
    <t>Konzervatoře</t>
  </si>
  <si>
    <t>3128</t>
  </si>
  <si>
    <t>Sportovní školy - gymnázia</t>
  </si>
  <si>
    <t>Gymnázia poskytující vzdělávání v oboru sportovní přípravy</t>
  </si>
  <si>
    <t>Ostatní zařízení středního vzdělávání</t>
  </si>
  <si>
    <t>3131</t>
  </si>
  <si>
    <t>Výchovné ústavy a dětské domovy se školou</t>
  </si>
  <si>
    <t>Diagnostické ústavy</t>
  </si>
  <si>
    <t>3139</t>
  </si>
  <si>
    <t>Ostatní školská zařízení pro výkon ústavní a ochranné výchovy</t>
  </si>
  <si>
    <t>Školní stravování při předškolním a základním vzdělávání</t>
  </si>
  <si>
    <t>3142</t>
  </si>
  <si>
    <t>Ostatní školní stravování</t>
  </si>
  <si>
    <t>Účelové investiční transfery nepodnikajícím fyzickým osobám</t>
  </si>
  <si>
    <t>Ostatní investiční transfery obyvatelstvu</t>
  </si>
  <si>
    <t>Investiční transfery do zahraničí</t>
  </si>
  <si>
    <t>71196951</t>
  </si>
  <si>
    <t>71197010</t>
  </si>
  <si>
    <t>73214566</t>
  </si>
  <si>
    <t>00847267</t>
  </si>
  <si>
    <t>00847411</t>
  </si>
  <si>
    <t>60784385</t>
  </si>
  <si>
    <t>75059703</t>
  </si>
  <si>
    <t>Vodní díla na vodohospodářsky významných a vodárenských tocích</t>
  </si>
  <si>
    <t>2333</t>
  </si>
  <si>
    <t>Úpravy drobných vodních toků</t>
  </si>
  <si>
    <t>Revitalizace říčních systémů</t>
  </si>
  <si>
    <t>2339</t>
  </si>
  <si>
    <r>
      <t>Patří sem výdaje členům odboje, soudní rehabilitace, náhrady podle zákona o mimosoudních rehabilitacích apod.,</t>
    </r>
    <r>
      <rPr>
        <sz val="10"/>
        <color indexed="10"/>
        <rFont val="Times New Roman CE"/>
        <family val="1"/>
      </rPr>
      <t xml:space="preserve"> např. náhrady podle nařízení vlády č. 165/1997 Sb., o vyplacení jednorázové náhrady ke zmírnění některých křivd způsobených komunistickým režime</t>
    </r>
  </si>
  <si>
    <t>Náhrady za újmy, které organizace nezpůsobila, například náhrady podle zákona č. 203/2005 Sb., o odškodnění některých obětí okupace Československa vojsky Svazu sovětských socialistických republik, Německé demokratické republiky, Polské lidové republiky, M</t>
  </si>
  <si>
    <t>Vratky prostředků z Národního fondu pro vyrovnání kursových rozdílů</t>
  </si>
  <si>
    <t>Činnost ostatních orgánů státní správy v zeměměřictví a katastru</t>
  </si>
  <si>
    <t>2564</t>
  </si>
  <si>
    <t>Základní umělecká škola, Ostrava - Poruba, J. Valčíka 4413, příspěvková organizace</t>
  </si>
  <si>
    <t>Ostrava - Vítkovice, Zengrova 1</t>
  </si>
  <si>
    <t>00602086</t>
  </si>
  <si>
    <t>Hudební 6</t>
  </si>
  <si>
    <t>61989177</t>
  </si>
  <si>
    <t>Ostrava - Petřkovice</t>
  </si>
  <si>
    <t>Hlučínská 7</t>
  </si>
  <si>
    <t>61989215</t>
  </si>
  <si>
    <t>Ostrava - Muglinov</t>
  </si>
  <si>
    <t>U Jezu 4</t>
  </si>
  <si>
    <t>61989193</t>
  </si>
  <si>
    <t>Keltičkova 4</t>
  </si>
  <si>
    <t>61989223</t>
  </si>
  <si>
    <t>Edisonova 90</t>
  </si>
  <si>
    <t>63731983</t>
  </si>
  <si>
    <t>Sologubova 9/A</t>
  </si>
  <si>
    <t>64628116</t>
  </si>
  <si>
    <t>Lidická 56</t>
  </si>
  <si>
    <t>64628221</t>
  </si>
  <si>
    <t>Josefa Valčíka 4413</t>
  </si>
  <si>
    <t>61989231</t>
  </si>
  <si>
    <t>Ostrava - Polanka n/O</t>
  </si>
  <si>
    <t>1. května 330</t>
  </si>
  <si>
    <t>62331701</t>
  </si>
  <si>
    <t>Bohumín - Nový Bohumín</t>
  </si>
  <si>
    <t>Žižkova 620</t>
  </si>
  <si>
    <t>68899106</t>
  </si>
  <si>
    <t>Sokola Tůmy č. 10</t>
  </si>
  <si>
    <t>62331663</t>
  </si>
  <si>
    <t>Na Schodech 1</t>
  </si>
  <si>
    <t>62331647</t>
  </si>
  <si>
    <t>Vrchlického 1a</t>
  </si>
  <si>
    <t>Karviná - Mizerov</t>
  </si>
  <si>
    <t>Čajkovského 2217</t>
  </si>
  <si>
    <t>Orlová - Poruba</t>
  </si>
  <si>
    <t>Slezská 1100</t>
  </si>
  <si>
    <t>Petřvald</t>
  </si>
  <si>
    <t>Závodní 822</t>
  </si>
  <si>
    <t>Rychvald</t>
  </si>
  <si>
    <t>Orlovská 495</t>
  </si>
  <si>
    <t>Pivovarská 124</t>
  </si>
  <si>
    <t>Tyršova 955</t>
  </si>
  <si>
    <t>Kostelní 110</t>
  </si>
  <si>
    <t>Lidická 5</t>
  </si>
  <si>
    <t>Štramberská 294</t>
  </si>
  <si>
    <t>Derkova 1</t>
  </si>
  <si>
    <t>Radniční 12</t>
  </si>
  <si>
    <t>Lidická 50</t>
  </si>
  <si>
    <t>Butovická 376</t>
  </si>
  <si>
    <t>Háj ve Slezsku</t>
  </si>
  <si>
    <t>Nádražní 11</t>
  </si>
  <si>
    <t>Základní umělecká škola, Hlučín,     U Bašty 4, příspěvková organizace</t>
  </si>
  <si>
    <t>U bašty 4</t>
  </si>
  <si>
    <t>Hradec nad Moravicí</t>
  </si>
  <si>
    <t>Slezská 74</t>
  </si>
  <si>
    <t>Nádražní okruh 11</t>
  </si>
  <si>
    <t>Solná 8</t>
  </si>
  <si>
    <t>Lidická 639</t>
  </si>
  <si>
    <t>Padlých hrdinů 292</t>
  </si>
  <si>
    <t>Mariánské náměstí 1</t>
  </si>
  <si>
    <t>Třanovského 596</t>
  </si>
  <si>
    <t xml:space="preserve">nám. J. Žižky 6 </t>
  </si>
  <si>
    <t>Hlavní náměstí 9</t>
  </si>
  <si>
    <t>Tyršova 1</t>
  </si>
  <si>
    <t>Čapkova 6</t>
  </si>
  <si>
    <t>00601942</t>
  </si>
  <si>
    <t>Korunní 49</t>
  </si>
  <si>
    <t>00850292</t>
  </si>
  <si>
    <t>M. Majerové 1722</t>
  </si>
  <si>
    <t>Ostrčilova 19</t>
  </si>
  <si>
    <t>Gurtěvova 8</t>
  </si>
  <si>
    <t>3699</t>
  </si>
  <si>
    <t>Ostatní záležitosti bydlení, komunálních služeb a územního rozvoje</t>
  </si>
  <si>
    <t>Odstraňování tuhých emisí</t>
  </si>
  <si>
    <t>3712</t>
  </si>
  <si>
    <t>Odstraňování plynných emisí</t>
  </si>
  <si>
    <t>Změny technologií vytápění</t>
  </si>
  <si>
    <t>3714</t>
  </si>
  <si>
    <t>Výzkum a vývoj v průmyslu, stavebnictví, obchodu a službách</t>
  </si>
  <si>
    <t>2181</t>
  </si>
  <si>
    <t>Ostrava - Poruba, J. Valčíka 4413</t>
  </si>
  <si>
    <t>Protierozní ochrana</t>
  </si>
  <si>
    <t>Činnost ostatních orgánů a organizací v oblasti normalizace, standardizace a metrologie</t>
  </si>
  <si>
    <t>Masarykova tř. 1313</t>
  </si>
  <si>
    <t>Bílovec</t>
  </si>
  <si>
    <t>17. listopadu 526</t>
  </si>
  <si>
    <t>Frenštát pod Radhoštěm</t>
  </si>
  <si>
    <t>Martinská čtvrť 1172</t>
  </si>
  <si>
    <t>Nový Jičín</t>
  </si>
  <si>
    <t>Palackého 50</t>
  </si>
  <si>
    <t>Příbor</t>
  </si>
  <si>
    <t>Jičínská 528</t>
  </si>
  <si>
    <t>Hlučín</t>
  </si>
  <si>
    <t>Dr. Ed. Beneše 7</t>
  </si>
  <si>
    <t>Opava</t>
  </si>
  <si>
    <t>Komenského 5</t>
  </si>
  <si>
    <t>Krnovská 69</t>
  </si>
  <si>
    <t>Podpora zaměstnanosti zdravotně postižených občanů</t>
  </si>
  <si>
    <t>Ostatní podpora zaměstnanosti</t>
  </si>
  <si>
    <t>4227</t>
  </si>
  <si>
    <t>Dům dětí a mládeže, Třinec, Bezručova 66, příspěvková organizace</t>
  </si>
  <si>
    <t>Třinec, Bezručova 66</t>
  </si>
  <si>
    <t>Dům dětí a mládeže, Vratimov, Frýdecká 61,příspěvková organizace</t>
  </si>
  <si>
    <t>Vratimov, Frýdecká 61</t>
  </si>
  <si>
    <t>Pedagogicko-psychologická poradna, Ostrava-Zábřeh, příspěvková organizace</t>
  </si>
  <si>
    <t>Ostrava - Zábřeh, Kpt. Vajdy 1</t>
  </si>
  <si>
    <t>00602001</t>
  </si>
  <si>
    <t>Ostatní převody z vlastních fondů</t>
  </si>
  <si>
    <t>převody z účtů sociálních fondů, účelových fondů nemající charakter všeobecných rezerv</t>
  </si>
  <si>
    <t>4160</t>
  </si>
  <si>
    <t>Neinvestiční přijaté transfery ze státních finančních aktiv</t>
  </si>
  <si>
    <t>Investiční transfery veřejným neziskovým ústavním zdravotnickým zařízením, tj. právnickým osobám podle zákona č. 245/2006 Sb., o veřejných neziskových ústavních zdravotnických zařízeních, zřízeným státem, kraji a obcemi. Investiční transfery těmto zařízen</t>
  </si>
  <si>
    <t>6359</t>
  </si>
  <si>
    <t>Investiční transfery ostatním příspěvkovým organizacím</t>
  </si>
  <si>
    <t>Ostrava - Hrabůvka, Fr. Hajdy 34</t>
  </si>
  <si>
    <t>00602159</t>
  </si>
  <si>
    <t>Gymnázium  Olgy Havlové, Ostrava-Poruba, příspěvková organizace</t>
  </si>
  <si>
    <t>Ostrava - Poruba, M. Majerové 1691</t>
  </si>
  <si>
    <t>00842702</t>
  </si>
  <si>
    <t>Wichterlovo gymnázium, Ostrava-Poruba, příspěvková organizace</t>
  </si>
  <si>
    <t>Bohumín, Husova 283</t>
  </si>
  <si>
    <t>Pěstební činnost</t>
  </si>
  <si>
    <t>1032</t>
  </si>
  <si>
    <t>Podpora ostatních produkčních činností</t>
  </si>
  <si>
    <t>1036</t>
  </si>
  <si>
    <t>Správa v lesním hospodářství</t>
  </si>
  <si>
    <t>1037</t>
  </si>
  <si>
    <t>Střední škola, Havířov-Prostřední Suchá, příspěvková organizace</t>
  </si>
  <si>
    <t>Havířov-Prostřední  Suchá, Kapitána Jasioka 50</t>
  </si>
  <si>
    <t>Střední škola, Havířov-Šumbark, Sýkorova 1/613, příspěvková organizace</t>
  </si>
  <si>
    <t>Havířov-Šumbark, Sýkorova 1/613</t>
  </si>
  <si>
    <t>00577235</t>
  </si>
  <si>
    <t>Střední škola hotelová a obchodně podnikatelská, Český Těšín, příspěvková organizace</t>
  </si>
  <si>
    <t>Ostatní záležitosti vody v zemědělské krajině</t>
  </si>
  <si>
    <t>2361</t>
  </si>
  <si>
    <t>Činnosti ústředních orgánů státní správy ve vodním hospodářství</t>
  </si>
  <si>
    <t>Činnost ostatních orgánů státní správy ve vodním hospodářství</t>
  </si>
  <si>
    <t>2369</t>
  </si>
  <si>
    <t>Ostatní správa ve vodním hospodářství</t>
  </si>
  <si>
    <t>dotace z kapitoly - Všeobecná pokladní správa státního rozpočtu (ve správě Ministerstva financí)</t>
  </si>
  <si>
    <t>4112</t>
  </si>
  <si>
    <t>Budovy, haly a stavby</t>
  </si>
  <si>
    <t xml:space="preserve">  </t>
  </si>
  <si>
    <t>6122</t>
  </si>
  <si>
    <t>Stroje, přístroje a zařízení</t>
  </si>
  <si>
    <t xml:space="preserve">infobox, dataprojektory, multifunkční stroje (bez připojení k počítačové síti), projekční plátna, digitální přístroje a zařízení (fotoaparáty, kamery, telefony, apod.), samostatné movité věci i přesto, že jsou pevně spojeny s budovou nebo stavbou (stroje </t>
  </si>
  <si>
    <t>6123</t>
  </si>
  <si>
    <t>Dopravní prostředky</t>
  </si>
  <si>
    <t>služební vozidla</t>
  </si>
  <si>
    <t>6125</t>
  </si>
  <si>
    <t>Výpočetní technika</t>
  </si>
  <si>
    <t>výpočetní technika, multifunkční stroje (připojené k počítačové síti)</t>
  </si>
  <si>
    <t>6127</t>
  </si>
  <si>
    <t>Umělecká díla a předměty</t>
  </si>
  <si>
    <t>pořízení uměleckých děl a předmětů (jedinečné dílo) za účelem výzdoby a doplnění interiérů (bez ohledu na výši pořizovací ceny)</t>
  </si>
  <si>
    <t>6129</t>
  </si>
  <si>
    <t>Nákup dlouhodobého hmotného majetku jinde nezařazený</t>
  </si>
  <si>
    <t>Investiční transfery fyzickým osobám vyvíjejícím podnikatelskou nebo jinou samostatnou výdělečnou činnost kromě činnosti finanční. Patří sem i investiční transfery těmito fyzickými osobami zřízeným školským právnickým osobám, tj. osobám podle § 124 až 140</t>
  </si>
  <si>
    <t>6313</t>
  </si>
  <si>
    <t xml:space="preserve">Dětský domov a Školní jídelna, Ostrava-Slezská Ostrava, Bukovanského 25, příspěvková organizace </t>
  </si>
  <si>
    <t>Ostrava - Slezská Ostrava, Bukovanského 25</t>
  </si>
  <si>
    <t>Dětský domov a Školní jídelna, Ostrava-Hrabová, Reymontova 2a, příspěvková organizace</t>
  </si>
  <si>
    <t>Ostrava - Hrabová, Reymontova 2a</t>
  </si>
  <si>
    <t>Neinvestiční transfery regionálním radám</t>
  </si>
  <si>
    <t>Záležitosti krizového řízení jinde nezařazené</t>
  </si>
  <si>
    <t>Výzkum a vývoj v oblasti ochrany obyvatelstva</t>
  </si>
  <si>
    <t>5289</t>
  </si>
  <si>
    <t>Výzkum a vývoj v oblasti krizového řízení</t>
  </si>
  <si>
    <t>5291</t>
  </si>
  <si>
    <t>Mezinárodní spolupráce v oblasti krizového řízení</t>
  </si>
  <si>
    <t>5292</t>
  </si>
  <si>
    <t>00601357</t>
  </si>
  <si>
    <t>Gymnázium, Bruntál, příspěvková organizace</t>
  </si>
  <si>
    <t>Bruntál, Dukelská 1</t>
  </si>
  <si>
    <t>00601349</t>
  </si>
  <si>
    <t>Gymnázium, Krnov, příspěvková organizace</t>
  </si>
  <si>
    <t>Krnov, Smetanův okruh 2</t>
  </si>
  <si>
    <t>00601331</t>
  </si>
  <si>
    <t>Studénka, Butovická 376</t>
  </si>
  <si>
    <t>Základní umělecká škola, Háj ve Slezsku, Nádražní 11, příspěvková organizace</t>
  </si>
  <si>
    <t>Háj ve Slezsku, Nádražní 11</t>
  </si>
  <si>
    <t>00849910</t>
  </si>
  <si>
    <t>Základní umělecká škola, Hlučín, U Bašty 4, příspěvková organizace</t>
  </si>
  <si>
    <t>Hlučín, U bašty 4</t>
  </si>
  <si>
    <t>Základní umělecká škola, Hradec nad Moravicí, Slezská 74, příspěvková organizace</t>
  </si>
  <si>
    <t>Hradec nad Moravicí, Slezská 74</t>
  </si>
  <si>
    <t>Základní umělecká škola Václava Kálika, Opava, Nádražní okruh 11, příspěvková organizace</t>
  </si>
  <si>
    <t>Dávka podle § 70 zákona č. 100/1988 Sb., o sociálním zabezpečení, ve znění účinném do dne 31. prosince 2006, která je s účinností ode dne 1. ledna 2007 nahrazena příspěvkem na péči podle § 7 až 31 zákona č. 108/2006 Sb., o sociálních službách (položka 419</t>
  </si>
  <si>
    <t>Příspěvek na péči</t>
  </si>
  <si>
    <t>Příspěvek na péči, který obce poskytují osobám závislým na pomoci jiné fyzické osoby za účelem zajištění potřebné pomoci podle § 7 an. zákona č. 108/2006 Sb., o sociálních službách.</t>
  </si>
  <si>
    <t>4199</t>
  </si>
  <si>
    <t>Ostatní dávky povahy sociálního zabezpečení jinde nezařazené</t>
  </si>
  <si>
    <t>4210</t>
  </si>
  <si>
    <t>Podpory v nezaměstnanosti</t>
  </si>
  <si>
    <t>Rekvalifikace</t>
  </si>
  <si>
    <t>4222</t>
  </si>
  <si>
    <t>Veřejně prospěšné práce</t>
  </si>
  <si>
    <t>Společensky účelná pracovní místa</t>
  </si>
  <si>
    <t>4225</t>
  </si>
  <si>
    <t>Základní škola a Mateřská škola, Ostrava-Poruba, Ukrajinská 19, příspěvková organizace</t>
  </si>
  <si>
    <t>Ostrava-Poruba, Ukrajinská 19</t>
  </si>
  <si>
    <t>64628159</t>
  </si>
  <si>
    <t>Ostrava-Poruba, Ukrajinská 20</t>
  </si>
  <si>
    <t>Ostrava-Poruba, Ukrajinská 21</t>
  </si>
  <si>
    <t>Základní škola, Ostrava-Zábřeh, Kpt. Vajdy 1a, příspěvková organizace</t>
  </si>
  <si>
    <t>Ostrava-Zábřeh, Kpt. Vajdy 1a</t>
  </si>
  <si>
    <t>Základní škola, Ostrava-Hrabůvka, U Haldy 66, příspěvková organizace</t>
  </si>
  <si>
    <t>Ostrava-Hrabůvka, U Haldy 66</t>
  </si>
  <si>
    <t>Základní škola, Ostrava-Přívoz, Ibsenova 36, příspěvková organizace</t>
  </si>
  <si>
    <t>Ostrava-Přívoz, Ibsenova 36</t>
  </si>
  <si>
    <t>64628213</t>
  </si>
  <si>
    <t>Základní škola, Ostrava-Mariánské Hory, Karasova 6, příspěvková organizace</t>
  </si>
  <si>
    <t>Ostrava-Mariánské Hory, Karasova 6</t>
  </si>
  <si>
    <t>Polovina náhrady mzdy za dobu dočasné pracovní neschopnosti zaměstnanců podle § 9 odst. 2 a 3 zákona č. 589/1992 Sb., o pojistném na sociální zabezpečení a příspěvku na státní politiku zaměstnanosti, ve znění zákona č. 189/2006 Sb. Zaměstnavatel poté, kdy</t>
  </si>
  <si>
    <t>5313</t>
  </si>
  <si>
    <t>Neinvestiční tranfery zvláštním fondům ústřední úrovně</t>
  </si>
  <si>
    <t xml:space="preserve">regionální rozvoj </t>
  </si>
  <si>
    <t>cestovní ruch</t>
  </si>
  <si>
    <t>navíc oček.záloh.platby</t>
  </si>
  <si>
    <t>Poplatek za provoz systému shromažďování, sběru, přepravy, třídění, využívání a odstraňování komunálních odpadů</t>
  </si>
  <si>
    <t>1629</t>
  </si>
  <si>
    <t>Odvod pojistného na sociální zabezpečení a příspěvku na státní politiku zaměstnanosti za zaměstnance</t>
  </si>
  <si>
    <t>Odvod pojistného na veřejné zdravotní pojištění za zaměstnance</t>
  </si>
  <si>
    <t>Neinvestiční transfery prostředků do státních finančních aktiv</t>
  </si>
  <si>
    <t>Ostatní neinvestiční transfery jiným veřejným rozpočtům</t>
  </si>
  <si>
    <t>Neinvestiční transfery obcím v rámci souhrnného dotačního vztahu</t>
  </si>
  <si>
    <t>Neinvestiční transfery krajům v rámci souhrnného dotačního vztahu</t>
  </si>
  <si>
    <t>Neinvestiční transfery školským právnickým osobám zřízeným státem, kraji a obcemi</t>
  </si>
  <si>
    <r>
      <t>Výdaje na pořízení věcí a služeb, které se použijí k pohoštění (výdaje na pořízení věcí a služeb, které se k pohoštění nepoužijí, patří na příslušné položky podseskupení 513 a 516, zejména položky 5131 a 5169)</t>
    </r>
    <r>
      <rPr>
        <sz val="10"/>
        <rFont val="Times New Roman CE"/>
        <family val="1"/>
      </rPr>
      <t>. Občerstvení (káva, čaj, oplatky, nápoje, apo</t>
    </r>
  </si>
  <si>
    <t>Na konec náplňě se doplňují věty: Na tuto položku se zařazují i výdaje na nákup pohledávek. Na tuto položku patří i náhrady z neplatných kupních smluv. Jde o případy, kdy někdo získá od organizace majetek na základě smlouvy, která pak je prohlášena za nep</t>
  </si>
  <si>
    <t>Náplň položky se doplňuje:  Patří sem zejména odvody, penále a pokuty za porušení rozpočtové kázně odváděné organizacemi podle §44a odst. 1, 3 a 7 zákona č. 218/2000 Sb., o rozpočtových pravidlech a o změně některých souvisejících zákonů (rozpočtová pravi</t>
  </si>
  <si>
    <t>Střední škola služeb, Bruntál, příspěvková organizace</t>
  </si>
  <si>
    <t>Bruntál, Dukelská 5</t>
  </si>
  <si>
    <t>00100307</t>
  </si>
  <si>
    <t>Střední škola zemědělství a služeb, Město Albrechtice, příspěvková organizace</t>
  </si>
  <si>
    <t>Přijatá dotace na drážní obslužnost</t>
  </si>
  <si>
    <t>Návratné finanční výpomoci</t>
  </si>
  <si>
    <t>Akce spolufinancované z evr. fin. zdrojů</t>
  </si>
  <si>
    <t>Celkem</t>
  </si>
  <si>
    <t>00373231</t>
  </si>
  <si>
    <t>00100579</t>
  </si>
  <si>
    <t>00100536</t>
  </si>
  <si>
    <t>Dům dětí a mládeže, Bystřice nad Olší 390, příspěvková organizace</t>
  </si>
  <si>
    <t>Bystřice nad Olší 390</t>
  </si>
  <si>
    <t xml:space="preserve">Dům dětí a mládeže, Jablunkov, Dukelská 145, příspěvková organizace </t>
  </si>
  <si>
    <t>Jablunkov, Dukelská 145</t>
  </si>
  <si>
    <t>Na tuto položku patří příjmy organizační složky státu plynoucí na její příjmový rozpočtový účet z jiných fondů, než které jsou zařazeny do předcházejících položek, a to včetně příjmů správce kapitoly na zvláštním příjmovém účtu státního rozpočtu (§ 50 ods</t>
  </si>
  <si>
    <t>4139</t>
  </si>
  <si>
    <t xml:space="preserve">podíly na zisku a dividendy od obchodních společností, u kterých je kraj majitelem obchodního podílu či akcií </t>
  </si>
  <si>
    <t>2143</t>
  </si>
  <si>
    <t>Realizované kurzové zisky</t>
  </si>
  <si>
    <t>4219</t>
  </si>
  <si>
    <t>3126</t>
  </si>
  <si>
    <t>3145</t>
  </si>
  <si>
    <t>Činnost ústředních orgánů státní správy v oblasti hospodářství</t>
  </si>
  <si>
    <t>2562</t>
  </si>
  <si>
    <t>Generála Píky 13 A</t>
  </si>
  <si>
    <t>Karviná - Hranice, Einsteinova 2849</t>
  </si>
  <si>
    <t>3325</t>
  </si>
  <si>
    <t>Mimořádná okamžitá pomoc osobám ohroženým sociálním vyloučením</t>
  </si>
  <si>
    <t>Výdaje po konsolidaci</t>
  </si>
  <si>
    <t xml:space="preserve">Daňové příjmy </t>
  </si>
  <si>
    <t>Nedaňové příjmy</t>
  </si>
  <si>
    <t>Kapitálové příjmy</t>
  </si>
  <si>
    <t>Příjmy po konsolidaci</t>
  </si>
  <si>
    <t>Náplň položky se doplňuje: Tato položka se použije pro převody neinvestičních prostředků poskytnuté d ofondů organizačních složek státu. Patří sem i převody neinvestičních prostředků do rezervního fondu organizačních složek státu z výdajů státního rozpočt</t>
  </si>
  <si>
    <t>5349</t>
  </si>
  <si>
    <t xml:space="preserve">Neinvestiční transfery veřejným zdravotnickým zařízením zřízeným státem, kraji a obcemi
</t>
  </si>
  <si>
    <t>Výdaje z finančního vypořádání minulých let mezi regionální radou a kraji, obcemi a dobrovolnými svazky obcí</t>
  </si>
  <si>
    <t>Náhrady z úrazového pojištění</t>
  </si>
  <si>
    <t>Náhrady mezd podle zákona č. 118/2000 Sb.</t>
  </si>
  <si>
    <t>Neinvestiční transfery nadnárodním orgánům</t>
  </si>
  <si>
    <t>5168</t>
  </si>
  <si>
    <t>Služby telekomunikací a radiokomunikací</t>
  </si>
  <si>
    <t>5163</t>
  </si>
  <si>
    <t>Služby peněžních ústavů</t>
  </si>
  <si>
    <t xml:space="preserve">úhrada za zřizování, vedení a rušení účtů, výpisy, výběry v hotovosti, platební příkazy, pojistné komerčního pojištění, směnárenské poplatky </t>
  </si>
  <si>
    <t>5164</t>
  </si>
  <si>
    <t>Nájemné</t>
  </si>
  <si>
    <t>5166</t>
  </si>
  <si>
    <t>Konzultační, poradenské a právní služby</t>
  </si>
  <si>
    <t>Neinvestiční půjčené prostředky obcím</t>
  </si>
  <si>
    <t>Neinvestiční půjčené prostředky krajům</t>
  </si>
  <si>
    <t>Ostatní neinvestiční půjčené prostředky veřejným rozpočtům územní úrovně</t>
  </si>
  <si>
    <t>Neinvestiční půjčené prostředky vysokým školám</t>
  </si>
  <si>
    <t>Neinvestiční půjčené prostředky ostatním příspěvkovým organizacím</t>
  </si>
  <si>
    <t>Neinvestiční půjčené prostředky obyvatelstvu</t>
  </si>
  <si>
    <t>Frýdek-Místek, Potoční 1094</t>
  </si>
  <si>
    <t>Střední škola elektrostavební a dřevozpracující, Frýdek-Místek, příspěvková organizace</t>
  </si>
  <si>
    <t>Frýdek-Místek, Pionýrů 2069</t>
  </si>
  <si>
    <t>00577243</t>
  </si>
  <si>
    <t>Střední škola gastronomie a služeb, Frýdek-Místek, tř. T.G.Masaryka 451,  příspěvková organizace</t>
  </si>
  <si>
    <t>Frýdek-Místek, tř. T.G.Masaryka 451</t>
  </si>
  <si>
    <t>00846660</t>
  </si>
  <si>
    <t>Střední škola, Třinec-Kanada, příspěvková organizace</t>
  </si>
  <si>
    <t>Třinec III, Lánská 132</t>
  </si>
  <si>
    <t>00562378</t>
  </si>
  <si>
    <t>Střední škola řemesel, Bruntál, příspěvková organizace</t>
  </si>
  <si>
    <t>Bruntál, Krnovská 9</t>
  </si>
  <si>
    <t>Základní umělecká škola Heleny Salichové, Ostrava - Polanka n/O, 1.května 330, příspěvková organizace</t>
  </si>
  <si>
    <t>Ostrava - Polanka n/O, 1. května 330</t>
  </si>
  <si>
    <t>Základní umělecká škola, Bohumín - Nový Bohumín, Žižkova 620, příspěvková organizace</t>
  </si>
  <si>
    <t>Hospodářská opatření pro krizové stavy</t>
  </si>
  <si>
    <t>Státní správa v oblasti hospodářských opatření pro krizové stavy a v oblasti krizového řízení</t>
  </si>
  <si>
    <t>5262</t>
  </si>
  <si>
    <t>Návratné investiční transfery bankám (zákon č. 21/1992 Sb. ve znění pozdějších předpisů), pojišťovnám (zákon č. 363/1999 Sb. ve znění pozdějších předpisů) a spořitelním a úvěrním družstvům (zákon č. 87/1995 Sb. ve znění pozdějších předpisů) kromě těch, kt</t>
  </si>
  <si>
    <t>6414</t>
  </si>
  <si>
    <t xml:space="preserve">Investiční půjčené prostředky finančním a podobným institucím ve vlastnictví státu
</t>
  </si>
  <si>
    <t>Polská 1543</t>
  </si>
  <si>
    <t>Ostrava - Hulváky</t>
  </si>
  <si>
    <t>Žákovská 20 - 22</t>
  </si>
  <si>
    <t>4152</t>
  </si>
  <si>
    <r>
      <t>Dům dětí a mládeže, Ostrava-Moravská Ostrava, Ostrčilova 19, příspěvková organizace</t>
    </r>
    <r>
      <rPr>
        <sz val="11"/>
        <rFont val="Times New Roman CE"/>
        <family val="1"/>
      </rPr>
      <t xml:space="preserve"> - zrušena k 31.7.2006</t>
    </r>
  </si>
  <si>
    <r>
      <t>Středisko volného času, Ostrava-Zábřeh, příspěvková organizace</t>
    </r>
    <r>
      <rPr>
        <sz val="11"/>
        <rFont val="Times New Roman CE"/>
        <family val="1"/>
      </rPr>
      <t xml:space="preserve"> - zrušena k 31.7.2006</t>
    </r>
  </si>
  <si>
    <t>4329</t>
  </si>
  <si>
    <t>Ostatní sociální péče a pomoc dětem a mládeži</t>
  </si>
  <si>
    <t>4332</t>
  </si>
  <si>
    <t>Zařízení pro výkon pěstounské péče</t>
  </si>
  <si>
    <t>Zařízení obcí a krajů pro výkon pěstounské péče podle § 39 odst. 1 písm. e) a § 44 až 47 zákona o sociálně právní ochraně dětí (zákon č. 359/1999 Sb. ve znění pozdějších předpisů).</t>
  </si>
  <si>
    <t>Domovy - penzióny pro matky s dětmi</t>
  </si>
  <si>
    <t>4334</t>
  </si>
  <si>
    <t>Činnost ústředního orgánu státní správy v sociálním zabezpečení, politice zaměstnanosti a rodinné politice</t>
  </si>
  <si>
    <t>4362</t>
  </si>
  <si>
    <t>Činnost ostatních orgánů státní správy v sociálním zabezpečení</t>
  </si>
  <si>
    <t>Ostatní orgány státní správy v oblasti politiky zaměstnanosti</t>
  </si>
  <si>
    <t>4369</t>
  </si>
  <si>
    <t>Ostatní správa v sociálním zabezpečení a politice zaměstnanosti</t>
  </si>
  <si>
    <t>Odvody podle § 81 odst. 2 písm. c) a § 82 a 83 zákona č. 435/2004 Sb., o zaměstnanosti. Podle § 81 odst. 3 tyto odvody neprovádějí zaměstnavatelé, kteří jsou organizačními složkami státu nebo jsou zřízeni státem.</t>
  </si>
  <si>
    <t>5197</t>
  </si>
  <si>
    <t>Platby za odebrané množství podzemní vody</t>
  </si>
  <si>
    <t>Základní umělecká škola, Fulnek, Kostelní 110, příspěvková organizace</t>
  </si>
  <si>
    <t>Fulnek, Kostelní 110</t>
  </si>
  <si>
    <t>Splátky půjčených prostředků od fondů sociálního a zdravotního pojištění</t>
  </si>
  <si>
    <t>Ostatní splátky půjčených prostředků od veřejných rozpočtů</t>
  </si>
  <si>
    <t>Splátky půjčených prostředků od obcí</t>
  </si>
  <si>
    <t>Příspěvek, který dostávají děti přihlášené k zápisu k povinné školní docházce podle § 33 až 35 zákona č. 117/1995 Sb., o státní sociální podpoře, ve znění zákona č. 113/2006 Sb.</t>
  </si>
  <si>
    <t>4149</t>
  </si>
  <si>
    <t>Dávky státní sociální podpory jinde nezařazené</t>
  </si>
  <si>
    <t>Zvláštní sociální dávky příslušníků  ozbrojených sil při skončení služebního poměru</t>
  </si>
  <si>
    <t>4161</t>
  </si>
  <si>
    <t xml:space="preserve">Úrazový příplatek </t>
  </si>
  <si>
    <t>Úrazové vyrovnání</t>
  </si>
  <si>
    <t>4163</t>
  </si>
  <si>
    <t>Bolestné</t>
  </si>
  <si>
    <t>Příspěvek za ztížení společenského uplatnění</t>
  </si>
  <si>
    <t>Ostrava-Zábřeh,U Studia 33</t>
  </si>
  <si>
    <t>00845256</t>
  </si>
  <si>
    <t>Střední škola, Ostrava-Kunčice, příspěvková organizace</t>
  </si>
  <si>
    <t>refundace pojistného (sociální a zdravotní) jiným organizacím</t>
  </si>
  <si>
    <t>5041</t>
  </si>
  <si>
    <t>Odměny za užití duševního vlastnictví</t>
  </si>
  <si>
    <t>Provoz veřejné silniční dopravy</t>
  </si>
  <si>
    <t>Kontrola technické způsobilosti vozidel</t>
  </si>
  <si>
    <t>Bezpečnost silničního provozu</t>
  </si>
  <si>
    <t>Ostatní záležitosti v silniční dopravě</t>
  </si>
  <si>
    <t>2231</t>
  </si>
  <si>
    <t>Vodní cesty</t>
  </si>
  <si>
    <t>2232</t>
  </si>
  <si>
    <t>Provoz vnitrozemské plavby</t>
  </si>
  <si>
    <t>2233</t>
  </si>
  <si>
    <t>Záležitosti námořní dopravy</t>
  </si>
  <si>
    <t>2239</t>
  </si>
  <si>
    <t>Všeobecné pracovní záležitosti jinde nezařazené</t>
  </si>
  <si>
    <t>2531</t>
  </si>
  <si>
    <t>Centrální banka a měna</t>
  </si>
  <si>
    <t>Všeobecné finanční záležitosti jinde nezařazené</t>
  </si>
  <si>
    <t>2541</t>
  </si>
  <si>
    <t>Geologie</t>
  </si>
  <si>
    <t>2542</t>
  </si>
  <si>
    <t>Meteorologie</t>
  </si>
  <si>
    <t>2549</t>
  </si>
  <si>
    <t>Zrušuje se věta třetí: Na tuto položku patří veškeré náhrady za újmy, které organizace způsobila nebo vznikly v souvislosti s výkonem práce pro ni, zejména náhrady za pracovní úrazy a bolestné. Mezi náhrady za újmy patří například náhrada majetkové újmy o</t>
  </si>
  <si>
    <t>5193</t>
  </si>
  <si>
    <t>Výdaje na dopravní územní obslužnost</t>
  </si>
  <si>
    <t>Dům dětí a mládeže, Rychvald, Školní 1600, příspěvková organizace</t>
  </si>
  <si>
    <t>4165</t>
  </si>
  <si>
    <t>Náhrada nákladů spojených s léčením</t>
  </si>
  <si>
    <t>Náhrada nákladů spojených s pohřbem</t>
  </si>
  <si>
    <t>4167</t>
  </si>
  <si>
    <t>Jednorázový příspěvek pozůstalému</t>
  </si>
  <si>
    <t>Úrazová renta pozůstalého</t>
  </si>
  <si>
    <t>4169</t>
  </si>
  <si>
    <t>Ostatní dávky úrazového pojištění</t>
  </si>
  <si>
    <t>Příspěvek na živobytí</t>
  </si>
  <si>
    <t>Příspěvek na živobytí, který poskytují obce osobám v hmotné nouzi podle § 21 až 32 zákona č. 111/2006 Sb., o pomoci v hmotné nouzi.</t>
  </si>
  <si>
    <t>4172</t>
  </si>
  <si>
    <t>Doplatek na bydlení</t>
  </si>
  <si>
    <t>Využívání a zneškodňování komunálních odpadů</t>
  </si>
  <si>
    <t>Patří sem i neinvestiční transfery těmito fyzickými osobami zřízeným školským právnickým osobám, tj. osobám podle § 124 až 140 školského zákona (zákona č. 561/2004 Sb. ve znění pozdějších předpisů).</t>
  </si>
  <si>
    <t>5213</t>
  </si>
  <si>
    <t>Neinvestiční transfery nefinančním podnikatelským subjektům - právnickým osobám</t>
  </si>
  <si>
    <t>Naplň položky se doplňuje: Patří sem neinvestiční transfery subjektům zřízeným podle obchodního zákoníku (veřejným obchodním společnostem, komanditním společnostem, společnostem s ručením omezeným, akciovým společnostem a družstvům) a dalších předpisů jak</t>
  </si>
  <si>
    <t>5214</t>
  </si>
  <si>
    <t>Neinvestiční transfery finančním a podobným institucím ve vlastnictví státu</t>
  </si>
  <si>
    <t xml:space="preserve">Investiční transfery církvím a náboženským společnostem registrovaným podle zákona o církvích a náboženských společnostech (zákona č. 3/2002 Sb. ve znění pozdějších předpisů). Patří sem i investiční transfery jimi zřízeným školským právnickým osobám, tj. </t>
  </si>
  <si>
    <t>6329</t>
  </si>
  <si>
    <t>Vydmuchov 10</t>
  </si>
  <si>
    <t>Revoluční 56</t>
  </si>
  <si>
    <t>Masarykova 607</t>
  </si>
  <si>
    <t>Základní umělecká škola, Rychvald, Orlovská 495, příspěvková organizace</t>
  </si>
  <si>
    <t>Rychvald, Orlovská 495</t>
  </si>
  <si>
    <t>Základní umělecká škola, Bílovec, Pivovarská 124, příspěvková organizace</t>
  </si>
  <si>
    <t>Úhrada prostředků, které státní rozpočet odvedl Evropským společenstvím za Národní fond</t>
  </si>
  <si>
    <t>Poplatek za využívání zdroje  přírodní minerální vody</t>
  </si>
  <si>
    <t>Poplatky za udržování patentu v platnosti</t>
  </si>
  <si>
    <t>Poplatky za udržování evropského patentu v platnosti</t>
  </si>
  <si>
    <t>5161</t>
  </si>
  <si>
    <t>Služby pošt</t>
  </si>
  <si>
    <t>5162</t>
  </si>
  <si>
    <t xml:space="preserve">Gymnázium, Ostrava-Hrabůvka, příspěvková organizace        </t>
  </si>
  <si>
    <t>Základní umělecká škola Bohumila Kulínského, Petřvald, Závodní 822, příspěvková organizace</t>
  </si>
  <si>
    <t>Petřvald, Závodní 822</t>
  </si>
  <si>
    <t>Příjmy z prodeje nehmotného dlouhodobého majetku</t>
  </si>
  <si>
    <t>Město Albrechtice, Nemocniční 11</t>
  </si>
  <si>
    <t>00489875</t>
  </si>
  <si>
    <t>Střední škola, Rýmařov, příspěvková organizace</t>
  </si>
  <si>
    <t>Peněžitá pomoc v mateřství</t>
  </si>
  <si>
    <t>Dávky nemocenského pojištění jinde nezařazené</t>
  </si>
  <si>
    <t>Přídavek na dítě</t>
  </si>
  <si>
    <t>Investiční transfery akciovým společnostem, které jsou bankami nebo vykonávají obdobnou činnost jako banky a které jsou převážně vlastněny státem, a institucím zřízeným zákonem, které vykonávají obdobnou činnost jako banky a hospodaří s majetkem státu. Pa</t>
  </si>
  <si>
    <t>6315</t>
  </si>
  <si>
    <t>Investiční transfery vybraným podnikatelským subjektům ve vlastnictví státu</t>
  </si>
  <si>
    <t>Neinvestiční přijaté transfery ze státního rozpočtu v rámci souhrnného dotačního vztahu</t>
  </si>
  <si>
    <t>dotační tituly explicitně vymezené  zákonem o státním rozpočtu</t>
  </si>
  <si>
    <t>Odborné učiliště a Praktická škola, Hlučín, příspěvková organizace</t>
  </si>
  <si>
    <r>
      <t>Střední škola lesnická, Bílá, příspěvková organizace</t>
    </r>
    <r>
      <rPr>
        <sz val="11"/>
        <rFont val="Times New Roman CE"/>
        <family val="1"/>
      </rPr>
      <t xml:space="preserve"> - k 1.9.2006 sloučena s ORG 1350</t>
    </r>
  </si>
  <si>
    <r>
      <t>Základní škola, Český Těšín, Pražská 3, příspěvková organizace</t>
    </r>
    <r>
      <rPr>
        <sz val="11"/>
        <rFont val="Times New Roman CE"/>
        <family val="1"/>
      </rPr>
      <t xml:space="preserve"> - zrušena k 31.8.2006</t>
    </r>
  </si>
  <si>
    <r>
      <t>Středisko volného času Korunka, Ostrava-Mariánské Hory, příspěvková organizace</t>
    </r>
    <r>
      <rPr>
        <sz val="11"/>
        <rFont val="Times New Roman CE"/>
        <family val="1"/>
      </rPr>
      <t xml:space="preserve"> - zrušena k 31.7.2006</t>
    </r>
  </si>
  <si>
    <r>
      <t>Dům dětí a mládeže, Ostrava - Poruba,  příspěvková organizace</t>
    </r>
    <r>
      <rPr>
        <sz val="11"/>
        <rFont val="Times New Roman CE"/>
        <family val="1"/>
      </rPr>
      <t xml:space="preserve"> - zrušena k 31.7.2006</t>
    </r>
  </si>
  <si>
    <t>Využívání a zneškodňování ostatních odpadů</t>
  </si>
  <si>
    <t>3727</t>
  </si>
  <si>
    <r>
      <t>Náplň položky se doplňuje o text: Na tuto položku patří i technické zhodnocení dlouhodobého hmotného majetku (a to i drobného), které nepřesahuje 40 tisíc Kč.</t>
    </r>
    <r>
      <rPr>
        <sz val="10"/>
        <rFont val="Times New Roman CE"/>
        <family val="1"/>
      </rPr>
      <t xml:space="preserve"> Samostatné movité věci i přesto, že jsou pevně spojeny s budovou nebo stavbou (stroje, přístroje</t>
    </r>
  </si>
  <si>
    <t>Rýmařov, Julia Sedláka 16</t>
  </si>
  <si>
    <t>00408999</t>
  </si>
  <si>
    <t xml:space="preserve">Střední škola zemědělská a lesnická, Frýdek-Místek, příspěvková organizace </t>
  </si>
  <si>
    <t>Neinvestiční transfery veřejným neziskovým ústavním zdravotnickým zařízením, tj. právnickým osobám podle zákona č. 245/2006 Sb., o veřejných neziskových ústavních zdravotnických zařízeních, zřízeným státem, kraji a obcemi. Neinvestiční transfery těmto zař</t>
  </si>
  <si>
    <t>5339</t>
  </si>
  <si>
    <t>Neinvestiční příspěvky ostatním příspěvkovým organizacím</t>
  </si>
  <si>
    <t>Gymnázium, Třinec, příspěvková organizace</t>
  </si>
  <si>
    <t>Třinec, Komenského 713</t>
  </si>
  <si>
    <t>Spadají  sem  příspěvky  mezinárodním  organizacím,  výdaje  na  mezinárodní semináře a podobné  akce a služební cesty nebo  reciproční akce pracovníků a delegací  do zahraničí  za účelem  mezinárodní spolupráce,  které není možné zařadit do jiných oddílů</t>
  </si>
  <si>
    <t>6224</t>
  </si>
  <si>
    <t>Humanitární zahraniční pomoc poskytovaná prostřednictvím mezinárodních organizací</t>
  </si>
  <si>
    <t>Ostatní zahraniční pomoc</t>
  </si>
  <si>
    <t>Pomoc, u které nelze jednoznačně použít ani jedno z hledisek v § 6221, 6222 a 6224.</t>
  </si>
  <si>
    <t>Kopřivnice, Štramberská 294</t>
  </si>
  <si>
    <t>Základní umělecká škola, Nový Jičín, Derkova 1, příspěvková organizace</t>
  </si>
  <si>
    <t>Nový Jičín, Derkova 1</t>
  </si>
  <si>
    <t>Základní umělecká škola, Odry, Radniční 12, příspěvková organizace</t>
  </si>
  <si>
    <t>Odry, Radniční 12</t>
  </si>
  <si>
    <t>Základní umělecká škola, Příbor, Lidická 50, příspěvková organizace</t>
  </si>
  <si>
    <t>Příbor, Lidická 50</t>
  </si>
  <si>
    <t>Základní umělecká škola, Studénka, Butovická 376, příspěvková organizace</t>
  </si>
  <si>
    <t>Patří sem i příjmy, které jsou kompenzacemi výdajů uskutečněných v minulých letech a proto nejsou zařazovány jako záporné výdaje (§ 49 odst. 7 rozpočtových pravidel), ale jako kladné příjmy (u organizačních složek státu nejsou přijímány na výdajové účty s</t>
  </si>
  <si>
    <t>4231</t>
  </si>
  <si>
    <t>Činnost vysokých škol včetně poskytovaných stipendií, příspěvků a půjček na studium. Školné na vysokých školách.</t>
  </si>
  <si>
    <t>3212</t>
  </si>
  <si>
    <t>Výzkum a vývoj na vysokých školách</t>
  </si>
  <si>
    <t>Bakalářské studium</t>
  </si>
  <si>
    <t>Výdaje na bakalářské studium, lze-li je oddělit. Nelze-li je oddělit, patří na paragraf  3211.</t>
  </si>
  <si>
    <t>3214</t>
  </si>
  <si>
    <t>Magisterské a doktorské studium</t>
  </si>
  <si>
    <t>Výdaje na magisterské a doktorské studium, lze-li je oddělit. Nelze-li je oddělit, patří na paragraf 3211.</t>
  </si>
  <si>
    <t>Vysokoškolské koleje a menzy</t>
  </si>
  <si>
    <t>3229</t>
  </si>
  <si>
    <t>příjmy z pronájmu movitého majetku</t>
  </si>
  <si>
    <t>2141</t>
  </si>
  <si>
    <t>Příjmy z úroků</t>
  </si>
  <si>
    <t>2142</t>
  </si>
  <si>
    <t>Příjmy z podílů na zisku a dividend</t>
  </si>
  <si>
    <t>Karviná - Nové Město</t>
  </si>
  <si>
    <t>Mírová 1442</t>
  </si>
  <si>
    <t>Orlová - Lutyně</t>
  </si>
  <si>
    <t>4392</t>
  </si>
  <si>
    <t>Inspekce poskytování sociálních služeb</t>
  </si>
  <si>
    <t>Cestovné (tuzemské i zahraniční)</t>
  </si>
  <si>
    <t>Výdaje na nákup softwaru a jiných počítačových programů, jsou-li pořizovány jako nehmotný majetek v pořizovací ceně do 60 tisíc Kč v jednotlivém případě a technické zhodnocení počítačových programů v jakékoli pořizovací ceně, které nepřesahuje 60 tisíc Kč</t>
  </si>
  <si>
    <t>1022</t>
  </si>
  <si>
    <t>Vdovecké důchody</t>
  </si>
  <si>
    <t>Sirotčí důchody</t>
  </si>
  <si>
    <t>4119</t>
  </si>
  <si>
    <t>Ostatní dávky důchodového pojištění</t>
  </si>
  <si>
    <t>Nemocenské</t>
  </si>
  <si>
    <t>Podpora při ošetření člena rodiny</t>
  </si>
  <si>
    <t>2262</t>
  </si>
  <si>
    <t>Základní umělecká škola Bedřicha Smetany, Karviná - Mizerov, Ćajkovského 2217, příspěvková organizace</t>
  </si>
  <si>
    <t>Karviná - Mizerov, Čajkovského 2217</t>
  </si>
  <si>
    <t>Ozdravování hospodářských  zvířat, polních a  speciálních plodin a  zvláštní veterinární péče</t>
  </si>
  <si>
    <t xml:space="preserve">Ozdravování hospodářských  zvířat, polních a  speciálních plodin a  zvláštní veterinární péče
</t>
  </si>
  <si>
    <t>1019</t>
  </si>
  <si>
    <t>Ostatní zemědělská a potravinářská činnost a rozvoj</t>
  </si>
  <si>
    <t>1021</t>
  </si>
  <si>
    <t>Organizace trhu s produkty rostlinné výroby</t>
  </si>
  <si>
    <t>Investiční převody Národnímu fondu na spolufinancování ostatních programů Evropských společenství a ČR</t>
  </si>
  <si>
    <t>6760</t>
  </si>
  <si>
    <t>Investiční převody Národnímu fondu na spolufinancování související s poskytnutím pomoci ČR ze zahraničí</t>
  </si>
  <si>
    <t>6790</t>
  </si>
  <si>
    <t>Ostatní investiční převody Národnímu fondu</t>
  </si>
  <si>
    <t>6901</t>
  </si>
  <si>
    <t>Rezervy kapitálových výdajů</t>
  </si>
  <si>
    <t>8111</t>
  </si>
  <si>
    <t>Krátkodobé vydané dluhopisy</t>
  </si>
  <si>
    <t>8112</t>
  </si>
  <si>
    <t>Uhrazené splátky krátkodobých vydaných dluhopisů</t>
  </si>
  <si>
    <t>8113</t>
  </si>
  <si>
    <t>Krátkodobé přijaté půjčené prostředky</t>
  </si>
  <si>
    <t>8114</t>
  </si>
  <si>
    <t>Uhrazené splátky krátkodobých přijatých půjčených prostředků</t>
  </si>
  <si>
    <t>8115</t>
  </si>
  <si>
    <t>8117</t>
  </si>
  <si>
    <t>Náplň položky se doplňuje: Patří sem i neinvestiční transfery školským právnickým osobám, tj. osobám podle § 124 až 140 školského zákona (zákona č. 561/2004 Sb. ve znění pozdějších předpisů), zřízeným občanskými sdruženími.</t>
  </si>
  <si>
    <t>5223</t>
  </si>
  <si>
    <t>Neinvestiční transfery církvím a náboženským společnostem</t>
  </si>
  <si>
    <t>Náplň položky se doplňuje: Neinvestiční transfery církvím a náboženským společnostem registrovaným podle zákona o církvích a náboženských společnostech (zákon č. 3/2002 Sb. ve znění pozdějších předpisů). Patří sem i neinvestiční transfery školským právnic</t>
  </si>
  <si>
    <t>5229</t>
  </si>
  <si>
    <t>Činnost ostatních orgánů státní správy v oblasti civilního nouzového hospodářství</t>
  </si>
  <si>
    <t>Ostatní správa v oblasti hospodářských opatření pro krizové stavy</t>
  </si>
  <si>
    <t>5271</t>
  </si>
  <si>
    <t>Činnost orgánů krizového řízení na ústřední úrovni a dalších správních úřadů v oblasti krizového řízení</t>
  </si>
  <si>
    <t>Činnost orgánů krizového řízení na území úrovni a dalších územních správních úřadů v oblasti krizového řízení</t>
  </si>
  <si>
    <t>5273</t>
  </si>
  <si>
    <t>Ostatní účast v mezinárodních vládních organizacích</t>
  </si>
  <si>
    <t>6159</t>
  </si>
  <si>
    <t>Zahraniční služba a záležitosti jinde nezařazené</t>
  </si>
  <si>
    <t>Činnost místní správy</t>
  </si>
  <si>
    <t>Příspěvky na státní politiku zaměstnanosti od osob samostatně výdělečně činných</t>
  </si>
  <si>
    <t>Pojistné na veřejné zdravotní pojištění od zaměstnavatelů</t>
  </si>
  <si>
    <t>Pojistné na veřejné zdravotní pojištění od zaměstnanců</t>
  </si>
  <si>
    <t>Pojistné na veřejné zdravotní pojištění od osob samostatně výdělečně činných</t>
  </si>
  <si>
    <t>Příslušenství pojistného na veřejné zdravotní pojištění</t>
  </si>
  <si>
    <t>Zrušené daně a odvody z objemu mezd</t>
  </si>
  <si>
    <t>Nerozúčtované, neidentifikované a nezařaditelné daňové příjmy</t>
  </si>
  <si>
    <t>Tržby z prodeje kolků</t>
  </si>
  <si>
    <t>Odvody nahrazující zaměstnávání občanů se změněnou pracovní schopností</t>
  </si>
  <si>
    <t>Příslušenství</t>
  </si>
  <si>
    <t>Neinvestiční transfery Podpůrnému a garančnímu rolnickému a lesnickému fondu, České konsolidační agentuře (zákon č. 239/2001 Sb. ve znění pozdějších předpisů), jejím dceřinným společnostem, Správě železniční dopravní cesty, České inkasní, Vinařskému fondu</t>
  </si>
  <si>
    <t>5219</t>
  </si>
  <si>
    <t>Ostatní neinvestiční transfery podnikatelským subjektům</t>
  </si>
  <si>
    <t>poskytnuté neinvestiční dotace</t>
  </si>
  <si>
    <t>5221</t>
  </si>
  <si>
    <t>Neinvestiční transfery obecně prospěšným společnostem</t>
  </si>
  <si>
    <t>Vratky prostředků z Národního fondu související s neplněním závazků z mezinárodních smluv</t>
  </si>
  <si>
    <t>Základní umělecká škola Eduarda Marhuly, Ostrava - Mariánské Hory, Hudební 6, příspěvková organizace</t>
  </si>
  <si>
    <t>Monitoring ochrany ovzduší</t>
  </si>
  <si>
    <t>Výzkum a vývoj v palivech a energetice</t>
  </si>
  <si>
    <t>2182</t>
  </si>
  <si>
    <t>Ostatní zařízení související s vysokoškolským vzděláváním</t>
  </si>
  <si>
    <t>3231</t>
  </si>
  <si>
    <t xml:space="preserve">Patří sem i výdaje k podpoře používání jiných paliv než uhlí, lignitu, rašeliny, ropy a zemního plynu, zejména alkoholu, biomasy, dříví a dřevního odpadu.
</t>
  </si>
  <si>
    <t>2116</t>
  </si>
  <si>
    <t>Jaderné palivo a ochrana před ionizujícím zářením</t>
  </si>
  <si>
    <t>Rozvod elektrické energie.</t>
  </si>
  <si>
    <t>2118</t>
  </si>
  <si>
    <t>Neinvestiční transfery cizím příspěvkovým organizacím</t>
  </si>
  <si>
    <t>Zahrnuje transfery charakteru dávek sociálního zabezpečení (i do zahraničí), tj. dávek zahrnutých do pododdílů odvětvového třídění 411 až 418 a příp. i paragrafu 4199 a do podpory v nezaměstnanosti zahrnované na paragraf 4210. Nezahrnuje zásadně platby ch</t>
  </si>
  <si>
    <t>Nelze-li je přidělit bližší funkci (např. úrokové příjmy z ekologických půjček by spadly do oddílu 37). Nepoužije se pro výdaje tříděné na položky ze seskupení položek 61.</t>
  </si>
  <si>
    <t>6320</t>
  </si>
  <si>
    <t>Pojištění funkčně nespecifikované</t>
  </si>
  <si>
    <t>6330</t>
  </si>
  <si>
    <t>Převody vlastním fondům v rozpočtech územní úrovně</t>
  </si>
  <si>
    <t>6391</t>
  </si>
  <si>
    <t>Soudní a mimosoudní rehabilitace</t>
  </si>
  <si>
    <t>6399</t>
  </si>
  <si>
    <t>Ostatní finanční operace</t>
  </si>
  <si>
    <t>Transfery všeobecné povahy jiným úrovním vlády</t>
  </si>
  <si>
    <t>6402</t>
  </si>
  <si>
    <t>Finanční vypořádání minulých let</t>
  </si>
  <si>
    <t>6409</t>
  </si>
  <si>
    <t>Ostatní činnosti jinde nezařazené</t>
  </si>
  <si>
    <t>Ostatní náhrady placené obyvatelstvu</t>
  </si>
  <si>
    <t>5491</t>
  </si>
  <si>
    <t>Nespecifikované rezervy</t>
  </si>
  <si>
    <t>odvětvové rezervy pro řešení nečekaných a nepředvídaných situací</t>
  </si>
  <si>
    <t>5909</t>
  </si>
  <si>
    <t>Ostatní neinvestiční výdaje jinde nezařazené</t>
  </si>
  <si>
    <t>Daňové příjmy získává územní celek na základě zákona o rozpočtovém určení daní převodem od příslušného finančního úřadu</t>
  </si>
  <si>
    <t>1112</t>
  </si>
  <si>
    <t>Daň z příjmů fyzických osob ze samostatné výdělečné činnosti</t>
  </si>
  <si>
    <t>1113</t>
  </si>
  <si>
    <t>Daň z příjmů fyzických osob z kapitálových výnosů</t>
  </si>
  <si>
    <t>1121</t>
  </si>
  <si>
    <t>Daň z příjmů právnických osob</t>
  </si>
  <si>
    <t>1123</t>
  </si>
  <si>
    <t>Daň z příjmů právnických osob za kraje</t>
  </si>
  <si>
    <t>1211</t>
  </si>
  <si>
    <t>Daň z přidané hodnoty</t>
  </si>
  <si>
    <t>Základní škola, Bruntál, Rýmařovská 15, příspěvková organizace</t>
  </si>
  <si>
    <t>Bruntál, Rýmařovská 15</t>
  </si>
  <si>
    <t>Základní škola, Město Albrechtice, Hašlerova 2, příspěvková organizace</t>
  </si>
  <si>
    <t>Město Albrechtice, Hašlerova 2</t>
  </si>
  <si>
    <t>Základní škola, Krnov, Hlubčická 11, příspěvková organizace</t>
  </si>
  <si>
    <t>Návratné investiční transfery Podpůrnému a garančnímu rolnickému a lesnickému fondu, České konsolidační agentuře (zákon č. 239/2001 Sb. ve znění pozdějších předpisů), jejím dceřiným společnostem, Správě železniční dopravní cesty, České inkasní, Vinařskému</t>
  </si>
  <si>
    <t>6443</t>
  </si>
  <si>
    <t>Investiční půjčené prostředky regionálním radám</t>
  </si>
  <si>
    <t>Činnost Generálního ředitelství Vězeňské služby a věznic</t>
  </si>
  <si>
    <t>5442</t>
  </si>
  <si>
    <t>Ostatní správa ve vězeňství</t>
  </si>
  <si>
    <t>Ostatní záležitosti vězeňství</t>
  </si>
  <si>
    <t>5450</t>
  </si>
  <si>
    <t>Činnost probační a mediační služby</t>
  </si>
  <si>
    <t>Činnost ústředního orgánu státní správy v oblasti právní ochrany</t>
  </si>
  <si>
    <t>5462</t>
  </si>
  <si>
    <t>Činnost ostatních orgánů státní správy v oblasti právní ochrany</t>
  </si>
  <si>
    <t>Ostatní správa v oblasti právní ochrany</t>
  </si>
  <si>
    <t>5470</t>
  </si>
  <si>
    <t>Kancelář Veřejného ochránce práv</t>
  </si>
  <si>
    <t>5480</t>
  </si>
  <si>
    <t>Výzkum v oblasti právní ochrany</t>
  </si>
  <si>
    <t>Mezinárodní spolupráce v oblasti právní ochrany</t>
  </si>
  <si>
    <t>Ostatní záležitosti právní ochrany</t>
  </si>
  <si>
    <t>Třinec, Třanovského 596</t>
  </si>
  <si>
    <t>Základní umělecká škola, Bruntál, nám. J. Žižky 6, příspěvková organizace</t>
  </si>
  <si>
    <t xml:space="preserve">Bruntál, nám. J. Žižky 6 </t>
  </si>
  <si>
    <t>Základní umělecká škola, Krnov, Hlavní náměstí 9, příspěvková organizace</t>
  </si>
  <si>
    <t>Krnov, Hlavní náměstí 9</t>
  </si>
  <si>
    <t>Základní umělecká škola, Město Abrechtice, Tyršova 1, příspěvková organizace</t>
  </si>
  <si>
    <t>Město Albrechtice, Tyršova 1</t>
  </si>
  <si>
    <t>00852481</t>
  </si>
  <si>
    <t>Základní umělecká škola, Rýmařov, Čapkova 6, příspěvková organizace</t>
  </si>
  <si>
    <t>Rýmařov, Čapkova 6</t>
  </si>
  <si>
    <t>Dům dětí a mládeže, Bohumín, Janáčkova 715, příspěvková organizace</t>
  </si>
  <si>
    <t>Bohumín, Janáčkova 715</t>
  </si>
  <si>
    <t>Příjmy krajů z eurolicencí pro kamionovou dopravu.</t>
  </si>
  <si>
    <t>1359</t>
  </si>
  <si>
    <t>Ostatní odvody z vybraných činností a služeb jinde neuvedené</t>
  </si>
  <si>
    <t>1361</t>
  </si>
  <si>
    <t>Správní poplatky</t>
  </si>
  <si>
    <t>poplatky za výkon v přenesené působnosti</t>
  </si>
  <si>
    <t>1401</t>
  </si>
  <si>
    <t>Clo</t>
  </si>
  <si>
    <t>Vrbno pod Pradědem, nám. Sv. Michala 17</t>
  </si>
  <si>
    <t>Příjmy státního rozpočtu ze cla vyměřeného do 30. 4. 2004, tj. do dne předcházejícího dni, jímž se Česká republika stala členským  státem Evropské unie. Clo vyměřené od tohoto dne se inkasuje na účet, který je peněžním  fondem nepodléhajícím rozpočtové sk</t>
  </si>
  <si>
    <t>1641</t>
  </si>
  <si>
    <t>Pojistné na úrazové pojištění</t>
  </si>
  <si>
    <t>Stipendia žákům, studentům a doktorandům</t>
  </si>
  <si>
    <t>5492</t>
  </si>
  <si>
    <t>Dary obyvatelstvu</t>
  </si>
  <si>
    <t>peněžité dary poskytované obyvatelstvu</t>
  </si>
  <si>
    <t>5493</t>
  </si>
  <si>
    <t>Prevence vzniku odpadů</t>
  </si>
  <si>
    <t>Monitoring nakládání s odpady</t>
  </si>
  <si>
    <t>3729</t>
  </si>
  <si>
    <t>Ostatní nakládání s odpady</t>
  </si>
  <si>
    <t>Ochrana půdy a podzemní vody proti znečišťujícím infiltracím</t>
  </si>
  <si>
    <t>3732</t>
  </si>
  <si>
    <t>Dekontaminace půd a čištění spodní vody</t>
  </si>
  <si>
    <t>Monitoring půdy a podzemní vody</t>
  </si>
  <si>
    <t>3734</t>
  </si>
  <si>
    <t>Předcházení a sanace zasolení půd</t>
  </si>
  <si>
    <t>Ostatní ochrana půdy a spodní vody</t>
  </si>
  <si>
    <t>3741</t>
  </si>
  <si>
    <t>Ochrana druhů a stanovišť</t>
  </si>
  <si>
    <t>3742</t>
  </si>
  <si>
    <t>Chráněné části přírody</t>
  </si>
  <si>
    <t>3743</t>
  </si>
  <si>
    <t>Rekultivace půdy v důsledku těžební a důlní činnosti, po skládkách odpadů apod.</t>
  </si>
  <si>
    <t>Protierozní, protilavinová a protipožární ochrana</t>
  </si>
  <si>
    <t>3745</t>
  </si>
  <si>
    <t>Péče o vzhled obcí a veřejnou zeleň</t>
  </si>
  <si>
    <t>3749</t>
  </si>
  <si>
    <t>Ostatní činností k ochraně přírody a krajiny</t>
  </si>
  <si>
    <t xml:space="preserve">Dávky sociální pomoci, které nepatří na jiné paragrafy pododdílu 417, pokud takové dávky vzniknou. Doplatky zrušených dávek sociální pomoci (péče), zejména ode dne 1. ledna 2007 (dne, kterým nabývá účinnosti zákon č. 111/2006 Sb.) dávky sociální péče pro </t>
  </si>
  <si>
    <t>4181</t>
  </si>
  <si>
    <t>Příspěvek při péči o osobu blízkou</t>
  </si>
  <si>
    <t>47815566</t>
  </si>
  <si>
    <t>Opavská 90</t>
  </si>
  <si>
    <t>68177992</t>
  </si>
  <si>
    <t>Kojenecký ústav s dětským domovem v Opavě, příspěvková organizace</t>
  </si>
  <si>
    <t>Nákladní 29</t>
  </si>
  <si>
    <t>48804525</t>
  </si>
  <si>
    <t>Územní středisko záchranné služby Moravskoslezského kraje, příspěvková organizace</t>
  </si>
  <si>
    <t xml:space="preserve">Ostrava </t>
  </si>
  <si>
    <t>Výškovická 40</t>
  </si>
  <si>
    <t>Zahrnuje vzájemné vypořádací vztahy k dotacím mezi obcemi. Při vypořádání přes hranice okresu se zároveň použije záznamová jednotka 024 a přes hranice kraje 028.</t>
  </si>
  <si>
    <t>2227</t>
  </si>
  <si>
    <t>Zahrnuje výdaje na činnost orgánů zřízených Ministerstvem obrany pro výkon státní správy podle zvláštních zákonů a výdaje na ostatní správu, např. činnost Úřadu pro standardizaci, katalogizaci a státní ověřování jakosti.</t>
  </si>
  <si>
    <t>Zabezpečení potřeb ozbrojených sil</t>
  </si>
  <si>
    <t>Operační příprava státního území</t>
  </si>
  <si>
    <t>Ostatní činnosti pro zabezpečení potřeb ozbrojených sil</t>
  </si>
  <si>
    <t>Výzkum a vývoj v oblasti obrany</t>
  </si>
  <si>
    <t>Mezinárodní spolupráce v obraně</t>
  </si>
  <si>
    <t>Provoz civilní letecké dopravy</t>
  </si>
  <si>
    <t>Národní program zdravotní</t>
  </si>
  <si>
    <t>3549</t>
  </si>
  <si>
    <t>Ostatní speciální zdravotnická péče</t>
  </si>
  <si>
    <t>Zejména prevence kriminality a ostatní zdravotnické programy.</t>
  </si>
  <si>
    <t>00847861</t>
  </si>
  <si>
    <t>Základní škola, Orlová-Lutyně, Polní 963, příspěvková organizace</t>
  </si>
  <si>
    <t>Orlová-Lutyně, Polní 963</t>
  </si>
  <si>
    <t>Frenštát pod Radhoštěm, Tyršova 955</t>
  </si>
  <si>
    <t>Služby zpracování dat</t>
  </si>
  <si>
    <t>2229</t>
  </si>
  <si>
    <t>Základní škola a Mateřská škola, Nový Jičín, Dlouhá 54, příspěvková organizace</t>
  </si>
  <si>
    <t>Nový Jičín, Dlouhá 54</t>
  </si>
  <si>
    <r>
      <t>Zahrnuje příjmy z poskytování služeb, příp. výrobků organizací, nejsou-li vymezeny v obsahu jiné položky (např. příjmy ze školného - položka 2113, příjmy z pronájmu majetku - podseskupení položek 213 apod.).</t>
    </r>
    <r>
      <rPr>
        <sz val="10"/>
        <rFont val="Times New Roman CE"/>
        <family val="1"/>
      </rPr>
      <t xml:space="preserve"> Příjmy inkasované za poskytování informací podl</t>
    </r>
  </si>
  <si>
    <r>
      <t xml:space="preserve">Patří sem i přijaté úroky ze směnek. </t>
    </r>
    <r>
      <rPr>
        <sz val="10"/>
        <rFont val="Times New Roman CE"/>
        <family val="1"/>
      </rPr>
      <t>Příjmy z finančních prostředků uložených na bankovních účtech.</t>
    </r>
  </si>
  <si>
    <t>Ostatní správa ve zdravotnictví jinde nezařazená</t>
  </si>
  <si>
    <t>3581</t>
  </si>
  <si>
    <t>Organizace výzkumu a střediska vědeckých informací</t>
  </si>
  <si>
    <t>Ostatní výzkum a vývoj ve zdravotnictví</t>
  </si>
  <si>
    <t>3591</t>
  </si>
  <si>
    <t>Mezinárodní spolupráce ve zdravotnictví</t>
  </si>
  <si>
    <t>Další vzdělávání pracovníků ve zdravotnictví</t>
  </si>
  <si>
    <t>3599</t>
  </si>
  <si>
    <t>Ostatní činnost ve zdravotnictví</t>
  </si>
  <si>
    <t>Podpora individuální bytové výstavby</t>
  </si>
  <si>
    <t>3612</t>
  </si>
  <si>
    <t>Bytové hospodářství</t>
  </si>
  <si>
    <t>Provoz veřejné železniční dopravy</t>
  </si>
  <si>
    <t>Domov-penzion pro důchodce Orlová, příspěvková organizace</t>
  </si>
  <si>
    <t>Účastnické poplatky na konference</t>
  </si>
  <si>
    <t>poplatky spojené s účastí zaměstnanců na konferencích</t>
  </si>
  <si>
    <t>Výzkum životního prostředí</t>
  </si>
  <si>
    <t>Mezinárodní spolupráce v životním prostředí</t>
  </si>
  <si>
    <t>3792</t>
  </si>
  <si>
    <t>Středisko volného času Fokus, Nový Jičín, příspěvková organizace</t>
  </si>
  <si>
    <t>Nový Jičín, K Nemocnici 23</t>
  </si>
  <si>
    <t>Vnitřní obchod</t>
  </si>
  <si>
    <t>Dům dětí a mládeže, Kopřivnice, Kpt. Jaroše 1077, příspěvková orgnizace</t>
  </si>
  <si>
    <t>Kopřivnice, Kpt. Jaroše 1077</t>
  </si>
  <si>
    <t>00848361</t>
  </si>
  <si>
    <t>3317</t>
  </si>
  <si>
    <t>Gymnázium, Rýmařov, příspěvková organizace</t>
  </si>
  <si>
    <t>Rýmařov, Sokolovská 34</t>
  </si>
  <si>
    <t>Sportovní gymnázium, Vrbno pod Pradědem, nám. Sv. Michala 12, příspěvková organizace</t>
  </si>
  <si>
    <t>Vrbno pod Pradědem, nám. Sv. Michala 12</t>
  </si>
  <si>
    <t>00602132</t>
  </si>
  <si>
    <t>Střední průmyslová škola elektrotechniky a informatiky, Ostrava, příspěvková organizace</t>
  </si>
  <si>
    <t>Ostrava-Moravská Ostrava, Kratochvílova 7</t>
  </si>
  <si>
    <t>Opava, Nádražní okruh 11</t>
  </si>
  <si>
    <t>Základní umělecká škola, Opava, Solná 8, příspěvková organizace</t>
  </si>
  <si>
    <t>Opava, Solná 8</t>
  </si>
  <si>
    <t>Základní umělecká škola, Vítkov, Lidická 639, příspěvková organizace</t>
  </si>
  <si>
    <t>Vítkov, Lidická 639</t>
  </si>
  <si>
    <t>Základní umělecká škola, Brušperk 261, příspěvková organizace</t>
  </si>
  <si>
    <t>Brušperk 261</t>
  </si>
  <si>
    <t>Základní umělecká škola Leoše Janáčka, Frýdlant nad Ostravicí, příspěvková organizace</t>
  </si>
  <si>
    <t>Frýdlant nad Ostravicí, Padlých hrdinů 292</t>
  </si>
  <si>
    <t>Výdaje organizací, kterými jsou zabezpečovány bytové služby pro vlastní zaměstnance i jiné uživatele, s výjimkou služebních bytů (vojáci, policisté nebo techničtí pracovníci bydlící přímo v organizacích).</t>
  </si>
  <si>
    <t>Ostatní rozvoj bydlení a bytového hospodářství</t>
  </si>
  <si>
    <t>3631</t>
  </si>
  <si>
    <t>Veřejné osvětlení</t>
  </si>
  <si>
    <t>Pohřebnictví</t>
  </si>
  <si>
    <t>Zahrnuje činnosti v rámci sociální rehabilitace poskytované formou terénních nebo ambulantních služeb mimo pobytových služeb v rámci sociálně rehabilitačních center.</t>
  </si>
  <si>
    <t>4345</t>
  </si>
  <si>
    <t>Centra sociálně rehabilitačních služeb</t>
  </si>
  <si>
    <t>4349</t>
  </si>
  <si>
    <t>Ostatní sociální péče a pomoc ostatním skupinám obyvatelstva</t>
  </si>
  <si>
    <t>Zahraniční pomoc  poskytovaná z humanitárních  důvodů, k překonání  důsledků živelních katastrof,  válek, nemocí, hladomoru  apod. jednotlivým zemím. Zahrnuje i  zahraniční pomoc poskytovanou na domácím  území zahraničním uprchlíkům včetně zajištění infra</t>
  </si>
  <si>
    <t>6222</t>
  </si>
  <si>
    <t>Rozvojová zahraniční pomoc</t>
  </si>
  <si>
    <t>6223</t>
  </si>
  <si>
    <t>Mezinárodní spolupráce (jinde nezařazená)</t>
  </si>
  <si>
    <t>Činnost ústředních orgánů státní správy v integrovaném záchranném systému</t>
  </si>
  <si>
    <t>5563</t>
  </si>
  <si>
    <t>Činnost ostatních orgánů státní správy v integrovaném záchranném systému</t>
  </si>
  <si>
    <t>5580</t>
  </si>
  <si>
    <t>Rychvald, Školní 1600</t>
  </si>
  <si>
    <t>Dům dětí a mládeže MOZAJKA, Bílovec, Tovární 188, příspěvková organizace</t>
  </si>
  <si>
    <t>Bílovec, Tovární 188</t>
  </si>
  <si>
    <t>2412</t>
  </si>
  <si>
    <t>Bílovec, Pivovarská 124</t>
  </si>
  <si>
    <t>Základní umělecká škola Frenštát pod Radhoštěm, Tyršova 955, příspěvková organizace</t>
  </si>
  <si>
    <t>Všeobecné hospodářské služby jinde nezařazené</t>
  </si>
  <si>
    <t>2561</t>
  </si>
  <si>
    <t>Běžné výdaje</t>
  </si>
  <si>
    <t>3312</t>
  </si>
  <si>
    <t>Hudební činnost</t>
  </si>
  <si>
    <t>Filmová tvorba, distribuce, kina a shromažďování audiovizuálních archiválií</t>
  </si>
  <si>
    <t>3314</t>
  </si>
  <si>
    <t>Činnosti knihovnické</t>
  </si>
  <si>
    <t>3315</t>
  </si>
  <si>
    <t>Činnosti muzeí a galerií</t>
  </si>
  <si>
    <t>3316</t>
  </si>
  <si>
    <t>Vydavatelská činnost</t>
  </si>
  <si>
    <t>Výstavní činnosti v kultuře</t>
  </si>
  <si>
    <t>3319</t>
  </si>
  <si>
    <t>Ostatní záležitosti kultury</t>
  </si>
  <si>
    <t>Činnosti památkových ústavů, hradů a zámků</t>
  </si>
  <si>
    <t>Výdaje na první stupeň základních škol (první až pátá třída), lze-li je oddělit. Nelze-li je oddělit, patří na paragraf 3113.</t>
  </si>
  <si>
    <t>3118</t>
  </si>
  <si>
    <t>Druhý stupeň základních škol</t>
  </si>
  <si>
    <t>3322</t>
  </si>
  <si>
    <t>Zachování a obnova kulturních památek</t>
  </si>
  <si>
    <t>Výstup předmětů kulturní hodnoty</t>
  </si>
  <si>
    <t>Ostatní kapitálové výdaje jinde nezařazené</t>
  </si>
  <si>
    <t>Základní umělecké školy</t>
  </si>
  <si>
    <t>3239</t>
  </si>
  <si>
    <t>Záležitosti zájmového studia jinde nezařazené</t>
  </si>
  <si>
    <t>Činnost ústředního orgánu státní správy ve vzdělávání</t>
  </si>
  <si>
    <t>3262</t>
  </si>
  <si>
    <t>Činnost ostatních orgánů státní správy ve vzdělávání</t>
  </si>
  <si>
    <t>Ostatní správa ve vzdělávání jinde nezařazená</t>
  </si>
  <si>
    <t>3280</t>
  </si>
  <si>
    <t>Výzkum školství a vzdělávání</t>
  </si>
  <si>
    <t>Mezinárodní spolupráce ve vzdělávání</t>
  </si>
  <si>
    <t>3292</t>
  </si>
  <si>
    <t>Vzdělávání národnostních menšin a multikulturní výchova</t>
  </si>
  <si>
    <t>Vzdělávací akce k integraci Romů</t>
  </si>
  <si>
    <t>3311</t>
  </si>
  <si>
    <t>Divadelní činnost</t>
  </si>
  <si>
    <t>Peněžité dary poskytované zaměstnancům krajského úřadu, paušální náhrady neuvolněných členů zastupitelstva, kteří nejsou v pracovním nebo jiném obdobném poměru.</t>
  </si>
  <si>
    <t>5031</t>
  </si>
  <si>
    <t>Bezpečnost práce</t>
  </si>
  <si>
    <t>3321</t>
  </si>
  <si>
    <t>Ostrava-Poruba, Opavská 1119</t>
  </si>
  <si>
    <t>00845213</t>
  </si>
  <si>
    <t>Střední škola stavební a dřevozpracující, Ostrava, příspěvková organizace</t>
  </si>
  <si>
    <t>Sběr a zpracování druhotných surovin</t>
  </si>
  <si>
    <t>Podpora rozvoje průmyslových zón</t>
  </si>
  <si>
    <t>Opatření ke zvýšení konkurenceschopnosti průmyslových odvětví</t>
  </si>
  <si>
    <t>2125</t>
  </si>
  <si>
    <t>Podpora podnikání a inovací</t>
  </si>
  <si>
    <t>2129</t>
  </si>
  <si>
    <t>Ostatní odvětvová a oborová opatření</t>
  </si>
  <si>
    <t>Přímá podpora exportu</t>
  </si>
  <si>
    <t>2139</t>
  </si>
  <si>
    <t>Ostatní záležitosti zahraničního obchodu</t>
  </si>
  <si>
    <t>2140</t>
  </si>
  <si>
    <t>Vnitřní obchod, služby a cestovní ruch</t>
  </si>
  <si>
    <t>00602124</t>
  </si>
  <si>
    <t>Platy představitelů státní moci a některých orgánů</t>
  </si>
  <si>
    <t>Odchodné</t>
  </si>
  <si>
    <t>Povinné pojistné na sociální zabezpečení a příspěvek na státní politiku zaměstnanosti</t>
  </si>
  <si>
    <t>Učebnice a bezplatně poskytované školní potřeby</t>
  </si>
  <si>
    <t>Neinvestiční transfery bankám (zákon č. 21/1992 Sb. ve znění pozdějších předpisů), pojišťovnám (zákon č. 363/1999 Sb. ve znění pozdějších předpisů) a spořitelním a úvěrním družstvům (zákon č. 87/1995 Sb. ve znění pozdějších předpisů) kromě těch, které pat</t>
  </si>
  <si>
    <t>5212</t>
  </si>
  <si>
    <t>Neinvestiční transfery nefinančním podnikatelským subjektům - fyzickým osobám</t>
  </si>
  <si>
    <t>Základní škola, Frýdek-Místek, Hálkova 927, příspěvková organizace</t>
  </si>
  <si>
    <t>Dětský domov a Školní jídelna, Havířov-Podlesí, Čelakovského 1, příspěvková organizace</t>
  </si>
  <si>
    <t>Havířov - Podlesí, Čelakovského 1</t>
  </si>
  <si>
    <t xml:space="preserve">Dětský domov "SRDCE" a Školní jídelna, Karviná-Fryštát,Vydmuchov 10, příspěvková organizace </t>
  </si>
  <si>
    <t>Požární ochrana - profesionální část</t>
  </si>
  <si>
    <t>5512</t>
  </si>
  <si>
    <t>Požární ochrana - dobrovolná část</t>
  </si>
  <si>
    <t>Vzdělávací a technická zařízení požární ochrany</t>
  </si>
  <si>
    <t>5519</t>
  </si>
  <si>
    <t>Ostatní záležitosti požární ochrany</t>
  </si>
  <si>
    <t>5521</t>
  </si>
  <si>
    <t>Operační a informační střediska integrovaného záchranného systému</t>
  </si>
  <si>
    <t>5522</t>
  </si>
  <si>
    <t>Aktivní dlouhodobé operace řízení likvidity - výdaje</t>
  </si>
  <si>
    <t>Aktivní dlouhodobé operace řízení likvidity - příjmy</t>
  </si>
  <si>
    <t>8211</t>
  </si>
  <si>
    <t>8212</t>
  </si>
  <si>
    <t>8213</t>
  </si>
  <si>
    <t>8214</t>
  </si>
  <si>
    <t>8215</t>
  </si>
  <si>
    <t>8223</t>
  </si>
  <si>
    <t>Střední škola strojírenská a dopravní, Frýdek-Místek, Lískovecká 2089, příspěvková organizace</t>
  </si>
  <si>
    <t>Frýdek-Místek, Lískovecká 2089</t>
  </si>
  <si>
    <t>Střední škola oděvní a obchodně podnikatelská, Frýdek-Místek, příspěvková organizace</t>
  </si>
  <si>
    <t>použije se pro došlé příjmy, které nelze identifikovat, a to do doby, než jsou zařazeny                     na odpovídající položku nebo jako mylné odeslány zpět (na konci roku bez zůstatku)</t>
  </si>
  <si>
    <t>2329</t>
  </si>
  <si>
    <t>Ostatní nedaňové příjmy jinde nezařazené</t>
  </si>
  <si>
    <t>Český Těšín, Sokola Tůmy č. 10</t>
  </si>
  <si>
    <t>Základní umělecká škola Bohuslava Martinů, Havířov - Město, Na Schodech 1, příspěvková organizace</t>
  </si>
  <si>
    <t>Havířov - Město, Na Schodech 1</t>
  </si>
  <si>
    <t>Základní umělecká škola Leoše Janáčka, Havířov, příspěvková organizace</t>
  </si>
  <si>
    <t>Havířov - Podlesí, Vrchlického 1a</t>
  </si>
  <si>
    <t>Dům dětí a mládeže LUNA, Příbor, příspěvková organizace</t>
  </si>
  <si>
    <t>00849782</t>
  </si>
  <si>
    <t>Středisko volného času, Opava, příspěvková organizace</t>
  </si>
  <si>
    <t>Opava, Jaselská 4</t>
  </si>
  <si>
    <t>Investiční přijaté transfery od regionálních rad</t>
  </si>
  <si>
    <t>Dům dětí a mládeže ASTRA, Frenštát pod Radhoštěm, Martinská čtvrť 1159, příspěvková organizace</t>
  </si>
  <si>
    <t>Frenštát pod Radhoštěm, Martinská čtvrť 3/1159</t>
  </si>
  <si>
    <t>Příspěvek na bydlení</t>
  </si>
  <si>
    <t>Příspěvek na školní pomůcky</t>
  </si>
  <si>
    <t>Bohumín - Nový Bohumín, Žižkova 620</t>
  </si>
  <si>
    <t>Základní umělecká škola Pavla Kalety, Český Těšín, příspěvková organizace</t>
  </si>
  <si>
    <t>PŘÍJMY</t>
  </si>
  <si>
    <t>Návratné investiční transfery akciovým společnostem, které jsou bankami nebo vykonávají obdobnou činnost jako banky a které jsou převážně vlastněny státem, a institucím  zřízeným zákonem, které vykonávají obdobnou činnost jako banky a hospodaří s majetkem</t>
  </si>
  <si>
    <t>Střední škola technických oborů, Havířov-Šumbark, Lidická 1a/600,  příspěvková organizace</t>
  </si>
  <si>
    <t>Havířov-Šumbark, Lidická 600</t>
  </si>
  <si>
    <t>Generální ředitelství státní služby zřízené podle § 11 služebního zákona (zákona č. 218/2002 Sb. ve znění pozdějších předpisů) a podle § 28 odst. 2 věty druhé kompetenčního zákona (zákona č. 2/1969 Sb. ve znění pozdějších předpisů).</t>
  </si>
  <si>
    <t>6148</t>
  </si>
  <si>
    <t>Plánování a statistika</t>
  </si>
  <si>
    <t>Výdaje na plánování a statistiku, pokud je lze oddělit.</t>
  </si>
  <si>
    <t>6149</t>
  </si>
  <si>
    <t>Ostatní všeobecná vnitřní správa jinde nezařazená</t>
  </si>
  <si>
    <t>6151</t>
  </si>
  <si>
    <t>Činnost ústředního orgánu státní správy v zahraniční službě</t>
  </si>
  <si>
    <t>6152</t>
  </si>
  <si>
    <t>Zastupitelství a stále mise ČR v zahraničí</t>
  </si>
  <si>
    <t>00847895</t>
  </si>
  <si>
    <t>Základní škola, Havířov-Město, Mánesova 1, příspěvková organizace</t>
  </si>
  <si>
    <t>Havířov-Město, Mánesova 1</t>
  </si>
  <si>
    <t>Základní škola, Karviná-Fryštát, Vydmuchov 1835, příspěvková organizace</t>
  </si>
  <si>
    <t>Karviná-Fryštát, Vydmuchov 1835</t>
  </si>
  <si>
    <t>Záležitosti vodních toků a vodohospodářských děl jinde nezařazené</t>
  </si>
  <si>
    <t>Vodní díla v zemědělské krajině</t>
  </si>
  <si>
    <r>
      <t xml:space="preserve">Poskytnuté peněžní dary do zahraničí, zejména pod § 7 odst. 1 písm. o) zákona č. 218/2000 Sb. </t>
    </r>
    <r>
      <rPr>
        <sz val="10"/>
        <color indexed="10"/>
        <rFont val="Times New Roman CE"/>
        <family val="1"/>
      </rPr>
      <t>Skutečnost, že peněžní dar je poskytován do zahraničí, má při zařazení na položku přednost před skutečností, že je poskytován subjektu určitého druhu, a proto je</t>
    </r>
  </si>
  <si>
    <t>0000</t>
  </si>
  <si>
    <t>Letiště</t>
  </si>
  <si>
    <t>2251</t>
  </si>
  <si>
    <t>2399</t>
  </si>
  <si>
    <t>Ostatní záležitosti vodního hospodářství</t>
  </si>
  <si>
    <t>SPEKTRUM-Stanice mladých techniků, Havířov - Město, Kudeříkové 14 , příspěvková organizace</t>
  </si>
  <si>
    <t>Kudeříkové 14</t>
  </si>
  <si>
    <t>Karviná - Ráj</t>
  </si>
  <si>
    <t>Kubiszova 23</t>
  </si>
  <si>
    <t>Tovární 188</t>
  </si>
  <si>
    <t>Kpt. Jaroše 1077</t>
  </si>
  <si>
    <t>K Nemocnici 23</t>
  </si>
  <si>
    <t>Dům dětí a mládeže, Odry, Komenského 517, příspěvková organizace</t>
  </si>
  <si>
    <t>Komenského 517</t>
  </si>
  <si>
    <t>Zámecká 6</t>
  </si>
  <si>
    <t>Kravaře</t>
  </si>
  <si>
    <t>Náměstí 20</t>
  </si>
  <si>
    <t>Jaselská 4</t>
  </si>
  <si>
    <t>Bezručova 585</t>
  </si>
  <si>
    <t>Dům dětí a mládeže, Frýdek-Místek, příspěvková organizace</t>
  </si>
  <si>
    <t>Pionýrů 752</t>
  </si>
  <si>
    <t>Dukelská 145</t>
  </si>
  <si>
    <t>Bezručova 66</t>
  </si>
  <si>
    <t>Vratimov</t>
  </si>
  <si>
    <t>Frýdecká 61</t>
  </si>
  <si>
    <t>00847127</t>
  </si>
  <si>
    <t>Stanice mladých turistů, Frýdek-Místek, tř. Pionýrů 764, příspěvková organizace</t>
  </si>
  <si>
    <t>tř. Pionýrů 764</t>
  </si>
  <si>
    <t>Dobrovského 16</t>
  </si>
  <si>
    <t>00846503</t>
  </si>
  <si>
    <t>Gymnázium, Vítkov, Komenského 145, příspěvková organizace</t>
  </si>
  <si>
    <t>Vítkov, Komenského 145</t>
  </si>
  <si>
    <t>00601411</t>
  </si>
  <si>
    <t>Gymnázium Petra Bezruče, Frýdek-Místek, příspěvková organizace</t>
  </si>
  <si>
    <t>Opravy a udržování</t>
  </si>
  <si>
    <r>
      <t>Dům dětí a mládeže, Český Těšín, příspěvková organizace</t>
    </r>
    <r>
      <rPr>
        <sz val="11"/>
        <rFont val="Times New Roman CE"/>
        <family val="1"/>
      </rPr>
      <t xml:space="preserve"> - zrušena k 31.7.2006</t>
    </r>
  </si>
  <si>
    <r>
      <t>Stanice mladých přírodovědců, Karviná - Ráj, Kubiszova 23, příspěvková organizace</t>
    </r>
    <r>
      <rPr>
        <sz val="11"/>
        <rFont val="Times New Roman CE"/>
        <family val="1"/>
      </rPr>
      <t xml:space="preserve"> - k 1.1.2006 sloučena s ORG 1708</t>
    </r>
  </si>
  <si>
    <r>
      <t>Dům dětí a mládeže, Hlučín, Zámecká 6, příspěvková organizace</t>
    </r>
    <r>
      <rPr>
        <sz val="11"/>
        <rFont val="Times New Roman CE"/>
        <family val="1"/>
      </rPr>
      <t xml:space="preserve"> - zrušena k 31.7.2006</t>
    </r>
  </si>
  <si>
    <r>
      <t>Dům dětí a mládeže, Kravaře, Náměstí 20, příspěvková organizace</t>
    </r>
    <r>
      <rPr>
        <sz val="11"/>
        <rFont val="Times New Roman CE"/>
        <family val="1"/>
      </rPr>
      <t xml:space="preserve"> - zrušena k 31.7.2006</t>
    </r>
  </si>
  <si>
    <r>
      <t>Dům dětí a mládeže Méďa, Krnov, Dobrovského 16, příspěvková organizace</t>
    </r>
    <r>
      <rPr>
        <sz val="11"/>
        <rFont val="Times New Roman CE"/>
        <family val="1"/>
      </rPr>
      <t xml:space="preserve"> - zrušena k 31.7.2006</t>
    </r>
  </si>
  <si>
    <t>Základní umělecká škola, Ostrava - Moravská Ostrava, Sokolská třída 15, příspěvková organizace</t>
  </si>
  <si>
    <t>Ostrava - Moravská Ostrava, Sokolská třída 15</t>
  </si>
  <si>
    <t>63024594</t>
  </si>
  <si>
    <t>Dětský domov Janovice u Rýmařova, příspěvková organizace</t>
  </si>
  <si>
    <t>Janovice u Rýmařova</t>
  </si>
  <si>
    <t>Rýmařovská 1</t>
  </si>
  <si>
    <t>00534188</t>
  </si>
  <si>
    <t>Nemocnice ve Frýdku-Místku, příspěvková organizace</t>
  </si>
  <si>
    <t>Elišky Krásnohorské 321</t>
  </si>
  <si>
    <t>00534242</t>
  </si>
  <si>
    <t>Nemocnice Třinec, příspěvková organizace</t>
  </si>
  <si>
    <t>Kaštanová 268</t>
  </si>
  <si>
    <t>00534234</t>
  </si>
  <si>
    <t>Sanatorium Jablunkov - odborný léčebný ústav tuberkulózy a respiračních nemocí, příspěvková organizace</t>
  </si>
  <si>
    <t>Alej míru 442</t>
  </si>
  <si>
    <t>00534200</t>
  </si>
  <si>
    <t>Tyršova 34</t>
  </si>
  <si>
    <t>28. října 1598</t>
  </si>
  <si>
    <t>tř. T. G. Masaryka 451</t>
  </si>
  <si>
    <t>Palackého 123</t>
  </si>
  <si>
    <t>Revoluční 92</t>
  </si>
  <si>
    <t>Jiráskova 1a</t>
  </si>
  <si>
    <t>Kavalcova 1</t>
  </si>
  <si>
    <t>nám. J. Žižky 10</t>
  </si>
  <si>
    <t>Pečovatelská služba pro rodinu a děti</t>
  </si>
  <si>
    <t>4339</t>
  </si>
  <si>
    <t>Ostatní sociální péče a pomoc rodině a manželství</t>
  </si>
  <si>
    <t>4341</t>
  </si>
  <si>
    <t>Sociální pomoc osobám v hmotné nouzi a občanům sociálně nepřizpůsobivým</t>
  </si>
  <si>
    <t>Sociální péče a pomoc přistěhovalcům a vybraným etnikům</t>
  </si>
  <si>
    <t>4343</t>
  </si>
  <si>
    <t>Sociální pomoc osobám v souvislosti s živelní pohromou nebo požárem</t>
  </si>
  <si>
    <t>Sociální rehabilitace</t>
  </si>
  <si>
    <t>Janáčkova 715</t>
  </si>
  <si>
    <t>Hrabinská 33</t>
  </si>
  <si>
    <t>Na Nábřeží 41</t>
  </si>
  <si>
    <t xml:space="preserve"> Středisko volného času JUVENTUS, Karviná, příspěvková organizace</t>
  </si>
  <si>
    <t>U Bažantnice 1794</t>
  </si>
  <si>
    <t>Dům dětí a mládeže, Orlová, příspěvková organizace</t>
  </si>
  <si>
    <t>Masarykova 958</t>
  </si>
  <si>
    <t>Školní 1600</t>
  </si>
  <si>
    <t>00847780</t>
  </si>
  <si>
    <t>Ostatní investiční transfery veřejným rozpočtům územní úrovně</t>
  </si>
  <si>
    <t>6351</t>
  </si>
  <si>
    <t>Investiční transfery zřízeným příspěvkovým organizacím</t>
  </si>
  <si>
    <t>1092</t>
  </si>
  <si>
    <t>Mezinárodní spolupráce v lesním hospodářství</t>
  </si>
  <si>
    <t>1098</t>
  </si>
  <si>
    <t>Tuto položku používají jen územní finanční orgány a celní úřady, které inkasují daň z přidané hodnoty, kterou jim odvádějí její plátci podle zákona č. 235/2004 Sb., o dani z přidané hodnoty, ve znění pozdějších předpisů, a kraje a obce, které dostávají po</t>
  </si>
  <si>
    <t>1227</t>
  </si>
  <si>
    <t>Čelakovského 1</t>
  </si>
  <si>
    <t>Příplatek, který dostává Státní fond České republiky pro podporu a rozvoj české kinematografie podle § 8 zákona o tomto fondu (zákon č. 241/1992 Sb.).</t>
  </si>
  <si>
    <t>1339</t>
  </si>
  <si>
    <t>Ostatní poplatky a odvody v oblasti životního prostředí</t>
  </si>
  <si>
    <t>1353</t>
  </si>
  <si>
    <t>Neinvestiční přijaté transfery ze státních fondů</t>
  </si>
  <si>
    <t>Dávka podle § 80 až 85 zákona č. 100/1988 Sb., o sociálním zabezpečení, ve znění účinném do dne 31. prosince 2006, která je s účinností ode dne 1. ledna 2007 nahrazena příspěvkem na péči podle § 7až 31 zákona č. 108/2006 Sb., o sociálních službách (položk</t>
  </si>
  <si>
    <t>Příspěvek na zvláštní pomůcky</t>
  </si>
  <si>
    <t>4183</t>
  </si>
  <si>
    <t>Příspěvek na úpravu a provoz bezbariérového bytu</t>
  </si>
  <si>
    <t>Příspěvky na zakoupení, opravu a zvláštní úpravu motorového vozidla</t>
  </si>
  <si>
    <t>4185</t>
  </si>
  <si>
    <t>Příspěvek na provoz motorového vozidla</t>
  </si>
  <si>
    <t>Příspěvek na individuální dopravu</t>
  </si>
  <si>
    <t>4189</t>
  </si>
  <si>
    <t>Ostatní dávky zdravotně postiženým občanům</t>
  </si>
  <si>
    <t>zpracování datových souborů externími organizacemi</t>
  </si>
  <si>
    <t>Činnost ostatních orgánů státní správy ve zdravotnictví</t>
  </si>
  <si>
    <t>Nákup oděvů a obuvi charakteru ochranných pomůcek</t>
  </si>
  <si>
    <t>5133</t>
  </si>
  <si>
    <t>Léky a zdravotnický materiál</t>
  </si>
  <si>
    <t>Zahrnuje nákup léků pro specializovaná zdravotnická a veterinární zařízení včetně polních nemocnic a posádkových ošetřoven, zvláštních ordinací apod. Patří sem i nákup příručních lékárniček na pracovištích a jejich vybavení.</t>
  </si>
  <si>
    <t>5134</t>
  </si>
  <si>
    <t>Prádlo, oděv a obuv</t>
  </si>
  <si>
    <t>5136</t>
  </si>
  <si>
    <t>Knihy, učební pomůcky a tisk</t>
  </si>
  <si>
    <t>5137</t>
  </si>
  <si>
    <t>Drobný hmotný dlouhodobý majetek</t>
  </si>
  <si>
    <t>5139</t>
  </si>
  <si>
    <t>Nákup materiálu jinde nezařazený</t>
  </si>
  <si>
    <t>Vítkov</t>
  </si>
  <si>
    <t>Komenského 145</t>
  </si>
  <si>
    <t>Frýdek - Místek</t>
  </si>
  <si>
    <t>ČSA 517</t>
  </si>
  <si>
    <t>Cihelní 410</t>
  </si>
  <si>
    <t>Frýdlant nad Ostravicí</t>
  </si>
  <si>
    <t>nám. T. G. Masaryka 1260</t>
  </si>
  <si>
    <t>Třinec</t>
  </si>
  <si>
    <t>Komenského 713</t>
  </si>
  <si>
    <t>Bruntál</t>
  </si>
  <si>
    <t>Dukelská 1</t>
  </si>
  <si>
    <t>Krnov</t>
  </si>
  <si>
    <t>Smetanův okruh 2</t>
  </si>
  <si>
    <t>Rýmařov</t>
  </si>
  <si>
    <t>Sokolovská 34</t>
  </si>
  <si>
    <t>Vrbno pod Pradědem</t>
  </si>
  <si>
    <t>Ostatní neinvestiční půjčené prostředky podnikatelským subjektům</t>
  </si>
  <si>
    <t>Neinvestiční půjčené prostředky obecně prospěšným společnostem</t>
  </si>
  <si>
    <t>Neinvestiční půjčené prostředky občanským sdružením</t>
  </si>
  <si>
    <t>Neinvestiční půjčené prostředky církvím a náboženským společnostem</t>
  </si>
  <si>
    <t>Rozpočet 2008</t>
  </si>
  <si>
    <t>Finance a správa majetku</t>
  </si>
  <si>
    <t>Akce spolufinancované z EU a EHP</t>
  </si>
  <si>
    <t>odvětví</t>
  </si>
  <si>
    <t>doprava</t>
  </si>
  <si>
    <t>krizové řízení</t>
  </si>
  <si>
    <t>kultura</t>
  </si>
  <si>
    <t>sociální věci</t>
  </si>
  <si>
    <t>školství</t>
  </si>
  <si>
    <t>územní plánování a stavební řád</t>
  </si>
  <si>
    <t>zdravotnictví</t>
  </si>
  <si>
    <t>životní prostředí</t>
  </si>
  <si>
    <t>krajský úřad</t>
  </si>
  <si>
    <t>Neinvestiční půjčené prostředky státním fondům</t>
  </si>
  <si>
    <t>Neinvestiční půjčené prostředky zvláštním fondům ústřední úrovně</t>
  </si>
  <si>
    <t>Těšínské divadlo Český Těšín, příspěvková organizace</t>
  </si>
  <si>
    <t>Ostravská 67</t>
  </si>
  <si>
    <t>Muzeum Těšínska, příspěvková organizace</t>
  </si>
  <si>
    <t>Hlavní třída 15</t>
  </si>
  <si>
    <r>
      <t>Zahrnuje jiné dotace ze státního rozpočtu než uvedené v položkách 4111 a 4112. Použije se pro dotace přijaté od orgánů státní správy i např. pro dotace přijímané od úřadů práce v rámci tzv. aktivní politiky zaměstnanosti.</t>
    </r>
    <r>
      <rPr>
        <sz val="10"/>
        <color indexed="11"/>
        <rFont val="Times New Roman CE"/>
        <family val="1"/>
      </rPr>
      <t xml:space="preserve"> D</t>
    </r>
    <r>
      <rPr>
        <sz val="10"/>
        <rFont val="Times New Roman CE"/>
        <family val="1"/>
      </rPr>
      <t>otace přijaté od orgánů státní s</t>
    </r>
  </si>
  <si>
    <t>Ostatní neinvestiční transfery obyvatelstvu</t>
  </si>
  <si>
    <t>Vlastní správní činnost krajů [zákon č.129/2000 Sb., o krajích (krajské zřízení), ve znění pozdějších předpisů]. Zahrnuje i výdaje zastupitelstev krajů a ostatní výdaje krajů, nelze-li je oddělit.</t>
  </si>
  <si>
    <t>Místní referendum</t>
  </si>
  <si>
    <t>6174</t>
  </si>
  <si>
    <t>Činnost regionálních rad</t>
  </si>
  <si>
    <t>Vlastní správní činnost regionálních rad (část čtvrtá zákona č. 248/2000 Sb., o podpoře regionálního rozvoje, ve znění pozdějších předpisů).</t>
  </si>
  <si>
    <t>6180</t>
  </si>
  <si>
    <t>Výzkum ve státní správě a samosprávě</t>
  </si>
  <si>
    <t>6190</t>
  </si>
  <si>
    <t>Politické strany a hnutí</t>
  </si>
  <si>
    <t>6211</t>
  </si>
  <si>
    <t>Archivní činnost</t>
  </si>
  <si>
    <t>6219</t>
  </si>
  <si>
    <t>Ostatní veřejné služby jinde nezařazené</t>
  </si>
  <si>
    <t>6221</t>
  </si>
  <si>
    <t>Humanitární zahraniční pomoc přímá</t>
  </si>
  <si>
    <t>Poslední věta se nahrazuje větami: Patří sem i výdaje rozpočtů územní úrovně na ubytování zahraničních delegací, i když nejde o reciproční cesty. Na tuto položku patří cestovné hrazené podle zákona č. 262/2006 Sb., zákoníku práce (§ 152 až 189), a předtím</t>
  </si>
  <si>
    <t>Výdaje na nákup knih, učebních pomůcek, novin a časopisů včetně předplatného. V případě, že je dodavatel dodává prostřednictvím pošty či jiné podobné služby a své výdaje nebo náklady na poštovné a případně i balné uvádí ve faktuře nebo jiném podobném dokl</t>
  </si>
  <si>
    <t>Karviná - Nové Město, Mírová 1442</t>
  </si>
  <si>
    <t>Ostatní záležitosti bezpečnosti, veřejného pořádku</t>
  </si>
  <si>
    <t>Ústavní soud</t>
  </si>
  <si>
    <t>Dlouhoveská 91</t>
  </si>
  <si>
    <t>71196943</t>
  </si>
  <si>
    <t>Opava 5</t>
  </si>
  <si>
    <t>Rolnická 29</t>
  </si>
  <si>
    <t>Poplatky za udržování dodatkového ochranného osvědčení pro léčiva</t>
  </si>
  <si>
    <t>Pojistné na nemocenské pojištění od osob samostatně výdělečně činných</t>
  </si>
  <si>
    <t>Dobrovolné pojistné na důchodové pojištění</t>
  </si>
  <si>
    <t>Splátky půjčených prostředků od podnikatelských subjektů - fyzických osob</t>
  </si>
  <si>
    <t>Příplatek k ceně vstupného na veřejnou produkci kinematografického díla</t>
  </si>
  <si>
    <t>Splátky půjčených prostředků od ponikatelských nefinančních subjektů - právnických osob</t>
  </si>
  <si>
    <t>Splátky půjčených prostředků od podnikatelských finančních subjektů - právnických osob</t>
  </si>
  <si>
    <t>Splátky půjčených prostředků od obecně prospěšných společností a podobných subjektů</t>
  </si>
  <si>
    <t>Splátky půjčených prostředků od státního rozpočtu</t>
  </si>
  <si>
    <t>Splátky půjčených prostředků od státních fondů</t>
  </si>
  <si>
    <t>Výdaje na poskytování bydlení, podpora ze strany státu obcím na výstavbu bytů, získávání pozemků pro bytovou výstavbu.</t>
  </si>
  <si>
    <t>Nebytové hospodářství</t>
  </si>
  <si>
    <t>3614</t>
  </si>
  <si>
    <t>Bytové služby pro vlastní zaměstnance</t>
  </si>
  <si>
    <t>Šenovská 574</t>
  </si>
  <si>
    <t>Odry</t>
  </si>
  <si>
    <t>Neinvestiční půjčené prostředky finančním institucím</t>
  </si>
  <si>
    <t>5336</t>
  </si>
  <si>
    <t>Neinvestiční dotace zřízeným příspěvkovým organizacím</t>
  </si>
  <si>
    <t>Základní škola, Dětský domov, Školní družina a Školní jídelna, Fulnek, Sborová 81, příspěvková organizace</t>
  </si>
  <si>
    <t>Fulnek, Sborová 81</t>
  </si>
  <si>
    <t>Základní škola, Kopřivnice, Štramberská 189, příspěvková organizace</t>
  </si>
  <si>
    <t>Kopřivnice, Štramberská 189</t>
  </si>
  <si>
    <t>Střední  škola, Nový Jičín, příspěvková organizace</t>
  </si>
  <si>
    <t>Nový Jičín, Divadelní 4</t>
  </si>
  <si>
    <t>Mendelova střední  škola, Nový Jičín, příspěvková organizace</t>
  </si>
  <si>
    <t>00601152</t>
  </si>
  <si>
    <t>Pržno - p.Frýdlant nad Ostravicí</t>
  </si>
  <si>
    <t>Domov důchodců Kyjovice</t>
  </si>
</sst>
</file>

<file path=xl/styles.xml><?xml version="1.0" encoding="utf-8"?>
<styleSheet xmlns="http://schemas.openxmlformats.org/spreadsheetml/2006/main">
  <numFmts count="7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quot;Yes&quot;;&quot;Yes&quot;;&quot;No&quot;"/>
    <numFmt numFmtId="166" formatCode="&quot;True&quot;;&quot;True&quot;;&quot;False&quot;"/>
    <numFmt numFmtId="167" formatCode="&quot;On&quot;;&quot;On&quot;;&quot;Off&quot;"/>
    <numFmt numFmtId="168" formatCode="#,##0.000"/>
    <numFmt numFmtId="169" formatCode="#,##0.0000"/>
    <numFmt numFmtId="170" formatCode="0.00000000"/>
    <numFmt numFmtId="171" formatCode="0.0000000"/>
    <numFmt numFmtId="172" formatCode="0.000000"/>
    <numFmt numFmtId="173" formatCode="0.00000"/>
    <numFmt numFmtId="174" formatCode="0.0000"/>
    <numFmt numFmtId="175" formatCode="0.000"/>
    <numFmt numFmtId="176" formatCode="0.0"/>
    <numFmt numFmtId="177" formatCode="&quot;$&quot;#,##0_);\(&quot;$&quot;#,##0\)"/>
    <numFmt numFmtId="178" formatCode="&quot;$&quot;#,##0_);[Red]\(&quot;$&quot;#,##0\)"/>
    <numFmt numFmtId="179" formatCode="&quot;$&quot;#,##0.00_);\(&quot;$&quot;#,##0.00\)"/>
    <numFmt numFmtId="180" formatCode="&quot;$&quot;#,##0.00_);[Red]\(&quot;$&quot;#,##0.00\)"/>
    <numFmt numFmtId="181" formatCode="_(&quot;$&quot;* #,##0_);_(&quot;$&quot;* \(#,##0\);_(&quot;$&quot;* &quot;-&quot;_);_(@_)"/>
    <numFmt numFmtId="182" formatCode="_(* #,##0_);_(* \(#,##0\);_(* &quot;-&quot;_);_(@_)"/>
    <numFmt numFmtId="183" formatCode="_(&quot;$&quot;* #,##0.00_);_(&quot;$&quot;* \(#,##0.00\);_(&quot;$&quot;* &quot;-&quot;??_);_(@_)"/>
    <numFmt numFmtId="184" formatCode="_(* #,##0.00_);_(* \(#,##0.00\);_(* &quot;-&quot;??_);_(@_)"/>
    <numFmt numFmtId="185" formatCode="0.000%"/>
    <numFmt numFmtId="186" formatCode="0.0000%"/>
    <numFmt numFmtId="187" formatCode="0.0%"/>
    <numFmt numFmtId="188" formatCode="0#"/>
    <numFmt numFmtId="189" formatCode="###_#####"/>
    <numFmt numFmtId="190" formatCode="00000000"/>
    <numFmt numFmtId="191" formatCode="0.E+00"/>
    <numFmt numFmtId="192" formatCode="[&lt;=99999]###\ ##;##\ ##\ ##"/>
    <numFmt numFmtId="193" formatCode="000\ 00"/>
    <numFmt numFmtId="194" formatCode="0\1"/>
    <numFmt numFmtId="195" formatCode="mm/yyyy"/>
    <numFmt numFmtId="196" formatCode="000/0000"/>
    <numFmt numFmtId="197" formatCode="0/0000"/>
    <numFmt numFmtId="198" formatCode="00/0000"/>
    <numFmt numFmtId="199" formatCode="_-* #,##0\ _K_č_i_-;\-* #,##0\ _K_č_i_-;_-* &quot;-&quot;\ _K_č_-;_-@_-"/>
    <numFmt numFmtId="200" formatCode="0.0_)"/>
    <numFmt numFmtId="201" formatCode="#,##0_+"/>
    <numFmt numFmtId="202" formatCode="#,##0\_\+"/>
    <numFmt numFmtId="203" formatCode="#,##0\+"/>
    <numFmt numFmtId="204" formatCode="0.000000000"/>
    <numFmt numFmtId="205" formatCode="0.0000000000"/>
    <numFmt numFmtId="206" formatCode="0000"/>
    <numFmt numFmtId="207" formatCode="d/m"/>
    <numFmt numFmtId="208" formatCode="d/mm"/>
    <numFmt numFmtId="209" formatCode="d/\x\x"/>
    <numFmt numFmtId="210" formatCode="h/mm"/>
    <numFmt numFmtId="211" formatCode="0.000000E+00"/>
    <numFmt numFmtId="212" formatCode="0.00000E+00"/>
    <numFmt numFmtId="213" formatCode="0.0000E+00"/>
    <numFmt numFmtId="214" formatCode="0.000E+00"/>
    <numFmt numFmtId="215" formatCode="#,##0.00000"/>
    <numFmt numFmtId="216" formatCode="#,##0.000000"/>
    <numFmt numFmtId="217" formatCode="#,##0.0000000"/>
    <numFmt numFmtId="218" formatCode="#,##0.00000000"/>
    <numFmt numFmtId="219" formatCode="#,##0.000000000"/>
    <numFmt numFmtId="220" formatCode="#,##0\ &quot;Kč&quot;"/>
    <numFmt numFmtId="221" formatCode="#,##0.00\ &quot;Kč&quot;"/>
    <numFmt numFmtId="222" formatCode="0.00000%"/>
    <numFmt numFmtId="223" formatCode="#,##0;[Red]\-#,##0;&quot;  &quot;"/>
    <numFmt numFmtId="224" formatCode="#,##0_ ;\-#,##0\ "/>
    <numFmt numFmtId="225" formatCode="#,##0\ _K_č"/>
    <numFmt numFmtId="226" formatCode="mmm\ dd"/>
  </numFmts>
  <fonts count="54">
    <font>
      <sz val="10"/>
      <name val="Arial CE"/>
      <family val="0"/>
    </font>
    <font>
      <u val="single"/>
      <sz val="10"/>
      <color indexed="12"/>
      <name val="Arial CE"/>
      <family val="0"/>
    </font>
    <font>
      <u val="single"/>
      <sz val="10"/>
      <color indexed="36"/>
      <name val="Arial CE"/>
      <family val="0"/>
    </font>
    <font>
      <sz val="12"/>
      <name val="Times New Roman CE"/>
      <family val="1"/>
    </font>
    <font>
      <sz val="10"/>
      <name val="Times New Roman CE"/>
      <family val="1"/>
    </font>
    <font>
      <b/>
      <sz val="14"/>
      <name val="Times New Roman CE"/>
      <family val="1"/>
    </font>
    <font>
      <b/>
      <sz val="12"/>
      <name val="Times New Roman CE"/>
      <family val="1"/>
    </font>
    <font>
      <b/>
      <sz val="12"/>
      <color indexed="12"/>
      <name val="Times New Roman CE"/>
      <family val="1"/>
    </font>
    <font>
      <sz val="12"/>
      <color indexed="12"/>
      <name val="Times New Roman CE"/>
      <family val="1"/>
    </font>
    <font>
      <sz val="10"/>
      <color indexed="10"/>
      <name val="Times New Roman CE"/>
      <family val="1"/>
    </font>
    <font>
      <sz val="12"/>
      <color indexed="11"/>
      <name val="Times New Roman CE"/>
      <family val="1"/>
    </font>
    <font>
      <sz val="12"/>
      <name val="Times New Roman"/>
      <family val="1"/>
    </font>
    <font>
      <sz val="10"/>
      <color indexed="10"/>
      <name val="Times New Roman"/>
      <family val="1"/>
    </font>
    <font>
      <sz val="10"/>
      <name val="Times New Roman"/>
      <family val="1"/>
    </font>
    <font>
      <b/>
      <sz val="10"/>
      <color indexed="10"/>
      <name val="Times New Roman CE"/>
      <family val="1"/>
    </font>
    <font>
      <sz val="10"/>
      <color indexed="11"/>
      <name val="Times New Roman CE"/>
      <family val="1"/>
    </font>
    <font>
      <u val="single"/>
      <sz val="10"/>
      <name val="Times New Roman CE"/>
      <family val="1"/>
    </font>
    <font>
      <b/>
      <sz val="12"/>
      <color indexed="10"/>
      <name val="Times New Roman CE"/>
      <family val="1"/>
    </font>
    <font>
      <sz val="12"/>
      <color indexed="10"/>
      <name val="Times New Roman CE"/>
      <family val="1"/>
    </font>
    <font>
      <sz val="12"/>
      <color indexed="10"/>
      <name val="Times New Roman"/>
      <family val="1"/>
    </font>
    <font>
      <b/>
      <sz val="12"/>
      <name val="Times New Roman"/>
      <family val="1"/>
    </font>
    <font>
      <sz val="12"/>
      <name val="Arial CE"/>
      <family val="0"/>
    </font>
    <font>
      <sz val="11"/>
      <name val="Times New Roman CE"/>
      <family val="1"/>
    </font>
    <font>
      <sz val="11"/>
      <name val="Arial CE"/>
      <family val="0"/>
    </font>
    <font>
      <b/>
      <sz val="12"/>
      <name val="Arial CE"/>
      <family val="0"/>
    </font>
    <font>
      <b/>
      <sz val="11"/>
      <name val="Arial CE"/>
      <family val="2"/>
    </font>
    <font>
      <b/>
      <sz val="10"/>
      <name val="Times New Roman CE"/>
      <family val="1"/>
    </font>
    <font>
      <sz val="11"/>
      <name val="Times New Roman"/>
      <family val="1"/>
    </font>
    <font>
      <sz val="11"/>
      <color indexed="8"/>
      <name val="Times New Roman CE"/>
      <family val="1"/>
    </font>
    <font>
      <b/>
      <sz val="10"/>
      <name val="Arial CE"/>
      <family val="2"/>
    </font>
    <font>
      <strike/>
      <sz val="11"/>
      <name val="Times New Roman CE"/>
      <family val="1"/>
    </font>
    <font>
      <b/>
      <sz val="13"/>
      <name val="Times New Roman CE"/>
      <family val="1"/>
    </font>
    <font>
      <b/>
      <sz val="5"/>
      <name val="Arial"/>
      <family val="0"/>
    </font>
    <font>
      <sz val="5"/>
      <name val="Arial"/>
      <family val="2"/>
    </font>
    <font>
      <b/>
      <sz val="12"/>
      <name val="Arial"/>
      <family val="0"/>
    </font>
    <font>
      <sz val="8"/>
      <name val="Arial"/>
      <family val="2"/>
    </font>
    <font>
      <sz val="10"/>
      <name val="Arial"/>
      <family val="0"/>
    </font>
    <font>
      <b/>
      <sz val="10"/>
      <name val="Tahoma"/>
      <family val="2"/>
    </font>
    <font>
      <sz val="8"/>
      <name val="Times New Roman CE"/>
      <family val="0"/>
    </font>
    <font>
      <sz val="8"/>
      <name val="Arial CE"/>
      <family val="0"/>
    </font>
    <font>
      <b/>
      <sz val="10"/>
      <name val="Arial"/>
      <family val="0"/>
    </font>
    <font>
      <b/>
      <sz val="4"/>
      <name val="Arial"/>
      <family val="0"/>
    </font>
    <font>
      <sz val="4"/>
      <name val="Arial"/>
      <family val="0"/>
    </font>
    <font>
      <sz val="11.75"/>
      <name val="Arial"/>
      <family val="0"/>
    </font>
    <font>
      <sz val="12"/>
      <name val="Arial"/>
      <family val="0"/>
    </font>
    <font>
      <sz val="9"/>
      <name val="Tahoma"/>
      <family val="2"/>
    </font>
    <font>
      <b/>
      <sz val="13"/>
      <name val="Tahoma"/>
      <family val="2"/>
    </font>
    <font>
      <b/>
      <sz val="16.25"/>
      <name val="Tahoma"/>
      <family val="2"/>
    </font>
    <font>
      <sz val="14.5"/>
      <name val="Arial"/>
      <family val="0"/>
    </font>
    <font>
      <sz val="12"/>
      <name val="Tahoma"/>
      <family val="2"/>
    </font>
    <font>
      <b/>
      <sz val="12"/>
      <name val="Tahoma"/>
      <family val="2"/>
    </font>
    <font>
      <sz val="8"/>
      <name val="Tahoma"/>
      <family val="0"/>
    </font>
    <font>
      <b/>
      <sz val="8"/>
      <name val="Tahoma"/>
      <family val="0"/>
    </font>
    <font>
      <b/>
      <sz val="8"/>
      <name val="Arial CE"/>
      <family val="2"/>
    </font>
  </fonts>
  <fills count="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10"/>
        <bgColor indexed="64"/>
      </patternFill>
    </fill>
  </fills>
  <borders count="16">
    <border>
      <left/>
      <right/>
      <top/>
      <bottom/>
      <diagonal/>
    </border>
    <border>
      <left style="thin"/>
      <right style="thin"/>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thin"/>
    </border>
    <border>
      <left style="thin">
        <color indexed="55"/>
      </left>
      <right style="thin">
        <color indexed="55"/>
      </right>
      <top style="thin">
        <color indexed="55"/>
      </top>
      <bottom style="double">
        <color indexed="55"/>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medium"/>
      <right style="thin"/>
      <top style="thin"/>
      <bottom style="thin"/>
    </border>
    <border>
      <left style="thin"/>
      <right>
        <color indexed="63"/>
      </right>
      <top style="thin"/>
      <bottom>
        <color indexed="63"/>
      </botto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6" fillId="0" borderId="0">
      <alignment/>
      <protection/>
    </xf>
    <xf numFmtId="9" fontId="0" fillId="0" borderId="0" applyFont="0" applyFill="0" applyBorder="0" applyAlignment="0" applyProtection="0"/>
    <xf numFmtId="0" fontId="2" fillId="0" borderId="0" applyNumberFormat="0" applyFill="0" applyBorder="0" applyAlignment="0" applyProtection="0"/>
  </cellStyleXfs>
  <cellXfs count="394">
    <xf numFmtId="0" fontId="0" fillId="0" borderId="0" xfId="0" applyAlignment="1">
      <alignment/>
    </xf>
    <xf numFmtId="0" fontId="4" fillId="0" borderId="0" xfId="0" applyFont="1" applyAlignment="1">
      <alignment/>
    </xf>
    <xf numFmtId="0" fontId="4" fillId="0" borderId="0" xfId="0" applyFont="1" applyAlignment="1">
      <alignment vertical="center"/>
    </xf>
    <xf numFmtId="0" fontId="3" fillId="0" borderId="1" xfId="0" applyFont="1" applyFill="1" applyBorder="1" applyAlignment="1">
      <alignment vertical="center" wrapText="1"/>
    </xf>
    <xf numFmtId="0" fontId="6" fillId="0" borderId="0" xfId="0" applyFont="1" applyAlignment="1">
      <alignment/>
    </xf>
    <xf numFmtId="0" fontId="3" fillId="0" borderId="2" xfId="0" applyFont="1" applyBorder="1" applyAlignment="1">
      <alignment wrapText="1"/>
    </xf>
    <xf numFmtId="49" fontId="6" fillId="0" borderId="2" xfId="22" applyNumberFormat="1" applyFont="1" applyFill="1" applyBorder="1" applyAlignment="1">
      <alignment horizontal="center" vertical="center" wrapText="1"/>
      <protection/>
    </xf>
    <xf numFmtId="0" fontId="3" fillId="0" borderId="2" xfId="22" applyFont="1" applyFill="1" applyBorder="1" applyAlignment="1">
      <alignment horizontal="left" vertical="center" wrapText="1"/>
      <protection/>
    </xf>
    <xf numFmtId="0" fontId="4" fillId="0" borderId="3" xfId="22" applyFont="1" applyBorder="1" applyAlignment="1">
      <alignment horizontal="justify" vertical="center" wrapText="1"/>
      <protection/>
    </xf>
    <xf numFmtId="0" fontId="3" fillId="0" borderId="0" xfId="22" applyFont="1" applyAlignment="1">
      <alignment vertical="center"/>
      <protection/>
    </xf>
    <xf numFmtId="0" fontId="4" fillId="0" borderId="1" xfId="22" applyFont="1" applyBorder="1" applyAlignment="1">
      <alignment horizontal="justify" vertical="center" wrapText="1"/>
      <protection/>
    </xf>
    <xf numFmtId="0" fontId="4" fillId="0" borderId="4" xfId="22" applyFont="1" applyBorder="1" applyAlignment="1">
      <alignment horizontal="justify" vertical="center" wrapText="1"/>
      <protection/>
    </xf>
    <xf numFmtId="0" fontId="9" fillId="0" borderId="2" xfId="22" applyFont="1" applyBorder="1" applyAlignment="1">
      <alignment horizontal="justify" vertical="center" wrapText="1"/>
      <protection/>
    </xf>
    <xf numFmtId="0" fontId="10" fillId="0" borderId="0" xfId="22" applyFont="1" applyAlignment="1">
      <alignment vertical="center"/>
      <protection/>
    </xf>
    <xf numFmtId="0" fontId="11" fillId="0" borderId="2" xfId="23" applyFont="1" applyFill="1" applyBorder="1">
      <alignment/>
      <protection/>
    </xf>
    <xf numFmtId="0" fontId="4" fillId="0" borderId="2" xfId="22" applyFont="1" applyBorder="1" applyAlignment="1">
      <alignment horizontal="justify" vertical="center" wrapText="1"/>
      <protection/>
    </xf>
    <xf numFmtId="0" fontId="11" fillId="0" borderId="0" xfId="23" applyFont="1" applyFill="1" applyAlignment="1">
      <alignment vertical="center"/>
      <protection/>
    </xf>
    <xf numFmtId="0" fontId="9" fillId="0" borderId="3" xfId="22" applyFont="1" applyBorder="1" applyAlignment="1">
      <alignment horizontal="justify" vertical="center" wrapText="1"/>
      <protection/>
    </xf>
    <xf numFmtId="0" fontId="11" fillId="0" borderId="2" xfId="23" applyFont="1" applyFill="1" applyBorder="1" applyAlignment="1">
      <alignment vertical="center"/>
      <protection/>
    </xf>
    <xf numFmtId="0" fontId="12" fillId="0" borderId="2" xfId="23" applyFont="1" applyBorder="1" applyAlignment="1">
      <alignment vertical="center"/>
      <protection/>
    </xf>
    <xf numFmtId="0" fontId="13" fillId="0" borderId="2" xfId="23" applyFont="1" applyBorder="1" applyAlignment="1">
      <alignment vertical="center"/>
      <protection/>
    </xf>
    <xf numFmtId="0" fontId="12" fillId="0" borderId="2" xfId="23" applyFont="1" applyBorder="1" applyAlignment="1">
      <alignment vertical="center" wrapText="1"/>
      <protection/>
    </xf>
    <xf numFmtId="49" fontId="6" fillId="0" borderId="2" xfId="23" applyNumberFormat="1" applyFont="1" applyFill="1" applyBorder="1" applyAlignment="1">
      <alignment horizontal="center" vertical="center" wrapText="1"/>
      <protection/>
    </xf>
    <xf numFmtId="0" fontId="3" fillId="0" borderId="2" xfId="23" applyFont="1" applyFill="1" applyBorder="1" applyAlignment="1">
      <alignment horizontal="left" vertical="center" wrapText="1"/>
      <protection/>
    </xf>
    <xf numFmtId="0" fontId="4" fillId="0" borderId="2" xfId="23" applyFont="1" applyBorder="1" applyAlignment="1">
      <alignment horizontal="justify" vertical="center" wrapText="1"/>
      <protection/>
    </xf>
    <xf numFmtId="0" fontId="3" fillId="0" borderId="2" xfId="22" applyFont="1" applyFill="1" applyBorder="1" applyAlignment="1">
      <alignment vertical="center" wrapText="1"/>
      <protection/>
    </xf>
    <xf numFmtId="0" fontId="4" fillId="0" borderId="2" xfId="22" applyFont="1" applyBorder="1" applyAlignment="1">
      <alignment vertical="center" wrapText="1"/>
      <protection/>
    </xf>
    <xf numFmtId="0" fontId="9" fillId="0" borderId="2" xfId="22" applyFont="1" applyBorder="1" applyAlignment="1">
      <alignment vertical="center" wrapText="1"/>
      <protection/>
    </xf>
    <xf numFmtId="0" fontId="9" fillId="0" borderId="2" xfId="23" applyFont="1" applyBorder="1" applyAlignment="1">
      <alignment horizontal="justify" vertical="center" wrapText="1"/>
      <protection/>
    </xf>
    <xf numFmtId="49" fontId="6" fillId="0" borderId="2" xfId="22" applyNumberFormat="1" applyFont="1" applyFill="1" applyBorder="1" applyAlignment="1">
      <alignment horizontal="center" vertical="center"/>
      <protection/>
    </xf>
    <xf numFmtId="0" fontId="4" fillId="0" borderId="2" xfId="22" applyFont="1" applyFill="1" applyBorder="1" applyAlignment="1">
      <alignment horizontal="left" vertical="center" wrapText="1"/>
      <protection/>
    </xf>
    <xf numFmtId="49" fontId="6" fillId="0" borderId="2" xfId="21" applyNumberFormat="1" applyFont="1" applyFill="1" applyBorder="1" applyAlignment="1">
      <alignment horizontal="center" vertical="center" wrapText="1"/>
      <protection/>
    </xf>
    <xf numFmtId="0" fontId="3" fillId="0" borderId="2" xfId="21" applyFont="1" applyFill="1" applyBorder="1" applyAlignment="1">
      <alignment horizontal="left" vertical="center" wrapText="1"/>
      <protection/>
    </xf>
    <xf numFmtId="0" fontId="4" fillId="0" borderId="2" xfId="21" applyFont="1" applyBorder="1" applyAlignment="1">
      <alignment horizontal="justify" vertical="center" wrapText="1"/>
      <protection/>
    </xf>
    <xf numFmtId="0" fontId="9" fillId="0" borderId="2" xfId="21" applyFont="1" applyBorder="1" applyAlignment="1">
      <alignment horizontal="justify" vertical="center" wrapText="1"/>
      <protection/>
    </xf>
    <xf numFmtId="0" fontId="15" fillId="0" borderId="2" xfId="22" applyFont="1" applyBorder="1" applyAlignment="1">
      <alignment horizontal="justify" vertical="center" wrapText="1"/>
      <protection/>
    </xf>
    <xf numFmtId="49" fontId="6" fillId="0" borderId="3" xfId="21" applyNumberFormat="1" applyFont="1" applyFill="1" applyBorder="1" applyAlignment="1">
      <alignment horizontal="center" vertical="center" wrapText="1"/>
      <protection/>
    </xf>
    <xf numFmtId="0" fontId="3" fillId="0" borderId="3" xfId="21" applyFont="1" applyFill="1" applyBorder="1" applyAlignment="1">
      <alignment horizontal="left" vertical="center" wrapText="1"/>
      <protection/>
    </xf>
    <xf numFmtId="49" fontId="9" fillId="0" borderId="2" xfId="23" applyNumberFormat="1" applyFont="1" applyBorder="1" applyAlignment="1">
      <alignment horizontal="justify" vertical="top" wrapText="1"/>
      <protection/>
    </xf>
    <xf numFmtId="0" fontId="9" fillId="0" borderId="3" xfId="22" applyNumberFormat="1" applyFont="1" applyBorder="1" applyAlignment="1">
      <alignment horizontal="justify" vertical="center" wrapText="1"/>
      <protection/>
    </xf>
    <xf numFmtId="0" fontId="4" fillId="0" borderId="3" xfId="22" applyFont="1" applyBorder="1" applyAlignment="1">
      <alignment horizontal="left" vertical="center" wrapText="1"/>
      <protection/>
    </xf>
    <xf numFmtId="0" fontId="9" fillId="0" borderId="3" xfId="22" applyFont="1" applyBorder="1" applyAlignment="1">
      <alignment horizontal="left" vertical="center" wrapText="1"/>
      <protection/>
    </xf>
    <xf numFmtId="0" fontId="16" fillId="0" borderId="2" xfId="22" applyFont="1" applyBorder="1" applyAlignment="1">
      <alignment horizontal="justify" vertical="center" wrapText="1"/>
      <protection/>
    </xf>
    <xf numFmtId="0" fontId="13" fillId="0" borderId="2" xfId="22" applyFont="1" applyBorder="1" applyAlignment="1">
      <alignment vertical="center" wrapText="1"/>
      <protection/>
    </xf>
    <xf numFmtId="0" fontId="11" fillId="0" borderId="2" xfId="23" applyFont="1" applyFill="1" applyBorder="1" applyAlignment="1">
      <alignment vertical="center" wrapText="1"/>
      <protection/>
    </xf>
    <xf numFmtId="0" fontId="11" fillId="0" borderId="0" xfId="23" applyFont="1" applyFill="1" applyAlignment="1">
      <alignment wrapText="1"/>
      <protection/>
    </xf>
    <xf numFmtId="49" fontId="6" fillId="0" borderId="0" xfId="22" applyNumberFormat="1" applyFont="1" applyAlignment="1">
      <alignment horizontal="center" vertical="center"/>
      <protection/>
    </xf>
    <xf numFmtId="0" fontId="3" fillId="0" borderId="0" xfId="22" applyFont="1" applyAlignment="1">
      <alignment horizontal="left" vertical="center" wrapText="1"/>
      <protection/>
    </xf>
    <xf numFmtId="0" fontId="4" fillId="0" borderId="0" xfId="22" applyFont="1" applyAlignment="1">
      <alignment horizontal="justify" vertical="center" wrapText="1"/>
      <protection/>
    </xf>
    <xf numFmtId="0" fontId="3" fillId="0" borderId="2" xfId="23" applyFont="1" applyFill="1" applyBorder="1" applyAlignment="1">
      <alignment vertical="center" wrapText="1"/>
      <protection/>
    </xf>
    <xf numFmtId="0" fontId="3" fillId="0" borderId="2" xfId="23" applyFont="1" applyBorder="1" applyAlignment="1">
      <alignment vertical="center" wrapText="1"/>
      <protection/>
    </xf>
    <xf numFmtId="0" fontId="3" fillId="0" borderId="0" xfId="23" applyFont="1" applyAlignment="1">
      <alignment vertical="center"/>
      <protection/>
    </xf>
    <xf numFmtId="0" fontId="3" fillId="0" borderId="0" xfId="23" applyFont="1" applyFill="1" applyAlignment="1">
      <alignment vertical="center" wrapText="1"/>
      <protection/>
    </xf>
    <xf numFmtId="49" fontId="17" fillId="0" borderId="2" xfId="22" applyNumberFormat="1" applyFont="1" applyFill="1" applyBorder="1" applyAlignment="1">
      <alignment horizontal="center" vertical="center" wrapText="1"/>
      <protection/>
    </xf>
    <xf numFmtId="0" fontId="18" fillId="0" borderId="2" xfId="23" applyFont="1" applyFill="1" applyBorder="1" applyAlignment="1">
      <alignment vertical="center" wrapText="1"/>
      <protection/>
    </xf>
    <xf numFmtId="0" fontId="18" fillId="0" borderId="2" xfId="23" applyFont="1" applyBorder="1" applyAlignment="1">
      <alignment vertical="center" wrapText="1"/>
      <protection/>
    </xf>
    <xf numFmtId="0" fontId="18" fillId="0" borderId="0" xfId="23" applyFont="1" applyAlignment="1">
      <alignment vertical="center"/>
      <protection/>
    </xf>
    <xf numFmtId="49" fontId="6" fillId="0" borderId="5" xfId="22" applyNumberFormat="1" applyFont="1" applyFill="1" applyBorder="1" applyAlignment="1">
      <alignment horizontal="center" vertical="center"/>
      <protection/>
    </xf>
    <xf numFmtId="0" fontId="3" fillId="0" borderId="6" xfId="22" applyFont="1" applyFill="1" applyBorder="1" applyAlignment="1">
      <alignment horizontal="left" vertical="center"/>
      <protection/>
    </xf>
    <xf numFmtId="0" fontId="3" fillId="0" borderId="7" xfId="22" applyFont="1" applyFill="1" applyBorder="1" applyAlignment="1">
      <alignment horizontal="left" vertical="center"/>
      <protection/>
    </xf>
    <xf numFmtId="0" fontId="19" fillId="0" borderId="2" xfId="23" applyFont="1" applyFill="1" applyBorder="1">
      <alignment/>
      <protection/>
    </xf>
    <xf numFmtId="0" fontId="19" fillId="0" borderId="0" xfId="23" applyFont="1" applyFill="1">
      <alignment/>
      <protection/>
    </xf>
    <xf numFmtId="0" fontId="3" fillId="0" borderId="6" xfId="22" applyFont="1" applyFill="1" applyBorder="1" applyAlignment="1">
      <alignment horizontal="left" vertical="center" wrapText="1"/>
      <protection/>
    </xf>
    <xf numFmtId="49" fontId="17" fillId="0" borderId="5" xfId="22" applyNumberFormat="1" applyFont="1" applyFill="1" applyBorder="1" applyAlignment="1">
      <alignment horizontal="center" vertical="center" wrapText="1"/>
      <protection/>
    </xf>
    <xf numFmtId="0" fontId="18" fillId="0" borderId="6" xfId="23" applyFont="1" applyFill="1" applyBorder="1" applyAlignment="1">
      <alignment vertical="center" wrapText="1"/>
      <protection/>
    </xf>
    <xf numFmtId="0" fontId="18" fillId="0" borderId="7" xfId="23" applyFont="1" applyBorder="1" applyAlignment="1">
      <alignment vertical="center" wrapText="1"/>
      <protection/>
    </xf>
    <xf numFmtId="49" fontId="3" fillId="0" borderId="2" xfId="23" applyNumberFormat="1" applyFont="1" applyFill="1" applyBorder="1" applyAlignment="1">
      <alignment vertical="center" wrapText="1"/>
      <protection/>
    </xf>
    <xf numFmtId="0" fontId="19" fillId="0" borderId="0" xfId="23" applyFont="1" applyFill="1" applyAlignment="1">
      <alignment vertical="center"/>
      <protection/>
    </xf>
    <xf numFmtId="49" fontId="3" fillId="0" borderId="0" xfId="23" applyNumberFormat="1" applyFont="1" applyFill="1" applyAlignment="1">
      <alignment vertical="center"/>
      <protection/>
    </xf>
    <xf numFmtId="0" fontId="3" fillId="0" borderId="0" xfId="23" applyFont="1" applyFill="1" applyAlignment="1">
      <alignment vertical="center"/>
      <protection/>
    </xf>
    <xf numFmtId="49" fontId="3" fillId="0" borderId="2" xfId="0" applyNumberFormat="1" applyFont="1" applyBorder="1" applyAlignment="1">
      <alignment horizontal="center"/>
    </xf>
    <xf numFmtId="0" fontId="3" fillId="0" borderId="0" xfId="0" applyFont="1" applyAlignment="1">
      <alignment horizontal="center"/>
    </xf>
    <xf numFmtId="0" fontId="11" fillId="0" borderId="0" xfId="23" applyFont="1" applyFill="1" applyBorder="1">
      <alignment/>
      <protection/>
    </xf>
    <xf numFmtId="0" fontId="22" fillId="0" borderId="0" xfId="0" applyFont="1" applyAlignment="1">
      <alignment horizontal="center"/>
    </xf>
    <xf numFmtId="0" fontId="6" fillId="0" borderId="0" xfId="0" applyFont="1" applyAlignment="1">
      <alignment/>
    </xf>
    <xf numFmtId="0" fontId="23" fillId="0" borderId="0" xfId="0" applyFont="1" applyAlignment="1">
      <alignment/>
    </xf>
    <xf numFmtId="0" fontId="23" fillId="0" borderId="0" xfId="0" applyFont="1" applyAlignment="1">
      <alignment/>
    </xf>
    <xf numFmtId="1" fontId="24" fillId="0" borderId="0" xfId="0" applyNumberFormat="1" applyFont="1" applyAlignment="1">
      <alignment horizontal="center"/>
    </xf>
    <xf numFmtId="0" fontId="24" fillId="0" borderId="0" xfId="0" applyFont="1" applyAlignment="1">
      <alignment/>
    </xf>
    <xf numFmtId="0" fontId="25" fillId="0" borderId="0" xfId="0" applyFont="1" applyAlignment="1">
      <alignment/>
    </xf>
    <xf numFmtId="0" fontId="26" fillId="0" borderId="0" xfId="0" applyFont="1" applyAlignment="1">
      <alignment/>
    </xf>
    <xf numFmtId="0" fontId="22" fillId="0" borderId="2" xfId="0" applyFont="1" applyBorder="1" applyAlignment="1">
      <alignment horizontal="center"/>
    </xf>
    <xf numFmtId="0" fontId="6" fillId="0" borderId="3"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8" xfId="0" applyFont="1" applyBorder="1" applyAlignment="1">
      <alignment horizontal="center" vertical="center" wrapText="1"/>
    </xf>
    <xf numFmtId="1" fontId="6" fillId="0" borderId="2" xfId="0" applyNumberFormat="1" applyFont="1" applyBorder="1" applyAlignment="1">
      <alignment horizontal="center" vertical="center" wrapText="1"/>
    </xf>
    <xf numFmtId="1" fontId="26" fillId="0" borderId="9"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4" fillId="0" borderId="8" xfId="0" applyFont="1" applyBorder="1" applyAlignment="1">
      <alignment horizontal="center" vertical="center" wrapText="1"/>
    </xf>
    <xf numFmtId="1" fontId="6" fillId="0" borderId="9" xfId="0" applyNumberFormat="1" applyFont="1" applyBorder="1" applyAlignment="1">
      <alignment horizontal="center" vertical="center" wrapText="1"/>
    </xf>
    <xf numFmtId="0" fontId="0" fillId="0" borderId="0" xfId="0" applyFont="1" applyAlignment="1">
      <alignment/>
    </xf>
    <xf numFmtId="0" fontId="6" fillId="0" borderId="2" xfId="0" applyFont="1" applyBorder="1" applyAlignment="1">
      <alignment horizontal="center"/>
    </xf>
    <xf numFmtId="49" fontId="22" fillId="0" borderId="2" xfId="0" applyNumberFormat="1" applyFont="1" applyBorder="1" applyAlignment="1">
      <alignment horizontal="center"/>
    </xf>
    <xf numFmtId="0" fontId="27" fillId="0" borderId="2" xfId="0" applyFont="1" applyBorder="1" applyAlignment="1">
      <alignment horizontal="left" vertical="top"/>
    </xf>
    <xf numFmtId="0" fontId="27" fillId="0" borderId="2" xfId="0" applyFont="1" applyBorder="1" applyAlignment="1">
      <alignment vertical="top"/>
    </xf>
    <xf numFmtId="1" fontId="20" fillId="0" borderId="2" xfId="0" applyNumberFormat="1" applyFont="1" applyBorder="1" applyAlignment="1">
      <alignment horizontal="center" vertical="top"/>
    </xf>
    <xf numFmtId="3" fontId="6" fillId="0" borderId="2" xfId="0" applyNumberFormat="1" applyFont="1" applyFill="1" applyBorder="1" applyAlignment="1">
      <alignment horizontal="right"/>
    </xf>
    <xf numFmtId="0" fontId="27" fillId="0" borderId="2" xfId="0" applyFont="1" applyFill="1" applyBorder="1" applyAlignment="1">
      <alignment vertical="top"/>
    </xf>
    <xf numFmtId="9" fontId="27" fillId="0" borderId="2" xfId="28" applyFont="1" applyBorder="1" applyAlignment="1">
      <alignment vertical="top"/>
    </xf>
    <xf numFmtId="49" fontId="22" fillId="0" borderId="2" xfId="0" applyNumberFormat="1" applyFont="1" applyFill="1" applyBorder="1" applyAlignment="1">
      <alignment horizontal="center"/>
    </xf>
    <xf numFmtId="0" fontId="6" fillId="0" borderId="2" xfId="0" applyNumberFormat="1" applyFont="1" applyFill="1" applyBorder="1" applyAlignment="1">
      <alignment horizontal="center"/>
    </xf>
    <xf numFmtId="49" fontId="28" fillId="0" borderId="2" xfId="0" applyNumberFormat="1" applyFont="1" applyBorder="1" applyAlignment="1">
      <alignment horizontal="center" vertical="top"/>
    </xf>
    <xf numFmtId="0" fontId="6" fillId="2" borderId="2" xfId="0" applyFont="1" applyFill="1" applyBorder="1" applyAlignment="1">
      <alignment/>
    </xf>
    <xf numFmtId="0" fontId="22" fillId="0" borderId="2" xfId="0" applyFont="1" applyBorder="1" applyAlignment="1">
      <alignment/>
    </xf>
    <xf numFmtId="1" fontId="20" fillId="0" borderId="2" xfId="0" applyNumberFormat="1" applyFont="1" applyFill="1" applyBorder="1" applyAlignment="1">
      <alignment horizontal="center" vertical="top"/>
    </xf>
    <xf numFmtId="49" fontId="22" fillId="0" borderId="2" xfId="0" applyNumberFormat="1" applyFont="1" applyBorder="1" applyAlignment="1">
      <alignment horizontal="center" vertical="center"/>
    </xf>
    <xf numFmtId="0" fontId="23" fillId="0" borderId="0" xfId="0" applyFont="1" applyFill="1" applyAlignment="1">
      <alignment/>
    </xf>
    <xf numFmtId="0" fontId="6" fillId="0" borderId="2" xfId="0" applyFont="1" applyBorder="1" applyAlignment="1">
      <alignment horizontal="right"/>
    </xf>
    <xf numFmtId="0" fontId="6" fillId="0" borderId="2" xfId="0" applyFont="1" applyBorder="1" applyAlignment="1">
      <alignment/>
    </xf>
    <xf numFmtId="49" fontId="22" fillId="0" borderId="2" xfId="0" applyNumberFormat="1" applyFont="1" applyBorder="1" applyAlignment="1" applyProtection="1">
      <alignment horizontal="center"/>
      <protection/>
    </xf>
    <xf numFmtId="0" fontId="27" fillId="0" borderId="2" xfId="0" applyFont="1" applyBorder="1" applyAlignment="1" applyProtection="1">
      <alignment vertical="top"/>
      <protection/>
    </xf>
    <xf numFmtId="0" fontId="27" fillId="0" borderId="2" xfId="0" applyFont="1" applyFill="1" applyBorder="1" applyAlignment="1" applyProtection="1">
      <alignment vertical="top"/>
      <protection/>
    </xf>
    <xf numFmtId="1" fontId="20" fillId="0" borderId="10" xfId="0" applyNumberFormat="1" applyFont="1" applyBorder="1" applyAlignment="1">
      <alignment horizontal="center" vertical="top"/>
    </xf>
    <xf numFmtId="0" fontId="27" fillId="0" borderId="2" xfId="0" applyFont="1" applyFill="1" applyBorder="1" applyAlignment="1">
      <alignment horizontal="left" vertical="top"/>
    </xf>
    <xf numFmtId="0" fontId="6" fillId="0" borderId="10" xfId="0" applyFont="1" applyBorder="1" applyAlignment="1">
      <alignment/>
    </xf>
    <xf numFmtId="0" fontId="27" fillId="2" borderId="2" xfId="0" applyFont="1" applyFill="1" applyBorder="1" applyAlignment="1">
      <alignment horizontal="left" vertical="top"/>
    </xf>
    <xf numFmtId="49" fontId="27" fillId="0" borderId="2" xfId="0" applyNumberFormat="1" applyFont="1" applyBorder="1" applyAlignment="1">
      <alignment vertical="top"/>
    </xf>
    <xf numFmtId="49" fontId="28" fillId="0" borderId="2" xfId="0" applyNumberFormat="1" applyFont="1" applyBorder="1" applyAlignment="1">
      <alignment horizontal="center"/>
    </xf>
    <xf numFmtId="3" fontId="27" fillId="0" borderId="2" xfId="0" applyNumberFormat="1" applyFont="1" applyBorder="1" applyAlignment="1">
      <alignment vertical="top"/>
    </xf>
    <xf numFmtId="49" fontId="22" fillId="0" borderId="2" xfId="0" applyNumberFormat="1" applyFont="1" applyBorder="1" applyAlignment="1">
      <alignment horizontal="center" vertical="top"/>
    </xf>
    <xf numFmtId="0" fontId="6" fillId="0" borderId="4" xfId="0" applyFont="1" applyBorder="1" applyAlignment="1">
      <alignment/>
    </xf>
    <xf numFmtId="0" fontId="6" fillId="0" borderId="3" xfId="0" applyFont="1" applyBorder="1" applyAlignment="1">
      <alignment horizontal="center"/>
    </xf>
    <xf numFmtId="49" fontId="28" fillId="0" borderId="3" xfId="0" applyNumberFormat="1" applyFont="1" applyBorder="1" applyAlignment="1">
      <alignment horizontal="center"/>
    </xf>
    <xf numFmtId="49" fontId="27" fillId="0" borderId="3" xfId="0" applyNumberFormat="1" applyFont="1" applyBorder="1" applyAlignment="1">
      <alignment vertical="top"/>
    </xf>
    <xf numFmtId="0" fontId="27" fillId="0" borderId="3" xfId="0" applyFont="1" applyBorder="1" applyAlignment="1">
      <alignment vertical="top"/>
    </xf>
    <xf numFmtId="1" fontId="20" fillId="0" borderId="3" xfId="0" applyNumberFormat="1" applyFont="1" applyBorder="1" applyAlignment="1">
      <alignment horizontal="center" vertical="top"/>
    </xf>
    <xf numFmtId="3" fontId="20" fillId="0" borderId="2" xfId="0" applyNumberFormat="1" applyFont="1" applyBorder="1" applyAlignment="1">
      <alignment horizontal="right" vertical="top"/>
    </xf>
    <xf numFmtId="0" fontId="6" fillId="0" borderId="2" xfId="0" applyFont="1" applyFill="1" applyBorder="1" applyAlignment="1">
      <alignment horizontal="center"/>
    </xf>
    <xf numFmtId="49" fontId="27" fillId="0" borderId="2" xfId="0" applyNumberFormat="1" applyFont="1" applyFill="1" applyBorder="1" applyAlignment="1">
      <alignment vertical="top"/>
    </xf>
    <xf numFmtId="1" fontId="20" fillId="0" borderId="10" xfId="0" applyNumberFormat="1" applyFont="1" applyFill="1" applyBorder="1" applyAlignment="1">
      <alignment horizontal="center" vertical="top"/>
    </xf>
    <xf numFmtId="1" fontId="20" fillId="0" borderId="4" xfId="0" applyNumberFormat="1" applyFont="1" applyBorder="1" applyAlignment="1">
      <alignment horizontal="center" vertical="top"/>
    </xf>
    <xf numFmtId="0" fontId="6" fillId="2" borderId="2" xfId="0" applyFont="1" applyFill="1" applyBorder="1" applyAlignment="1">
      <alignment horizontal="center"/>
    </xf>
    <xf numFmtId="3" fontId="20" fillId="0" borderId="2" xfId="0" applyNumberFormat="1" applyFont="1" applyFill="1" applyBorder="1" applyAlignment="1">
      <alignment horizontal="right" vertical="top"/>
    </xf>
    <xf numFmtId="0" fontId="6" fillId="0" borderId="2" xfId="0" applyFont="1" applyFill="1" applyBorder="1" applyAlignment="1">
      <alignment horizontal="right"/>
    </xf>
    <xf numFmtId="49" fontId="27" fillId="0" borderId="2" xfId="0" applyNumberFormat="1" applyFont="1" applyBorder="1" applyAlignment="1">
      <alignment horizontal="left" vertical="top"/>
    </xf>
    <xf numFmtId="0" fontId="4" fillId="0" borderId="2" xfId="0" applyFont="1" applyBorder="1" applyAlignment="1">
      <alignment horizontal="center"/>
    </xf>
    <xf numFmtId="3" fontId="6" fillId="0" borderId="2" xfId="0" applyNumberFormat="1" applyFont="1" applyBorder="1" applyAlignment="1">
      <alignment/>
    </xf>
    <xf numFmtId="1" fontId="6" fillId="0" borderId="0" xfId="0" applyNumberFormat="1" applyFont="1" applyAlignment="1">
      <alignment horizontal="center"/>
    </xf>
    <xf numFmtId="164" fontId="6" fillId="0" borderId="0" xfId="0" applyNumberFormat="1" applyFont="1" applyAlignment="1">
      <alignment/>
    </xf>
    <xf numFmtId="0" fontId="29" fillId="0" borderId="0" xfId="0" applyFont="1" applyAlignment="1">
      <alignment/>
    </xf>
    <xf numFmtId="0" fontId="3" fillId="0" borderId="2" xfId="0" applyFont="1" applyBorder="1" applyAlignment="1">
      <alignment horizontal="center"/>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164" fontId="6" fillId="0" borderId="2" xfId="0" applyNumberFormat="1" applyFont="1" applyBorder="1" applyAlignment="1">
      <alignment horizontal="center" vertical="center" wrapText="1"/>
    </xf>
    <xf numFmtId="49" fontId="11" fillId="0" borderId="2" xfId="0" applyNumberFormat="1" applyFont="1" applyBorder="1" applyAlignment="1">
      <alignment horizontal="center" vertical="top" wrapText="1"/>
    </xf>
    <xf numFmtId="0" fontId="11" fillId="0" borderId="2" xfId="0" applyFont="1" applyBorder="1" applyAlignment="1">
      <alignment vertical="top"/>
    </xf>
    <xf numFmtId="3" fontId="6" fillId="0" borderId="2" xfId="0" applyNumberFormat="1" applyFont="1" applyBorder="1" applyAlignment="1">
      <alignment horizontal="right" vertical="center"/>
    </xf>
    <xf numFmtId="0" fontId="11" fillId="0" borderId="2" xfId="0" applyFont="1" applyFill="1" applyBorder="1" applyAlignment="1">
      <alignment vertical="top"/>
    </xf>
    <xf numFmtId="9" fontId="11" fillId="0" borderId="2" xfId="28" applyFont="1" applyBorder="1" applyAlignment="1">
      <alignment vertical="top"/>
    </xf>
    <xf numFmtId="3" fontId="6" fillId="0" borderId="2" xfId="0" applyNumberFormat="1" applyFont="1" applyFill="1" applyBorder="1" applyAlignment="1">
      <alignment horizontal="right" vertical="center"/>
    </xf>
    <xf numFmtId="49" fontId="11" fillId="0" borderId="2" xfId="0" applyNumberFormat="1" applyFont="1" applyFill="1" applyBorder="1" applyAlignment="1">
      <alignment horizontal="center" vertical="top" wrapText="1"/>
    </xf>
    <xf numFmtId="3" fontId="6" fillId="0" borderId="2" xfId="24" applyNumberFormat="1" applyFont="1" applyBorder="1" applyProtection="1">
      <alignment/>
      <protection locked="0"/>
    </xf>
    <xf numFmtId="49" fontId="11" fillId="0" borderId="2" xfId="0" applyNumberFormat="1" applyFont="1" applyBorder="1" applyAlignment="1" applyProtection="1">
      <alignment horizontal="center" vertical="top" wrapText="1"/>
      <protection/>
    </xf>
    <xf numFmtId="0" fontId="11" fillId="0" borderId="2" xfId="0" applyFont="1" applyBorder="1" applyAlignment="1" applyProtection="1">
      <alignment vertical="top"/>
      <protection/>
    </xf>
    <xf numFmtId="0" fontId="11" fillId="0" borderId="2" xfId="0" applyFont="1" applyFill="1" applyBorder="1" applyAlignment="1" applyProtection="1">
      <alignment vertical="top"/>
      <protection/>
    </xf>
    <xf numFmtId="0" fontId="11" fillId="0" borderId="2" xfId="0" applyFont="1" applyFill="1" applyBorder="1" applyAlignment="1">
      <alignment horizontal="left" vertical="top"/>
    </xf>
    <xf numFmtId="49" fontId="11" fillId="0" borderId="2" xfId="0" applyNumberFormat="1" applyFont="1" applyBorder="1" applyAlignment="1">
      <alignment vertical="top"/>
    </xf>
    <xf numFmtId="3" fontId="11" fillId="0" borderId="2" xfId="0" applyNumberFormat="1" applyFont="1" applyBorder="1" applyAlignment="1">
      <alignment vertical="top"/>
    </xf>
    <xf numFmtId="0" fontId="21" fillId="0" borderId="0" xfId="0" applyFont="1" applyAlignment="1">
      <alignment/>
    </xf>
    <xf numFmtId="0" fontId="29" fillId="0" borderId="0" xfId="0" applyFont="1" applyAlignment="1">
      <alignment/>
    </xf>
    <xf numFmtId="0" fontId="14" fillId="0" borderId="0" xfId="0" applyFont="1" applyAlignment="1">
      <alignment vertical="center"/>
    </xf>
    <xf numFmtId="0" fontId="6" fillId="0" borderId="11" xfId="0" applyFont="1" applyBorder="1" applyAlignment="1">
      <alignment horizontal="center" vertical="center"/>
    </xf>
    <xf numFmtId="0" fontId="6" fillId="0" borderId="11" xfId="0" applyFont="1" applyBorder="1" applyAlignment="1">
      <alignment horizontal="center" vertical="center" wrapText="1"/>
    </xf>
    <xf numFmtId="0" fontId="6" fillId="0" borderId="11" xfId="0" applyFont="1" applyFill="1" applyBorder="1" applyAlignment="1">
      <alignment horizontal="center" vertical="center"/>
    </xf>
    <xf numFmtId="0" fontId="22" fillId="0" borderId="12" xfId="0" applyFont="1" applyBorder="1" applyAlignment="1">
      <alignment horizontal="center" vertical="center"/>
    </xf>
    <xf numFmtId="0" fontId="22" fillId="0" borderId="12" xfId="0" applyFont="1" applyBorder="1" applyAlignment="1">
      <alignment vertical="center" wrapText="1"/>
    </xf>
    <xf numFmtId="0" fontId="22" fillId="0" borderId="12" xfId="0" applyFont="1" applyBorder="1" applyAlignment="1">
      <alignment vertical="center"/>
    </xf>
    <xf numFmtId="0" fontId="22" fillId="0" borderId="12" xfId="0" applyFont="1" applyFill="1" applyBorder="1" applyAlignment="1">
      <alignment vertical="center"/>
    </xf>
    <xf numFmtId="0" fontId="30" fillId="3" borderId="12" xfId="0" applyNumberFormat="1" applyFont="1" applyFill="1" applyBorder="1" applyAlignment="1">
      <alignment horizontal="center" vertical="center"/>
    </xf>
    <xf numFmtId="49" fontId="30" fillId="3" borderId="12" xfId="0" applyNumberFormat="1" applyFont="1" applyFill="1" applyBorder="1" applyAlignment="1">
      <alignment horizontal="center" vertical="center"/>
    </xf>
    <xf numFmtId="0" fontId="30" fillId="3" borderId="12" xfId="0" applyFont="1" applyFill="1" applyBorder="1" applyAlignment="1">
      <alignment vertical="center" wrapText="1"/>
    </xf>
    <xf numFmtId="0" fontId="30" fillId="3" borderId="12" xfId="0" applyNumberFormat="1" applyFont="1" applyFill="1" applyBorder="1" applyAlignment="1">
      <alignment horizontal="left" vertical="center"/>
    </xf>
    <xf numFmtId="0" fontId="30" fillId="3" borderId="12" xfId="0" applyFont="1" applyFill="1" applyBorder="1" applyAlignment="1">
      <alignment horizontal="left" vertical="center"/>
    </xf>
    <xf numFmtId="0" fontId="22" fillId="0" borderId="12" xfId="0" applyFont="1" applyFill="1" applyBorder="1" applyAlignment="1">
      <alignment vertical="center" wrapText="1"/>
    </xf>
    <xf numFmtId="0" fontId="22" fillId="0" borderId="12" xfId="0" applyFont="1" applyFill="1" applyBorder="1" applyAlignment="1">
      <alignment horizontal="center" vertical="center"/>
    </xf>
    <xf numFmtId="0" fontId="22" fillId="0" borderId="12" xfId="0" applyFont="1" applyBorder="1" applyAlignment="1" applyProtection="1">
      <alignment vertical="center" wrapText="1"/>
      <protection/>
    </xf>
    <xf numFmtId="0" fontId="22" fillId="0" borderId="12" xfId="0" applyFont="1" applyBorder="1" applyAlignment="1" applyProtection="1">
      <alignment vertical="center"/>
      <protection/>
    </xf>
    <xf numFmtId="0" fontId="22" fillId="0" borderId="12" xfId="0" applyFont="1" applyFill="1" applyBorder="1" applyAlignment="1" applyProtection="1">
      <alignment vertical="center" wrapText="1"/>
      <protection/>
    </xf>
    <xf numFmtId="0" fontId="22" fillId="0" borderId="12" xfId="0" applyFont="1" applyFill="1" applyBorder="1" applyAlignment="1" applyProtection="1">
      <alignment vertical="center"/>
      <protection/>
    </xf>
    <xf numFmtId="0" fontId="14" fillId="0" borderId="0" xfId="0" applyFont="1" applyFill="1" applyAlignment="1">
      <alignment vertical="center"/>
    </xf>
    <xf numFmtId="0" fontId="4" fillId="0" borderId="0" xfId="0" applyFont="1" applyFill="1" applyAlignment="1">
      <alignment vertical="center"/>
    </xf>
    <xf numFmtId="0" fontId="22" fillId="0" borderId="12" xfId="0" applyFont="1" applyFill="1" applyBorder="1" applyAlignment="1">
      <alignment horizontal="left" vertical="center" wrapText="1"/>
    </xf>
    <xf numFmtId="0" fontId="22" fillId="0" borderId="12" xfId="0" applyFont="1" applyFill="1" applyBorder="1" applyAlignment="1">
      <alignment horizontal="left" vertical="center"/>
    </xf>
    <xf numFmtId="49" fontId="22" fillId="0" borderId="12" xfId="0" applyNumberFormat="1" applyFont="1" applyBorder="1" applyAlignment="1">
      <alignment vertical="center" wrapText="1"/>
    </xf>
    <xf numFmtId="49" fontId="22" fillId="0" borderId="12" xfId="0" applyNumberFormat="1" applyFont="1" applyBorder="1" applyAlignment="1">
      <alignment vertical="center"/>
    </xf>
    <xf numFmtId="3" fontId="22" fillId="0" borderId="12" xfId="0" applyNumberFormat="1" applyFont="1" applyBorder="1" applyAlignment="1">
      <alignment vertical="center" wrapText="1"/>
    </xf>
    <xf numFmtId="3" fontId="22" fillId="0" borderId="12" xfId="0" applyNumberFormat="1" applyFont="1" applyBorder="1" applyAlignment="1">
      <alignment vertical="center"/>
    </xf>
    <xf numFmtId="0" fontId="22" fillId="0" borderId="12" xfId="0" applyNumberFormat="1" applyFont="1" applyBorder="1" applyAlignment="1">
      <alignment horizontal="center" vertical="center"/>
    </xf>
    <xf numFmtId="0" fontId="22" fillId="0" borderId="13" xfId="0" applyFont="1" applyFill="1" applyBorder="1" applyAlignment="1">
      <alignment horizontal="center" vertical="center"/>
    </xf>
    <xf numFmtId="0" fontId="22" fillId="0" borderId="13" xfId="0" applyFont="1" applyFill="1" applyBorder="1" applyAlignment="1">
      <alignment vertical="center" wrapText="1"/>
    </xf>
    <xf numFmtId="0" fontId="22" fillId="0" borderId="13" xfId="0" applyFont="1" applyFill="1" applyBorder="1" applyAlignment="1">
      <alignment vertical="center"/>
    </xf>
    <xf numFmtId="0" fontId="22" fillId="0" borderId="12" xfId="0" applyFont="1" applyBorder="1" applyAlignment="1">
      <alignment horizontal="left" vertical="center"/>
    </xf>
    <xf numFmtId="0" fontId="22" fillId="0" borderId="12" xfId="0" applyNumberFormat="1" applyFont="1" applyBorder="1" applyAlignment="1">
      <alignment horizontal="left" vertical="center"/>
    </xf>
    <xf numFmtId="0" fontId="22" fillId="0" borderId="0" xfId="0" applyFont="1" applyAlignment="1">
      <alignment horizontal="center" vertical="center"/>
    </xf>
    <xf numFmtId="0" fontId="22" fillId="0" borderId="0" xfId="0" applyFont="1" applyAlignment="1">
      <alignment vertical="center" wrapText="1"/>
    </xf>
    <xf numFmtId="0" fontId="22" fillId="0" borderId="0" xfId="0" applyFont="1" applyAlignment="1">
      <alignment vertical="center"/>
    </xf>
    <xf numFmtId="0" fontId="4" fillId="0" borderId="0" xfId="0" applyFont="1" applyAlignment="1">
      <alignment horizontal="center" vertical="center"/>
    </xf>
    <xf numFmtId="0" fontId="4" fillId="0" borderId="0" xfId="0" applyFont="1" applyAlignment="1">
      <alignment vertical="center" wrapText="1"/>
    </xf>
    <xf numFmtId="49" fontId="0" fillId="0" borderId="12" xfId="17" applyNumberFormat="1" applyFont="1" applyBorder="1" applyAlignment="1">
      <alignment horizontal="center" vertical="center"/>
    </xf>
    <xf numFmtId="49" fontId="0" fillId="0" borderId="12" xfId="17" applyNumberFormat="1" applyFont="1" applyFill="1" applyBorder="1" applyAlignment="1">
      <alignment horizontal="center" vertical="center"/>
    </xf>
    <xf numFmtId="49" fontId="0" fillId="0" borderId="12" xfId="17" applyNumberFormat="1" applyFont="1" applyBorder="1" applyAlignment="1" applyProtection="1">
      <alignment horizontal="center" vertical="center"/>
      <protection/>
    </xf>
    <xf numFmtId="49" fontId="0" fillId="0" borderId="12" xfId="17" applyNumberFormat="1" applyFont="1" applyFill="1" applyBorder="1" applyAlignment="1" applyProtection="1">
      <alignment horizontal="center" vertical="center"/>
      <protection/>
    </xf>
    <xf numFmtId="0" fontId="0" fillId="0" borderId="12" xfId="17" applyNumberFormat="1" applyFont="1" applyBorder="1" applyAlignment="1">
      <alignment horizontal="center" vertical="center"/>
    </xf>
    <xf numFmtId="49" fontId="0" fillId="0" borderId="13" xfId="17" applyNumberFormat="1" applyFont="1" applyFill="1" applyBorder="1" applyAlignment="1">
      <alignment horizontal="center" vertical="center"/>
    </xf>
    <xf numFmtId="0" fontId="0" fillId="0" borderId="0" xfId="0" applyAlignment="1">
      <alignment wrapText="1"/>
    </xf>
    <xf numFmtId="0" fontId="29" fillId="0" borderId="0" xfId="0" applyFont="1" applyAlignment="1">
      <alignment wrapText="1"/>
    </xf>
    <xf numFmtId="0" fontId="11" fillId="0" borderId="2" xfId="0" applyFont="1" applyBorder="1" applyAlignment="1">
      <alignment horizontal="left" vertical="top" wrapText="1"/>
    </xf>
    <xf numFmtId="0" fontId="11" fillId="0" borderId="2" xfId="0" applyFont="1" applyBorder="1" applyAlignment="1">
      <alignment vertical="top" wrapText="1"/>
    </xf>
    <xf numFmtId="0" fontId="11" fillId="0" borderId="2" xfId="0" applyFont="1" applyFill="1" applyBorder="1" applyAlignment="1">
      <alignment vertical="top" wrapText="1"/>
    </xf>
    <xf numFmtId="0" fontId="11" fillId="2" borderId="2" xfId="0" applyFont="1" applyFill="1" applyBorder="1" applyAlignment="1">
      <alignment horizontal="left" vertical="top" wrapText="1"/>
    </xf>
    <xf numFmtId="49" fontId="11" fillId="0" borderId="2" xfId="0" applyNumberFormat="1" applyFont="1" applyBorder="1" applyAlignment="1">
      <alignment vertical="top" wrapText="1"/>
    </xf>
    <xf numFmtId="0" fontId="11" fillId="0" borderId="2" xfId="0" applyFont="1" applyFill="1" applyBorder="1" applyAlignment="1">
      <alignment horizontal="left" vertical="top" wrapText="1"/>
    </xf>
    <xf numFmtId="0" fontId="21" fillId="0" borderId="0" xfId="0" applyFont="1" applyAlignment="1">
      <alignment wrapText="1"/>
    </xf>
    <xf numFmtId="0" fontId="3" fillId="4" borderId="1" xfId="0" applyFont="1" applyFill="1" applyBorder="1" applyAlignment="1">
      <alignment vertical="center" wrapText="1"/>
    </xf>
    <xf numFmtId="3" fontId="6" fillId="0" borderId="0" xfId="25" applyNumberFormat="1" applyFont="1">
      <alignment/>
      <protection/>
    </xf>
    <xf numFmtId="3" fontId="3" fillId="0" borderId="0" xfId="25" applyNumberFormat="1" applyAlignment="1">
      <alignment horizontal="center"/>
      <protection/>
    </xf>
    <xf numFmtId="3" fontId="3" fillId="0" borderId="0" xfId="25" applyNumberFormat="1">
      <alignment/>
      <protection/>
    </xf>
    <xf numFmtId="3" fontId="6" fillId="0" borderId="2" xfId="25" applyNumberFormat="1" applyFont="1" applyBorder="1">
      <alignment/>
      <protection/>
    </xf>
    <xf numFmtId="49" fontId="6" fillId="0" borderId="2" xfId="25" applyNumberFormat="1" applyFont="1" applyBorder="1" applyAlignment="1">
      <alignment horizontal="center"/>
      <protection/>
    </xf>
    <xf numFmtId="3" fontId="3" fillId="0" borderId="2" xfId="25" applyNumberFormat="1" applyBorder="1" applyAlignment="1">
      <alignment horizontal="center"/>
      <protection/>
    </xf>
    <xf numFmtId="3" fontId="18" fillId="0" borderId="0" xfId="25" applyNumberFormat="1" applyFont="1">
      <alignment/>
      <protection/>
    </xf>
    <xf numFmtId="3" fontId="18" fillId="0" borderId="0" xfId="25" applyNumberFormat="1" applyFont="1" applyAlignment="1">
      <alignment horizontal="center"/>
      <protection/>
    </xf>
    <xf numFmtId="49" fontId="17" fillId="0" borderId="2" xfId="25" applyNumberFormat="1" applyFont="1" applyBorder="1">
      <alignment/>
      <protection/>
    </xf>
    <xf numFmtId="49" fontId="17" fillId="0" borderId="2" xfId="25" applyNumberFormat="1" applyFont="1" applyBorder="1" applyAlignment="1">
      <alignment horizontal="center"/>
      <protection/>
    </xf>
    <xf numFmtId="3" fontId="17" fillId="0" borderId="2" xfId="25" applyNumberFormat="1" applyFont="1" applyBorder="1">
      <alignment/>
      <protection/>
    </xf>
    <xf numFmtId="3" fontId="18" fillId="0" borderId="2" xfId="25" applyNumberFormat="1" applyFont="1" applyBorder="1" applyAlignment="1">
      <alignment horizontal="center"/>
      <protection/>
    </xf>
    <xf numFmtId="3" fontId="17" fillId="0" borderId="0" xfId="25" applyNumberFormat="1" applyFont="1">
      <alignment/>
      <protection/>
    </xf>
    <xf numFmtId="0" fontId="3" fillId="0" borderId="0" xfId="25">
      <alignment/>
      <protection/>
    </xf>
    <xf numFmtId="0" fontId="3" fillId="0" borderId="2" xfId="25" applyBorder="1">
      <alignment/>
      <protection/>
    </xf>
    <xf numFmtId="0" fontId="6" fillId="0" borderId="2" xfId="25" applyFont="1" applyBorder="1" applyAlignment="1">
      <alignment horizontal="center"/>
      <protection/>
    </xf>
    <xf numFmtId="0" fontId="3" fillId="0" borderId="2" xfId="25" applyFont="1" applyFill="1" applyBorder="1">
      <alignment/>
      <protection/>
    </xf>
    <xf numFmtId="3" fontId="3" fillId="0" borderId="2" xfId="25" applyNumberFormat="1" applyFont="1" applyFill="1" applyBorder="1">
      <alignment/>
      <protection/>
    </xf>
    <xf numFmtId="3" fontId="3" fillId="0" borderId="2" xfId="25" applyNumberFormat="1" applyFont="1" applyFill="1" applyBorder="1" applyAlignment="1">
      <alignment horizontal="right"/>
      <protection/>
    </xf>
    <xf numFmtId="0" fontId="31" fillId="0" borderId="2" xfId="25" applyFont="1" applyFill="1" applyBorder="1" applyAlignment="1">
      <alignment vertical="center"/>
      <protection/>
    </xf>
    <xf numFmtId="3" fontId="31" fillId="0" borderId="2" xfId="25" applyNumberFormat="1" applyFont="1" applyFill="1" applyBorder="1" applyAlignment="1">
      <alignment vertical="center"/>
      <protection/>
    </xf>
    <xf numFmtId="0" fontId="3" fillId="0" borderId="3" xfId="25" applyFont="1" applyBorder="1">
      <alignment/>
      <protection/>
    </xf>
    <xf numFmtId="0" fontId="6" fillId="0" borderId="3" xfId="25" applyFont="1" applyBorder="1" applyAlignment="1">
      <alignment horizontal="center"/>
      <protection/>
    </xf>
    <xf numFmtId="0" fontId="3" fillId="0" borderId="2" xfId="26" applyFont="1" applyFill="1" applyBorder="1">
      <alignment/>
      <protection/>
    </xf>
    <xf numFmtId="3" fontId="3" fillId="0" borderId="2" xfId="26" applyNumberFormat="1" applyFont="1" applyFill="1" applyBorder="1">
      <alignment/>
      <protection/>
    </xf>
    <xf numFmtId="3" fontId="3" fillId="0" borderId="2" xfId="26" applyNumberFormat="1" applyFont="1" applyFill="1" applyBorder="1" applyAlignment="1">
      <alignment horizontal="right"/>
      <protection/>
    </xf>
    <xf numFmtId="3" fontId="11" fillId="0" borderId="2" xfId="25" applyNumberFormat="1" applyFont="1" applyBorder="1" applyAlignment="1">
      <alignment horizontal="right"/>
      <protection/>
    </xf>
    <xf numFmtId="3" fontId="3" fillId="0" borderId="2" xfId="25" applyNumberFormat="1" applyFont="1" applyBorder="1">
      <alignment/>
      <protection/>
    </xf>
    <xf numFmtId="0" fontId="3" fillId="0" borderId="2" xfId="26" applyFont="1" applyFill="1" applyBorder="1" applyAlignment="1">
      <alignment horizontal="right"/>
      <protection/>
    </xf>
    <xf numFmtId="0" fontId="6" fillId="0" borderId="2" xfId="26" applyFont="1" applyFill="1" applyBorder="1" applyAlignment="1">
      <alignment vertical="center"/>
      <protection/>
    </xf>
    <xf numFmtId="3" fontId="6" fillId="0" borderId="2" xfId="26" applyNumberFormat="1" applyFont="1" applyFill="1" applyBorder="1" applyAlignment="1">
      <alignment horizontal="right" vertical="center"/>
      <protection/>
    </xf>
    <xf numFmtId="0" fontId="6" fillId="0" borderId="2" xfId="25" applyFont="1" applyBorder="1" applyAlignment="1">
      <alignment horizontal="center" vertical="center" wrapText="1"/>
      <protection/>
    </xf>
    <xf numFmtId="4" fontId="6" fillId="0" borderId="2" xfId="25" applyNumberFormat="1" applyFont="1" applyBorder="1" applyAlignment="1">
      <alignment horizontal="center" vertical="center" wrapText="1"/>
      <protection/>
    </xf>
    <xf numFmtId="0" fontId="3" fillId="0" borderId="2" xfId="25" applyFont="1" applyBorder="1" applyAlignment="1">
      <alignment wrapText="1"/>
      <protection/>
    </xf>
    <xf numFmtId="3" fontId="3" fillId="0" borderId="2" xfId="25" applyNumberFormat="1" applyFont="1" applyBorder="1" applyAlignment="1">
      <alignment wrapText="1"/>
      <protection/>
    </xf>
    <xf numFmtId="4" fontId="3" fillId="0" borderId="2" xfId="25" applyNumberFormat="1" applyFont="1" applyBorder="1" applyAlignment="1">
      <alignment horizontal="right"/>
      <protection/>
    </xf>
    <xf numFmtId="0" fontId="3" fillId="0" borderId="2" xfId="25" applyFont="1" applyFill="1" applyBorder="1" applyAlignment="1">
      <alignment wrapText="1"/>
      <protection/>
    </xf>
    <xf numFmtId="3" fontId="3" fillId="2" borderId="2" xfId="25" applyNumberFormat="1" applyFont="1" applyFill="1" applyBorder="1" applyAlignment="1">
      <alignment wrapText="1"/>
      <protection/>
    </xf>
    <xf numFmtId="4" fontId="3" fillId="0" borderId="2" xfId="25" applyNumberFormat="1" applyFont="1" applyBorder="1" applyAlignment="1">
      <alignment wrapText="1"/>
      <protection/>
    </xf>
    <xf numFmtId="0" fontId="3" fillId="0" borderId="2" xfId="25" applyFont="1" applyBorder="1" applyAlignment="1">
      <alignment/>
      <protection/>
    </xf>
    <xf numFmtId="3" fontId="3" fillId="2" borderId="2" xfId="25" applyNumberFormat="1" applyFont="1" applyFill="1" applyBorder="1" applyAlignment="1">
      <alignment/>
      <protection/>
    </xf>
    <xf numFmtId="3" fontId="8" fillId="0" borderId="0" xfId="25" applyNumberFormat="1" applyFont="1">
      <alignment/>
      <protection/>
    </xf>
    <xf numFmtId="0" fontId="6" fillId="0" borderId="2" xfId="25" applyFont="1" applyBorder="1" applyAlignment="1">
      <alignment wrapText="1"/>
      <protection/>
    </xf>
    <xf numFmtId="3" fontId="7" fillId="0" borderId="2" xfId="25" applyNumberFormat="1" applyFont="1" applyBorder="1" applyAlignment="1">
      <alignment wrapText="1"/>
      <protection/>
    </xf>
    <xf numFmtId="4" fontId="6" fillId="0" borderId="2" xfId="25" applyNumberFormat="1" applyFont="1" applyBorder="1" applyAlignment="1">
      <alignment horizontal="right"/>
      <protection/>
    </xf>
    <xf numFmtId="3" fontId="3" fillId="0" borderId="2" xfId="25" applyNumberFormat="1" applyFont="1" applyFill="1" applyBorder="1" applyAlignment="1">
      <alignment wrapText="1"/>
      <protection/>
    </xf>
    <xf numFmtId="3" fontId="3" fillId="0" borderId="2" xfId="25" applyNumberFormat="1" applyFont="1" applyBorder="1" applyAlignment="1">
      <alignment/>
      <protection/>
    </xf>
    <xf numFmtId="3" fontId="6" fillId="0" borderId="2" xfId="25" applyNumberFormat="1" applyFont="1" applyBorder="1" applyAlignment="1">
      <alignment wrapText="1"/>
      <protection/>
    </xf>
    <xf numFmtId="3" fontId="3" fillId="0" borderId="2" xfId="25" applyNumberFormat="1" applyFont="1" applyBorder="1" applyAlignment="1">
      <alignment horizontal="center"/>
      <protection/>
    </xf>
    <xf numFmtId="49" fontId="6" fillId="5" borderId="2" xfId="22" applyNumberFormat="1" applyFont="1" applyFill="1" applyBorder="1" applyAlignment="1">
      <alignment horizontal="center" vertical="center" wrapText="1"/>
      <protection/>
    </xf>
    <xf numFmtId="0" fontId="3" fillId="5" borderId="2" xfId="23" applyFont="1" applyFill="1" applyBorder="1" applyAlignment="1">
      <alignment vertical="center" wrapText="1"/>
      <protection/>
    </xf>
    <xf numFmtId="0" fontId="6" fillId="5" borderId="2" xfId="22" applyNumberFormat="1" applyFont="1" applyFill="1" applyBorder="1" applyAlignment="1">
      <alignment horizontal="center" vertical="center" wrapText="1"/>
      <protection/>
    </xf>
    <xf numFmtId="0" fontId="11" fillId="5" borderId="2" xfId="23" applyFont="1" applyFill="1" applyBorder="1">
      <alignment/>
      <protection/>
    </xf>
    <xf numFmtId="49" fontId="3" fillId="5" borderId="2" xfId="23" applyNumberFormat="1" applyFont="1" applyFill="1" applyBorder="1" applyAlignment="1">
      <alignment vertical="center" wrapText="1"/>
      <protection/>
    </xf>
    <xf numFmtId="0" fontId="11" fillId="5" borderId="2" xfId="23" applyFont="1" applyFill="1" applyBorder="1" applyAlignment="1">
      <alignment vertical="center"/>
      <protection/>
    </xf>
    <xf numFmtId="49" fontId="3" fillId="5" borderId="0" xfId="23" applyNumberFormat="1" applyFont="1" applyFill="1" applyAlignment="1">
      <alignment vertical="center"/>
      <protection/>
    </xf>
    <xf numFmtId="0" fontId="3" fillId="5" borderId="0" xfId="23" applyFont="1" applyFill="1" applyAlignment="1">
      <alignment vertical="center"/>
      <protection/>
    </xf>
    <xf numFmtId="0" fontId="3" fillId="5" borderId="2" xfId="22" applyFont="1" applyFill="1" applyBorder="1" applyAlignment="1">
      <alignment horizontal="left" vertical="center" wrapText="1"/>
      <protection/>
    </xf>
    <xf numFmtId="0" fontId="6" fillId="5" borderId="2" xfId="23" applyNumberFormat="1" applyFont="1" applyFill="1" applyBorder="1" applyAlignment="1">
      <alignment horizontal="center" vertical="center" wrapText="1"/>
      <protection/>
    </xf>
    <xf numFmtId="0" fontId="3" fillId="5" borderId="2" xfId="23" applyFont="1" applyFill="1" applyBorder="1" applyAlignment="1">
      <alignment horizontal="left" vertical="center" wrapText="1"/>
      <protection/>
    </xf>
    <xf numFmtId="0" fontId="3" fillId="5" borderId="2" xfId="22" applyFont="1" applyFill="1" applyBorder="1" applyAlignment="1">
      <alignment vertical="center" wrapText="1"/>
      <protection/>
    </xf>
    <xf numFmtId="0" fontId="6" fillId="5" borderId="2" xfId="22" applyNumberFormat="1" applyFont="1" applyFill="1" applyBorder="1" applyAlignment="1">
      <alignment horizontal="center" vertical="center"/>
      <protection/>
    </xf>
    <xf numFmtId="0" fontId="6" fillId="5" borderId="2" xfId="21" applyNumberFormat="1" applyFont="1" applyFill="1" applyBorder="1" applyAlignment="1">
      <alignment horizontal="center" vertical="center" wrapText="1"/>
      <protection/>
    </xf>
    <xf numFmtId="0" fontId="3" fillId="5" borderId="2" xfId="21" applyFont="1" applyFill="1" applyBorder="1" applyAlignment="1">
      <alignment horizontal="left" vertical="center" wrapText="1"/>
      <protection/>
    </xf>
    <xf numFmtId="0" fontId="11" fillId="5" borderId="2" xfId="23" applyFont="1" applyFill="1" applyBorder="1" applyAlignment="1">
      <alignment vertical="center" wrapText="1"/>
      <protection/>
    </xf>
    <xf numFmtId="0" fontId="11" fillId="5" borderId="2" xfId="23" applyFont="1" applyFill="1" applyBorder="1" applyAlignment="1">
      <alignment wrapText="1"/>
      <protection/>
    </xf>
    <xf numFmtId="49" fontId="6" fillId="5" borderId="2" xfId="22" applyNumberFormat="1" applyFont="1" applyFill="1" applyBorder="1" applyAlignment="1">
      <alignment horizontal="center" vertical="center"/>
      <protection/>
    </xf>
    <xf numFmtId="49" fontId="6" fillId="5" borderId="0" xfId="22" applyNumberFormat="1" applyFont="1" applyFill="1" applyAlignment="1">
      <alignment horizontal="center" vertical="center"/>
      <protection/>
    </xf>
    <xf numFmtId="0" fontId="3" fillId="5" borderId="0" xfId="22" applyFont="1" applyFill="1" applyAlignment="1">
      <alignment horizontal="left" vertical="center" wrapText="1"/>
      <protection/>
    </xf>
    <xf numFmtId="3" fontId="3" fillId="0" borderId="2" xfId="25" applyNumberFormat="1" applyBorder="1">
      <alignment/>
      <protection/>
    </xf>
    <xf numFmtId="3" fontId="3" fillId="5" borderId="2" xfId="25" applyNumberFormat="1" applyFill="1" applyBorder="1">
      <alignment/>
      <protection/>
    </xf>
    <xf numFmtId="0" fontId="6" fillId="5" borderId="2" xfId="25" applyFont="1" applyFill="1" applyBorder="1" applyAlignment="1">
      <alignment horizontal="center"/>
      <protection/>
    </xf>
    <xf numFmtId="3" fontId="6" fillId="5" borderId="2" xfId="25" applyNumberFormat="1" applyFont="1" applyFill="1" applyBorder="1">
      <alignment/>
      <protection/>
    </xf>
    <xf numFmtId="4" fontId="6" fillId="5" borderId="2" xfId="25" applyNumberFormat="1" applyFont="1" applyFill="1" applyBorder="1" applyAlignment="1">
      <alignment horizontal="center" vertical="center" wrapText="1"/>
      <protection/>
    </xf>
    <xf numFmtId="3" fontId="3" fillId="5" borderId="2" xfId="25" applyNumberFormat="1" applyFont="1" applyFill="1" applyBorder="1" applyAlignment="1">
      <alignment wrapText="1"/>
      <protection/>
    </xf>
    <xf numFmtId="4" fontId="3" fillId="5" borderId="2" xfId="25" applyNumberFormat="1" applyFont="1" applyFill="1" applyBorder="1" applyAlignment="1">
      <alignment horizontal="right"/>
      <protection/>
    </xf>
    <xf numFmtId="3" fontId="3" fillId="5" borderId="2" xfId="25" applyNumberFormat="1" applyFont="1" applyFill="1" applyBorder="1" applyAlignment="1">
      <alignment/>
      <protection/>
    </xf>
    <xf numFmtId="3" fontId="7" fillId="5" borderId="2" xfId="25" applyNumberFormat="1" applyFont="1" applyFill="1" applyBorder="1" applyAlignment="1">
      <alignment wrapText="1"/>
      <protection/>
    </xf>
    <xf numFmtId="4" fontId="6" fillId="5" borderId="2" xfId="25" applyNumberFormat="1" applyFont="1" applyFill="1" applyBorder="1" applyAlignment="1">
      <alignment horizontal="right"/>
      <protection/>
    </xf>
    <xf numFmtId="3" fontId="3" fillId="0" borderId="0" xfId="25" applyNumberFormat="1" applyFill="1">
      <alignment/>
      <protection/>
    </xf>
    <xf numFmtId="0" fontId="3" fillId="0" borderId="0" xfId="25" applyFill="1">
      <alignment/>
      <protection/>
    </xf>
    <xf numFmtId="0" fontId="6" fillId="0" borderId="0" xfId="25" applyFont="1">
      <alignment/>
      <protection/>
    </xf>
    <xf numFmtId="0" fontId="20" fillId="0" borderId="14" xfId="0" applyFont="1" applyFill="1" applyBorder="1" applyAlignment="1">
      <alignment horizontal="left"/>
    </xf>
    <xf numFmtId="0" fontId="11" fillId="0" borderId="14" xfId="0" applyFont="1" applyFill="1" applyBorder="1" applyAlignment="1">
      <alignment horizontal="left"/>
    </xf>
    <xf numFmtId="3" fontId="3" fillId="0" borderId="2" xfId="25" applyNumberFormat="1" applyFill="1" applyBorder="1" applyAlignment="1">
      <alignment horizontal="center"/>
      <protection/>
    </xf>
    <xf numFmtId="3" fontId="3" fillId="6" borderId="2" xfId="25" applyNumberFormat="1" applyFill="1" applyBorder="1">
      <alignment/>
      <protection/>
    </xf>
    <xf numFmtId="3" fontId="3" fillId="0" borderId="0" xfId="25" applyNumberFormat="1" applyFill="1" applyAlignment="1">
      <alignment horizontal="center"/>
      <protection/>
    </xf>
    <xf numFmtId="0" fontId="9" fillId="0" borderId="1" xfId="22" applyFont="1" applyBorder="1" applyAlignment="1">
      <alignment horizontal="justify" vertical="center" wrapText="1"/>
      <protection/>
    </xf>
    <xf numFmtId="3" fontId="3" fillId="0" borderId="2" xfId="25" applyNumberFormat="1" applyFill="1" applyBorder="1">
      <alignment/>
      <protection/>
    </xf>
    <xf numFmtId="3" fontId="38" fillId="0" borderId="0" xfId="25" applyNumberFormat="1" applyFont="1">
      <alignment/>
      <protection/>
    </xf>
    <xf numFmtId="3" fontId="38" fillId="0" borderId="0" xfId="25" applyNumberFormat="1" applyFont="1" applyAlignment="1">
      <alignment horizontal="center"/>
      <protection/>
    </xf>
    <xf numFmtId="3" fontId="6" fillId="0" borderId="0" xfId="25" applyNumberFormat="1" applyFont="1" applyBorder="1">
      <alignment/>
      <protection/>
    </xf>
    <xf numFmtId="3" fontId="6" fillId="6" borderId="2" xfId="25" applyNumberFormat="1" applyFont="1" applyFill="1" applyBorder="1">
      <alignment/>
      <protection/>
    </xf>
    <xf numFmtId="3" fontId="38" fillId="0" borderId="2" xfId="25" applyNumberFormat="1" applyFont="1" applyBorder="1" applyAlignment="1">
      <alignment horizontal="center"/>
      <protection/>
    </xf>
    <xf numFmtId="0" fontId="6" fillId="0" borderId="2" xfId="25" applyFont="1" applyFill="1" applyBorder="1" applyAlignment="1">
      <alignment horizontal="center"/>
      <protection/>
    </xf>
    <xf numFmtId="3" fontId="6" fillId="0" borderId="2" xfId="25" applyNumberFormat="1" applyFont="1" applyFill="1" applyBorder="1">
      <alignment/>
      <protection/>
    </xf>
    <xf numFmtId="4" fontId="6" fillId="0" borderId="2" xfId="25" applyNumberFormat="1" applyFont="1" applyFill="1" applyBorder="1" applyAlignment="1">
      <alignment horizontal="center" vertical="center" wrapText="1"/>
      <protection/>
    </xf>
    <xf numFmtId="4" fontId="3" fillId="0" borderId="2" xfId="25" applyNumberFormat="1" applyFont="1" applyFill="1" applyBorder="1" applyAlignment="1">
      <alignment horizontal="right"/>
      <protection/>
    </xf>
    <xf numFmtId="3" fontId="3" fillId="0" borderId="2" xfId="25" applyNumberFormat="1" applyFont="1" applyFill="1" applyBorder="1" applyAlignment="1">
      <alignment/>
      <protection/>
    </xf>
    <xf numFmtId="3" fontId="8" fillId="0" borderId="0" xfId="25" applyNumberFormat="1" applyFont="1" applyFill="1">
      <alignment/>
      <protection/>
    </xf>
    <xf numFmtId="3" fontId="7" fillId="0" borderId="2" xfId="25" applyNumberFormat="1" applyFont="1" applyFill="1" applyBorder="1" applyAlignment="1">
      <alignment wrapText="1"/>
      <protection/>
    </xf>
    <xf numFmtId="4" fontId="6" fillId="0" borderId="2" xfId="25" applyNumberFormat="1" applyFont="1" applyFill="1" applyBorder="1" applyAlignment="1">
      <alignment horizontal="right"/>
      <protection/>
    </xf>
    <xf numFmtId="3" fontId="6" fillId="0" borderId="2" xfId="25" applyNumberFormat="1" applyFont="1" applyFill="1" applyBorder="1" applyAlignment="1">
      <alignment wrapText="1"/>
      <protection/>
    </xf>
    <xf numFmtId="4" fontId="20" fillId="0" borderId="2" xfId="0" applyNumberFormat="1" applyFont="1" applyFill="1" applyBorder="1" applyAlignment="1">
      <alignment/>
    </xf>
    <xf numFmtId="4" fontId="11" fillId="0" borderId="2" xfId="0" applyNumberFormat="1" applyFont="1" applyFill="1" applyBorder="1" applyAlignment="1">
      <alignment/>
    </xf>
    <xf numFmtId="49" fontId="6" fillId="0" borderId="2" xfId="22" applyNumberFormat="1" applyFont="1" applyBorder="1" applyAlignment="1">
      <alignment horizontal="center" vertical="center"/>
      <protection/>
    </xf>
    <xf numFmtId="0" fontId="3" fillId="0" borderId="2" xfId="22" applyFont="1" applyBorder="1" applyAlignment="1">
      <alignment horizontal="left" vertical="center" wrapText="1"/>
      <protection/>
    </xf>
    <xf numFmtId="0" fontId="11" fillId="0" borderId="2" xfId="22" applyFont="1" applyFill="1" applyBorder="1" applyAlignment="1">
      <alignment horizontal="left" vertical="center" wrapText="1"/>
      <protection/>
    </xf>
    <xf numFmtId="0" fontId="11" fillId="0" borderId="0" xfId="0" applyFont="1" applyAlignment="1">
      <alignment/>
    </xf>
    <xf numFmtId="49" fontId="7" fillId="0" borderId="2" xfId="22" applyNumberFormat="1" applyFont="1" applyFill="1" applyBorder="1" applyAlignment="1">
      <alignment horizontal="center" vertical="center" wrapText="1"/>
      <protection/>
    </xf>
    <xf numFmtId="0" fontId="8" fillId="0" borderId="2" xfId="23" applyFont="1" applyFill="1" applyBorder="1" applyAlignment="1">
      <alignment vertical="center" wrapText="1"/>
      <protection/>
    </xf>
    <xf numFmtId="0" fontId="37" fillId="0" borderId="0" xfId="0" applyFont="1" applyAlignment="1">
      <alignment/>
    </xf>
    <xf numFmtId="49" fontId="7" fillId="0" borderId="2" xfId="21" applyNumberFormat="1" applyFont="1" applyFill="1" applyBorder="1" applyAlignment="1">
      <alignment horizontal="center" vertical="center" wrapText="1"/>
      <protection/>
    </xf>
    <xf numFmtId="0" fontId="8" fillId="0" borderId="2" xfId="21" applyFont="1" applyFill="1" applyBorder="1" applyAlignment="1">
      <alignment horizontal="left" vertical="center" wrapText="1"/>
      <protection/>
    </xf>
    <xf numFmtId="0" fontId="8" fillId="0" borderId="2" xfId="22" applyFont="1" applyFill="1" applyBorder="1" applyAlignment="1">
      <alignment horizontal="left" vertical="center" wrapText="1"/>
      <protection/>
    </xf>
    <xf numFmtId="49" fontId="7" fillId="0" borderId="2" xfId="23" applyNumberFormat="1" applyFont="1" applyFill="1" applyBorder="1" applyAlignment="1">
      <alignment horizontal="center" vertical="center" wrapText="1"/>
      <protection/>
    </xf>
    <xf numFmtId="0" fontId="8" fillId="0" borderId="2" xfId="23" applyFont="1" applyFill="1" applyBorder="1" applyAlignment="1">
      <alignment horizontal="left" vertical="center" wrapText="1"/>
      <protection/>
    </xf>
    <xf numFmtId="49" fontId="7" fillId="0" borderId="2" xfId="22" applyNumberFormat="1" applyFont="1" applyBorder="1" applyAlignment="1">
      <alignment horizontal="center" vertical="center"/>
      <protection/>
    </xf>
    <xf numFmtId="3" fontId="3" fillId="0" borderId="0" xfId="25" applyNumberFormat="1" applyBorder="1">
      <alignment/>
      <protection/>
    </xf>
    <xf numFmtId="3" fontId="3" fillId="7" borderId="2" xfId="25" applyNumberFormat="1" applyFill="1" applyBorder="1">
      <alignment/>
      <protection/>
    </xf>
    <xf numFmtId="0" fontId="6" fillId="0" borderId="0" xfId="25" applyFont="1" applyFill="1">
      <alignment/>
      <protection/>
    </xf>
    <xf numFmtId="4" fontId="20" fillId="5" borderId="2" xfId="25" applyNumberFormat="1" applyFont="1" applyFill="1" applyBorder="1" applyAlignment="1">
      <alignment horizontal="center" vertical="center" wrapText="1"/>
      <protection/>
    </xf>
    <xf numFmtId="3" fontId="11" fillId="5" borderId="2" xfId="25" applyNumberFormat="1" applyFont="1" applyFill="1" applyBorder="1" applyAlignment="1">
      <alignment wrapText="1"/>
      <protection/>
    </xf>
    <xf numFmtId="3" fontId="11" fillId="5" borderId="2" xfId="25" applyNumberFormat="1" applyFont="1" applyFill="1" applyBorder="1" applyAlignment="1">
      <alignment/>
      <protection/>
    </xf>
    <xf numFmtId="3" fontId="11" fillId="0" borderId="0" xfId="25" applyNumberFormat="1" applyFont="1" applyFill="1">
      <alignment/>
      <protection/>
    </xf>
    <xf numFmtId="3" fontId="20" fillId="5" borderId="2" xfId="25" applyNumberFormat="1" applyFont="1" applyFill="1" applyBorder="1" applyAlignment="1">
      <alignment wrapText="1"/>
      <protection/>
    </xf>
    <xf numFmtId="4" fontId="20" fillId="5" borderId="2" xfId="0" applyNumberFormat="1" applyFont="1" applyFill="1" applyBorder="1" applyAlignment="1">
      <alignment/>
    </xf>
    <xf numFmtId="4" fontId="11" fillId="5" borderId="2" xfId="0" applyNumberFormat="1" applyFont="1" applyFill="1" applyBorder="1" applyAlignment="1">
      <alignment/>
    </xf>
    <xf numFmtId="4" fontId="11" fillId="5" borderId="10" xfId="20" applyNumberFormat="1" applyFont="1" applyFill="1" applyBorder="1">
      <alignment/>
      <protection/>
    </xf>
    <xf numFmtId="4" fontId="11" fillId="5" borderId="15" xfId="20" applyNumberFormat="1" applyFont="1" applyFill="1" applyBorder="1">
      <alignment/>
      <protection/>
    </xf>
    <xf numFmtId="4" fontId="11" fillId="0" borderId="0" xfId="25" applyNumberFormat="1" applyFont="1">
      <alignment/>
      <protection/>
    </xf>
    <xf numFmtId="49" fontId="20" fillId="0" borderId="0" xfId="25" applyNumberFormat="1" applyFont="1" applyAlignment="1">
      <alignment horizontal="right"/>
      <protection/>
    </xf>
    <xf numFmtId="4" fontId="20" fillId="0" borderId="2" xfId="25" applyNumberFormat="1" applyFont="1" applyFill="1" applyBorder="1" applyAlignment="1">
      <alignment horizontal="center" vertical="center" wrapText="1"/>
      <protection/>
    </xf>
    <xf numFmtId="3" fontId="11" fillId="0" borderId="2" xfId="25" applyNumberFormat="1" applyFont="1" applyFill="1" applyBorder="1" applyAlignment="1">
      <alignment wrapText="1"/>
      <protection/>
    </xf>
    <xf numFmtId="3" fontId="11" fillId="0" borderId="2" xfId="25" applyNumberFormat="1" applyFont="1" applyFill="1" applyBorder="1" applyAlignment="1">
      <alignment/>
      <protection/>
    </xf>
    <xf numFmtId="3" fontId="20" fillId="0" borderId="2" xfId="25" applyNumberFormat="1" applyFont="1" applyFill="1" applyBorder="1" applyAlignment="1">
      <alignment wrapText="1"/>
      <protection/>
    </xf>
    <xf numFmtId="49" fontId="20" fillId="0" borderId="0" xfId="25" applyNumberFormat="1" applyFont="1" applyFill="1" applyAlignment="1">
      <alignment horizontal="right"/>
      <protection/>
    </xf>
    <xf numFmtId="4" fontId="20" fillId="0" borderId="2" xfId="0" applyNumberFormat="1" applyFont="1" applyFill="1" applyBorder="1" applyAlignment="1">
      <alignment/>
    </xf>
    <xf numFmtId="4" fontId="11" fillId="0" borderId="2" xfId="0" applyNumberFormat="1" applyFont="1" applyFill="1" applyBorder="1" applyAlignment="1">
      <alignment/>
    </xf>
    <xf numFmtId="4" fontId="11" fillId="0" borderId="10" xfId="20" applyNumberFormat="1" applyFont="1" applyFill="1" applyBorder="1">
      <alignment/>
      <protection/>
    </xf>
    <xf numFmtId="4" fontId="11" fillId="0" borderId="15" xfId="20" applyNumberFormat="1" applyFont="1" applyFill="1" applyBorder="1">
      <alignment/>
      <protection/>
    </xf>
    <xf numFmtId="4" fontId="11" fillId="0" borderId="0" xfId="25" applyNumberFormat="1" applyFont="1" applyFill="1">
      <alignment/>
      <protection/>
    </xf>
    <xf numFmtId="3" fontId="3" fillId="0" borderId="0" xfId="25" applyNumberFormat="1" applyFont="1">
      <alignment/>
      <protection/>
    </xf>
    <xf numFmtId="0" fontId="49" fillId="0" borderId="0" xfId="0" applyFont="1" applyAlignment="1">
      <alignment/>
    </xf>
    <xf numFmtId="1" fontId="49" fillId="0" borderId="0" xfId="0" applyNumberFormat="1" applyFont="1" applyAlignment="1">
      <alignment/>
    </xf>
    <xf numFmtId="0" fontId="49" fillId="0" borderId="0" xfId="0" applyFont="1" applyAlignment="1">
      <alignment horizontal="center"/>
    </xf>
    <xf numFmtId="3" fontId="49" fillId="0" borderId="0" xfId="0" applyNumberFormat="1" applyFont="1" applyAlignment="1">
      <alignment horizontal="right"/>
    </xf>
    <xf numFmtId="0" fontId="49" fillId="0" borderId="0" xfId="0" applyFont="1" applyBorder="1" applyAlignment="1">
      <alignment vertical="top"/>
    </xf>
    <xf numFmtId="1" fontId="49" fillId="0" borderId="0" xfId="0" applyNumberFormat="1" applyFont="1" applyBorder="1" applyAlignment="1">
      <alignment vertical="top" wrapText="1"/>
    </xf>
    <xf numFmtId="0" fontId="49" fillId="0" borderId="0" xfId="0" applyFont="1" applyBorder="1" applyAlignment="1">
      <alignment horizontal="center" vertical="top" wrapText="1"/>
    </xf>
    <xf numFmtId="3" fontId="49" fillId="0" borderId="0" xfId="0" applyNumberFormat="1" applyFont="1" applyBorder="1" applyAlignment="1">
      <alignment horizontal="right" vertical="top" wrapText="1"/>
    </xf>
    <xf numFmtId="0" fontId="49" fillId="0" borderId="0" xfId="0" applyFont="1" applyBorder="1" applyAlignment="1">
      <alignment/>
    </xf>
    <xf numFmtId="0" fontId="50" fillId="0" borderId="2" xfId="0" applyFont="1" applyBorder="1" applyAlignment="1">
      <alignment horizontal="center" vertical="center"/>
    </xf>
    <xf numFmtId="0" fontId="50" fillId="0" borderId="0" xfId="0" applyFont="1" applyAlignment="1">
      <alignment vertical="center"/>
    </xf>
    <xf numFmtId="3" fontId="50" fillId="0" borderId="2" xfId="0" applyNumberFormat="1" applyFont="1" applyBorder="1" applyAlignment="1">
      <alignment horizontal="center" vertical="center" wrapText="1"/>
    </xf>
    <xf numFmtId="1" fontId="49" fillId="0" borderId="2" xfId="0" applyNumberFormat="1" applyFont="1" applyFill="1" applyBorder="1" applyAlignment="1">
      <alignment horizontal="center" vertical="center" wrapText="1"/>
    </xf>
    <xf numFmtId="49" fontId="49" fillId="0" borderId="2" xfId="0" applyNumberFormat="1" applyFont="1" applyBorder="1" applyAlignment="1">
      <alignment horizontal="center" vertical="center" wrapText="1"/>
    </xf>
    <xf numFmtId="0" fontId="49" fillId="0" borderId="2" xfId="0" applyFont="1" applyBorder="1" applyAlignment="1">
      <alignment horizontal="left" vertical="center" wrapText="1"/>
    </xf>
    <xf numFmtId="0" fontId="49" fillId="0" borderId="2" xfId="0" applyFont="1" applyBorder="1" applyAlignment="1">
      <alignment vertical="center" wrapText="1"/>
    </xf>
    <xf numFmtId="3" fontId="49" fillId="0" borderId="2" xfId="0" applyNumberFormat="1" applyFont="1" applyBorder="1" applyAlignment="1">
      <alignment horizontal="right" vertical="center"/>
    </xf>
    <xf numFmtId="0" fontId="49" fillId="0" borderId="2" xfId="27" applyFont="1" applyFill="1" applyBorder="1" applyAlignment="1" applyProtection="1">
      <alignment vertical="center" wrapText="1"/>
      <protection/>
    </xf>
    <xf numFmtId="49" fontId="49" fillId="0" borderId="2" xfId="0" applyNumberFormat="1" applyFont="1" applyBorder="1" applyAlignment="1" applyProtection="1">
      <alignment horizontal="center" vertical="center" wrapText="1"/>
      <protection/>
    </xf>
    <xf numFmtId="0" fontId="49" fillId="0" borderId="2" xfId="0" applyFont="1" applyBorder="1" applyAlignment="1" applyProtection="1">
      <alignment vertical="center" wrapText="1"/>
      <protection/>
    </xf>
    <xf numFmtId="1" fontId="49" fillId="0" borderId="4" xfId="0" applyNumberFormat="1" applyFont="1" applyFill="1" applyBorder="1" applyAlignment="1">
      <alignment horizontal="center" vertical="center" wrapText="1"/>
    </xf>
    <xf numFmtId="1" fontId="49" fillId="0" borderId="2" xfId="0" applyNumberFormat="1" applyFont="1" applyBorder="1" applyAlignment="1">
      <alignment/>
    </xf>
    <xf numFmtId="0" fontId="49" fillId="0" borderId="2" xfId="0" applyFont="1" applyBorder="1" applyAlignment="1">
      <alignment/>
    </xf>
    <xf numFmtId="0" fontId="49" fillId="0" borderId="2" xfId="0" applyFont="1" applyBorder="1" applyAlignment="1">
      <alignment horizontal="center"/>
    </xf>
    <xf numFmtId="3" fontId="49" fillId="0" borderId="2" xfId="0" applyNumberFormat="1" applyFont="1" applyBorder="1" applyAlignment="1">
      <alignment horizontal="right"/>
    </xf>
    <xf numFmtId="0" fontId="4" fillId="0" borderId="3" xfId="22" applyFont="1" applyBorder="1" applyAlignment="1">
      <alignment horizontal="justify" vertical="center" wrapText="1"/>
      <protection/>
    </xf>
    <xf numFmtId="0" fontId="4" fillId="0" borderId="1" xfId="22" applyFont="1" applyBorder="1" applyAlignment="1">
      <alignment horizontal="justify" vertical="center" wrapText="1"/>
      <protection/>
    </xf>
    <xf numFmtId="0" fontId="4" fillId="0" borderId="4" xfId="22" applyFont="1" applyBorder="1" applyAlignment="1">
      <alignment horizontal="justify" vertical="center" wrapText="1"/>
      <protection/>
    </xf>
    <xf numFmtId="0" fontId="50" fillId="0" borderId="2" xfId="0" applyFont="1" applyBorder="1" applyAlignment="1">
      <alignment horizontal="center" vertical="center" wrapText="1"/>
    </xf>
    <xf numFmtId="0" fontId="50" fillId="0" borderId="2" xfId="0" applyFont="1" applyBorder="1" applyAlignment="1">
      <alignment horizontal="center" vertical="center"/>
    </xf>
    <xf numFmtId="0" fontId="5" fillId="0" borderId="0" xfId="0" applyFont="1" applyBorder="1" applyAlignment="1">
      <alignment horizontal="center" vertical="center"/>
    </xf>
    <xf numFmtId="0" fontId="4" fillId="0" borderId="0" xfId="0" applyFont="1" applyBorder="1" applyAlignment="1">
      <alignment vertical="center"/>
    </xf>
    <xf numFmtId="0" fontId="6" fillId="0" borderId="6" xfId="25" applyFont="1" applyBorder="1" applyAlignment="1">
      <alignment horizontal="center"/>
      <protection/>
    </xf>
    <xf numFmtId="1" fontId="50" fillId="0" borderId="0" xfId="0" applyNumberFormat="1" applyFont="1" applyAlignment="1">
      <alignment/>
    </xf>
    <xf numFmtId="0" fontId="50" fillId="0" borderId="0" xfId="0" applyFont="1" applyAlignment="1">
      <alignment horizontal="center"/>
    </xf>
    <xf numFmtId="0" fontId="50" fillId="0" borderId="0" xfId="0" applyFont="1" applyAlignment="1">
      <alignment/>
    </xf>
    <xf numFmtId="3" fontId="50" fillId="0" borderId="0" xfId="0" applyNumberFormat="1" applyFont="1" applyAlignment="1">
      <alignment horizontal="right"/>
    </xf>
  </cellXfs>
  <cellStyles count="16">
    <cellStyle name="Normal" xfId="0"/>
    <cellStyle name="Comma" xfId="15"/>
    <cellStyle name="Comma [0]" xfId="16"/>
    <cellStyle name="Hyperlink" xfId="17"/>
    <cellStyle name="Currency" xfId="18"/>
    <cellStyle name="Currency [0]" xfId="19"/>
    <cellStyle name="normální_10_BILANCEE" xfId="20"/>
    <cellStyle name="normální_List1" xfId="21"/>
    <cellStyle name="normální_Metodika k RS od 1.5.2005" xfId="22"/>
    <cellStyle name="normální_Nová metodika RS platná od 2007" xfId="23"/>
    <cellStyle name="normální_Příloha - návrh fin. plánu 03" xfId="24"/>
    <cellStyle name="normální_Rozpočet 12-2005 - Grafy" xfId="25"/>
    <cellStyle name="normální_Výroční zpráva 2002" xfId="26"/>
    <cellStyle name="normální_ZU - ŠKOLSTVÍ - opravený" xfId="27"/>
    <cellStyle name="Percent" xfId="28"/>
    <cellStyle name="Followed Hyperlink"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hfhfhgjgj</a:t>
            </a:r>
          </a:p>
        </c:rich>
      </c:tx>
      <c:layout/>
      <c:spPr>
        <a:noFill/>
        <a:ln>
          <a:noFill/>
        </a:ln>
      </c:spPr>
    </c:title>
    <c:plotArea>
      <c:layout/>
      <c:barChart>
        <c:barDir val="bar"/>
        <c:grouping val="clustered"/>
        <c:varyColors val="0"/>
        <c:ser>
          <c:idx val="0"/>
          <c:order val="0"/>
          <c:tx>
            <c:strRef>
              <c:f>'Zdrojová data II. a III. s'!$A$10</c:f>
              <c:strCache>
                <c:ptCount val="1"/>
                <c:pt idx="0">
                  <c:v>Daňové příjmy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numRef>
              <c:f>'Zdrojová data II. a III. s'!$B$9:$K$9</c:f>
              <c:numCache/>
            </c:numRef>
          </c:cat>
          <c:val>
            <c:numRef>
              <c:f>'Zdrojová data II. a III. s'!$B$10:$K$10</c:f>
              <c:numCache/>
            </c:numRef>
          </c:val>
        </c:ser>
        <c:ser>
          <c:idx val="1"/>
          <c:order val="1"/>
          <c:tx>
            <c:strRef>
              <c:f>'Zdrojová data II. a III. s'!$A$11</c:f>
              <c:strCache>
                <c:ptCount val="1"/>
                <c:pt idx="0">
                  <c:v>Nedaňové příjmy</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numRef>
              <c:f>'Zdrojová data II. a III. s'!$B$9:$K$9</c:f>
              <c:numCache/>
            </c:numRef>
          </c:cat>
          <c:val>
            <c:numRef>
              <c:f>'Zdrojová data II. a III. s'!$B$11:$K$11</c:f>
              <c:numCache/>
            </c:numRef>
          </c:val>
        </c:ser>
        <c:ser>
          <c:idx val="2"/>
          <c:order val="2"/>
          <c:tx>
            <c:strRef>
              <c:f>'Zdrojová data II. a III. s'!$A$12</c:f>
              <c:strCache>
                <c:ptCount val="1"/>
                <c:pt idx="0">
                  <c:v>Kapitálové příjmy</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numRef>
              <c:f>'Zdrojová data II. a III. s'!$B$9:$K$9</c:f>
              <c:numCache/>
            </c:numRef>
          </c:cat>
          <c:val>
            <c:numRef>
              <c:f>'Zdrojová data II. a III. s'!$B$12:$K$12</c:f>
              <c:numCache/>
            </c:numRef>
          </c:val>
        </c:ser>
        <c:ser>
          <c:idx val="3"/>
          <c:order val="3"/>
          <c:tx>
            <c:strRef>
              <c:f>'Zdrojová data II. a III. s'!$A$13</c:f>
              <c:strCache>
                <c:ptCount val="1"/>
                <c:pt idx="0">
                  <c:v>Přijaté transfery</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numRef>
              <c:f>'Zdrojová data II. a III. s'!$B$9:$K$9</c:f>
              <c:numCache/>
            </c:numRef>
          </c:cat>
          <c:val>
            <c:numRef>
              <c:f>'Zdrojová data II. a III. s'!$B$13:$K$13</c:f>
              <c:numCache/>
            </c:numRef>
          </c:val>
        </c:ser>
        <c:axId val="61904066"/>
        <c:axId val="20265683"/>
      </c:barChart>
      <c:catAx>
        <c:axId val="61904066"/>
        <c:scaling>
          <c:orientation val="minMax"/>
        </c:scaling>
        <c:axPos val="l"/>
        <c:title>
          <c:tx>
            <c:rich>
              <a:bodyPr vert="horz" rot="-5400000" anchor="ctr"/>
              <a:lstStyle/>
              <a:p>
                <a:pPr algn="ctr">
                  <a:defRPr/>
                </a:pPr>
                <a:r>
                  <a:rPr lang="en-US" cap="none" sz="1000" b="1" i="0" u="none" baseline="0"/>
                  <a:t>tis. Kč</a:t>
                </a:r>
              </a:p>
            </c:rich>
          </c:tx>
          <c:layout/>
          <c:overlay val="0"/>
          <c:spPr>
            <a:noFill/>
            <a:ln>
              <a:noFill/>
            </a:ln>
          </c:spPr>
        </c:title>
        <c:delete val="0"/>
        <c:numFmt formatCode="General" sourceLinked="1"/>
        <c:majorTickMark val="out"/>
        <c:minorTickMark val="none"/>
        <c:tickLblPos val="nextTo"/>
        <c:crossAx val="20265683"/>
        <c:crosses val="autoZero"/>
        <c:auto val="1"/>
        <c:lblOffset val="100"/>
        <c:noMultiLvlLbl val="0"/>
      </c:catAx>
      <c:valAx>
        <c:axId val="20265683"/>
        <c:scaling>
          <c:orientation val="minMax"/>
        </c:scaling>
        <c:axPos val="b"/>
        <c:majorGridlines/>
        <c:delete val="0"/>
        <c:numFmt formatCode="General" sourceLinked="1"/>
        <c:majorTickMark val="out"/>
        <c:minorTickMark val="none"/>
        <c:tickLblPos val="nextTo"/>
        <c:crossAx val="61904066"/>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500" b="1" i="0" u="none" baseline="0"/>
              <a:t>Schválený rozpočet Moravskoslezského kraje v letech 2001 až 2008,</a:t>
            </a:r>
          </a:p>
        </c:rich>
      </c:tx>
      <c:layout>
        <c:manualLayout>
          <c:xMode val="factor"/>
          <c:yMode val="factor"/>
          <c:x val="0.00325"/>
          <c:y val="-0.005"/>
        </c:manualLayout>
      </c:layout>
      <c:spPr>
        <a:noFill/>
        <a:ln>
          <a:noFill/>
        </a:ln>
      </c:spPr>
    </c:title>
    <c:view3D>
      <c:rotX val="15"/>
      <c:rotY val="20"/>
      <c:depthPercent val="100"/>
      <c:rAngAx val="1"/>
    </c:view3D>
    <c:plotArea>
      <c:layout>
        <c:manualLayout>
          <c:xMode val="edge"/>
          <c:yMode val="edge"/>
          <c:x val="0.04"/>
          <c:y val="0.1325"/>
          <c:w val="0.91875"/>
          <c:h val="0.7965"/>
        </c:manualLayout>
      </c:layout>
      <c:bar3DChart>
        <c:barDir val="bar"/>
        <c:grouping val="clustered"/>
        <c:varyColors val="0"/>
        <c:ser>
          <c:idx val="0"/>
          <c:order val="0"/>
          <c:tx>
            <c:strRef>
              <c:f>'Zdrojová data II. a III. s'!$A$3</c:f>
              <c:strCache>
                <c:ptCount val="1"/>
                <c:pt idx="0">
                  <c:v>Běžné výdaje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numRef>
              <c:f>'Zdrojová data II. a III. s'!$B$2:$K$2</c:f>
              <c:numCache/>
            </c:numRef>
          </c:cat>
          <c:val>
            <c:numRef>
              <c:f>'Zdrojová data II. a III. s'!$B$3:$K$3</c:f>
              <c:numCache/>
            </c:numRef>
          </c:val>
          <c:shape val="box"/>
        </c:ser>
        <c:ser>
          <c:idx val="1"/>
          <c:order val="1"/>
          <c:tx>
            <c:strRef>
              <c:f>'Zdrojová data II. a III. s'!$A$4</c:f>
              <c:strCache>
                <c:ptCount val="1"/>
                <c:pt idx="0">
                  <c:v>Kapitálové výdaje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numRef>
              <c:f>'Zdrojová data II. a III. s'!$B$2:$K$2</c:f>
              <c:numCache/>
            </c:numRef>
          </c:cat>
          <c:val>
            <c:numRef>
              <c:f>'Zdrojová data II. a III. s'!$B$4:$K$4</c:f>
              <c:numCache/>
            </c:numRef>
          </c:val>
          <c:shape val="box"/>
        </c:ser>
        <c:shape val="box"/>
        <c:axId val="48173420"/>
        <c:axId val="30907597"/>
      </c:bar3DChart>
      <c:catAx>
        <c:axId val="48173420"/>
        <c:scaling>
          <c:orientation val="minMax"/>
        </c:scaling>
        <c:axPos val="l"/>
        <c:title>
          <c:tx>
            <c:rich>
              <a:bodyPr vert="horz" rot="-5400000" anchor="ctr"/>
              <a:lstStyle/>
              <a:p>
                <a:pPr algn="ctr">
                  <a:defRPr/>
                </a:pPr>
                <a:r>
                  <a:rPr lang="en-US" cap="none" sz="400" b="1" i="0" u="none" baseline="0"/>
                  <a:t>hhfg</a:t>
                </a:r>
              </a:p>
            </c:rich>
          </c:tx>
          <c:layout/>
          <c:overlay val="0"/>
          <c:spPr>
            <a:noFill/>
            <a:ln>
              <a:noFill/>
            </a:ln>
          </c:spPr>
        </c:title>
        <c:delete val="0"/>
        <c:numFmt formatCode="General" sourceLinked="1"/>
        <c:majorTickMark val="out"/>
        <c:minorTickMark val="none"/>
        <c:tickLblPos val="low"/>
        <c:crossAx val="30907597"/>
        <c:crosses val="autoZero"/>
        <c:auto val="1"/>
        <c:lblOffset val="100"/>
        <c:noMultiLvlLbl val="0"/>
      </c:catAx>
      <c:valAx>
        <c:axId val="30907597"/>
        <c:scaling>
          <c:orientation val="minMax"/>
        </c:scaling>
        <c:axPos val="b"/>
        <c:majorGridlines/>
        <c:delete val="0"/>
        <c:numFmt formatCode="General" sourceLinked="1"/>
        <c:majorTickMark val="out"/>
        <c:minorTickMark val="none"/>
        <c:tickLblPos val="nextTo"/>
        <c:crossAx val="48173420"/>
        <c:crossesAt val="1"/>
        <c:crossBetween val="between"/>
        <c:dispUnits/>
      </c:valAx>
      <c:spPr>
        <a:noFill/>
        <a:ln>
          <a:noFill/>
        </a:ln>
      </c:spPr>
    </c:plotArea>
    <c:legend>
      <c:legendPos val="b"/>
      <c:layout/>
      <c:overlay val="0"/>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4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t>Struktura návrhu rozpočtu Moravskoslezského kraje na rok 2010
VÝDAJE</a:t>
            </a:r>
          </a:p>
        </c:rich>
      </c:tx>
      <c:layout>
        <c:manualLayout>
          <c:xMode val="factor"/>
          <c:yMode val="factor"/>
          <c:x val="0"/>
          <c:y val="-0.01025"/>
        </c:manualLayout>
      </c:layout>
      <c:spPr>
        <a:noFill/>
        <a:ln>
          <a:noFill/>
        </a:ln>
      </c:spPr>
    </c:title>
    <c:view3D>
      <c:rotX val="30"/>
      <c:hPercent val="100"/>
      <c:rotY val="130"/>
      <c:depthPercent val="100"/>
      <c:rAngAx val="1"/>
    </c:view3D>
    <c:plotArea>
      <c:layout>
        <c:manualLayout>
          <c:xMode val="edge"/>
          <c:yMode val="edge"/>
          <c:x val="0.1175"/>
          <c:y val="0.15525"/>
          <c:w val="0.70025"/>
          <c:h val="0.63375"/>
        </c:manualLayout>
      </c:layout>
      <c:pie3DChart>
        <c:varyColors val="1"/>
        <c:ser>
          <c:idx val="0"/>
          <c:order val="0"/>
          <c:explosion val="25"/>
          <c:extLst>
            <c:ext xmlns:c14="http://schemas.microsoft.com/office/drawing/2007/8/2/chart" uri="{6F2FDCE9-48DA-4B69-8628-5D25D57E5C99}">
              <c14:invertSolidFillFmt>
                <c14:spPr>
                  <a:solidFill>
                    <a:srgbClr val="000000"/>
                  </a:solidFill>
                </c14:spPr>
              </c14:invertSolidFillFmt>
            </c:ext>
          </c:extLst>
          <c:dLbls>
            <c:dLbl>
              <c:idx val="7"/>
              <c:numFmt formatCode="0%" sourceLinked="0"/>
              <c:showLegendKey val="0"/>
              <c:showVal val="0"/>
              <c:showBubbleSize val="0"/>
              <c:showCatName val="0"/>
              <c:showSerName val="1"/>
              <c:showPercent val="1"/>
            </c:dLbl>
            <c:numFmt formatCode="0%" sourceLinked="0"/>
            <c:showLegendKey val="0"/>
            <c:showVal val="0"/>
            <c:showBubbleSize val="0"/>
            <c:showCatName val="0"/>
            <c:showSerName val="1"/>
            <c:showLeaderLines val="1"/>
            <c:showPercent val="1"/>
          </c:dLbls>
          <c:cat>
            <c:strRef>
              <c:f>'Zdrojová data V.a VI.'!$A$2:$A$11</c:f>
              <c:strCache>
                <c:ptCount val="10"/>
                <c:pt idx="0">
                  <c:v>Činnost zastupitelstva</c:v>
                </c:pt>
                <c:pt idx="1">
                  <c:v>Činnost krajského úřadu</c:v>
                </c:pt>
                <c:pt idx="2">
                  <c:v>Finance a správa majetku</c:v>
                </c:pt>
                <c:pt idx="3">
                  <c:v>Samosprávné činnosti celkem</c:v>
                </c:pt>
                <c:pt idx="4">
                  <c:v>Příspěvky PO celkem - provoz</c:v>
                </c:pt>
                <c:pt idx="5">
                  <c:v>Návratné finanční výpomoci</c:v>
                </c:pt>
                <c:pt idx="6">
                  <c:v>Reprodukce majetku kraje</c:v>
                </c:pt>
                <c:pt idx="7">
                  <c:v>Akce spolufinancované z evr. fin. zdrojů</c:v>
                </c:pt>
                <c:pt idx="8">
                  <c:v>Průmyslová zóna Nošovice</c:v>
                </c:pt>
                <c:pt idx="9">
                  <c:v>Ostatní výdaje</c:v>
                </c:pt>
              </c:strCache>
            </c:strRef>
          </c:cat>
          <c:val>
            <c:numRef>
              <c:f>'Zdrojová data V.a VI.'!$H$2:$H$11</c:f>
              <c:numCache>
                <c:ptCount val="10"/>
                <c:pt idx="0">
                  <c:v>40336</c:v>
                </c:pt>
                <c:pt idx="1">
                  <c:v>376007</c:v>
                </c:pt>
                <c:pt idx="2">
                  <c:v>174848</c:v>
                </c:pt>
                <c:pt idx="3">
                  <c:v>1885784</c:v>
                </c:pt>
                <c:pt idx="4">
                  <c:v>1988860</c:v>
                </c:pt>
                <c:pt idx="5">
                  <c:v>40000</c:v>
                </c:pt>
                <c:pt idx="6">
                  <c:v>579775</c:v>
                </c:pt>
                <c:pt idx="7">
                  <c:v>2314492</c:v>
                </c:pt>
                <c:pt idx="8">
                  <c:v>20036</c:v>
                </c:pt>
                <c:pt idx="9">
                  <c:v>8026</c:v>
                </c:pt>
              </c:numCache>
            </c:numRef>
          </c:val>
        </c:ser>
        <c:ser>
          <c:idx val="1"/>
          <c:order val="1"/>
          <c:explosion val="25"/>
          <c:extLst>
            <c:ext xmlns:c14="http://schemas.microsoft.com/office/drawing/2007/8/2/chart" uri="{6F2FDCE9-48DA-4B69-8628-5D25D57E5C99}">
              <c14:invertSolidFillFmt>
                <c14:spPr>
                  <a:solidFill>
                    <a:srgbClr val="000000"/>
                  </a:solidFill>
                </c14:spPr>
              </c14:invertSolidFillFmt>
            </c:ext>
          </c:extLst>
          <c:dLbls>
            <c:numFmt formatCode="0%" sourceLinked="0"/>
            <c:showLegendKey val="0"/>
            <c:showVal val="0"/>
            <c:showBubbleSize val="0"/>
            <c:showCatName val="0"/>
            <c:showSerName val="1"/>
            <c:showLeaderLines val="1"/>
            <c:showPercent val="1"/>
          </c:dLbls>
          <c:cat>
            <c:strRef>
              <c:f>'Zdrojová data V.a VI.'!$A$2:$A$11</c:f>
              <c:strCache>
                <c:ptCount val="10"/>
                <c:pt idx="0">
                  <c:v>Činnost zastupitelstva</c:v>
                </c:pt>
                <c:pt idx="1">
                  <c:v>Činnost krajského úřadu</c:v>
                </c:pt>
                <c:pt idx="2">
                  <c:v>Finance a správa majetku</c:v>
                </c:pt>
                <c:pt idx="3">
                  <c:v>Samosprávné činnosti celkem</c:v>
                </c:pt>
                <c:pt idx="4">
                  <c:v>Příspěvky PO celkem - provoz</c:v>
                </c:pt>
                <c:pt idx="5">
                  <c:v>Návratné finanční výpomoci</c:v>
                </c:pt>
                <c:pt idx="6">
                  <c:v>Reprodukce majetku kraje</c:v>
                </c:pt>
                <c:pt idx="7">
                  <c:v>Akce spolufinancované z evr. fin. zdrojů</c:v>
                </c:pt>
                <c:pt idx="8">
                  <c:v>Průmyslová zóna Nošovice</c:v>
                </c:pt>
                <c:pt idx="9">
                  <c:v>Ostatní výdaje</c:v>
                </c:pt>
              </c:strCache>
            </c:strRef>
          </c:cat>
          <c:val>
            <c:numRef>
              <c:f>'Zdrojová data V.a VI.'!$I$2:$I$11</c:f>
              <c:numCache>
                <c:ptCount val="10"/>
                <c:pt idx="0">
                  <c:v>0.5430143976358088</c:v>
                </c:pt>
                <c:pt idx="1">
                  <c:v>5.061910318619782</c:v>
                </c:pt>
                <c:pt idx="2">
                  <c:v>2.353852176661689</c:v>
                </c:pt>
                <c:pt idx="3">
                  <c:v>25.38694622251205</c:v>
                </c:pt>
                <c:pt idx="4">
                  <c:v>26.774583867561354</c:v>
                </c:pt>
                <c:pt idx="5">
                  <c:v>0.5384910726257525</c:v>
                </c:pt>
                <c:pt idx="6">
                  <c:v>7.805091540789891</c:v>
                </c:pt>
                <c:pt idx="7">
                  <c:v>31.15833199159308</c:v>
                </c:pt>
                <c:pt idx="8">
                  <c:v>0.2697301782782394</c:v>
                </c:pt>
                <c:pt idx="9">
                  <c:v>0.10804823372235724</c:v>
                </c:pt>
              </c:numCache>
            </c:numRef>
          </c:val>
        </c:ser>
        <c:firstSliceAng val="130"/>
      </c:pie3DChart>
      <c:spPr>
        <a:noFill/>
        <a:ln>
          <a:noFill/>
        </a:ln>
      </c:spPr>
    </c:plotArea>
    <c:sideWall>
      <c:thickness val="0"/>
    </c:sideWall>
    <c:backWall>
      <c:thickness val="0"/>
    </c:backWall>
    <c:plotVisOnly val="1"/>
    <c:dispBlanksAs val="gap"/>
    <c:showDLblsOverMax val="0"/>
  </c:chart>
  <c:spPr>
    <a:ln w="3175">
      <a:noFill/>
    </a:ln>
  </c:spPr>
  <c:txPr>
    <a:bodyPr vert="horz" rot="0"/>
    <a:lstStyle/>
    <a:p>
      <a:pPr>
        <a:defRPr lang="en-US" cap="none" sz="12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Struktura návrhu rozpočtu</a:t>
            </a:r>
          </a:p>
        </c:rich>
      </c:tx>
      <c:layout/>
      <c:spPr>
        <a:noFill/>
        <a:ln>
          <a:noFill/>
        </a:ln>
      </c:spPr>
    </c:title>
    <c:view3D>
      <c:rotX val="15"/>
      <c:hPercent val="100"/>
      <c:rotY val="240"/>
      <c:depthPercent val="100"/>
      <c:rAngAx val="1"/>
    </c:view3D>
    <c:plotArea>
      <c:layout>
        <c:manualLayout>
          <c:xMode val="edge"/>
          <c:yMode val="edge"/>
          <c:x val="0.029"/>
          <c:y val="0.105"/>
          <c:w val="0.94125"/>
          <c:h val="0.77275"/>
        </c:manualLayout>
      </c:layout>
      <c:pie3DChart>
        <c:varyColors val="1"/>
        <c:ser>
          <c:idx val="0"/>
          <c:order val="0"/>
          <c:explosion val="25"/>
          <c:extLst>
            <c:ext xmlns:c14="http://schemas.microsoft.com/office/drawing/2007/8/2/chart" uri="{6F2FDCE9-48DA-4B69-8628-5D25D57E5C99}">
              <c14:invertSolidFillFmt>
                <c14:spPr>
                  <a:solidFill>
                    <a:srgbClr val="000000"/>
                  </a:solidFill>
                </c14:spPr>
              </c14:invertSolidFillFmt>
            </c:ext>
          </c:extLst>
          <c:dPt>
            <c:idx val="1"/>
            <c:spPr>
              <a:solidFill>
                <a:srgbClr val="00FF00"/>
              </a:solidFill>
            </c:spPr>
          </c:dPt>
          <c:dPt>
            <c:idx val="4"/>
            <c:spPr>
              <a:solidFill>
                <a:srgbClr val="3366FF"/>
              </a:solidFill>
            </c:spPr>
          </c:dPt>
          <c:dLbls>
            <c:dLbl>
              <c:idx val="1"/>
              <c:txPr>
                <a:bodyPr vert="horz" rot="0" anchor="ctr"/>
                <a:lstStyle/>
                <a:p>
                  <a:pPr algn="ctr">
                    <a:defRPr lang="en-US" cap="none" sz="800" b="0" i="0" u="none" baseline="0"/>
                  </a:pPr>
                </a:p>
              </c:txPr>
              <c:numFmt formatCode="0%" sourceLinked="0"/>
              <c:spPr>
                <a:noFill/>
                <a:ln>
                  <a:noFill/>
                </a:ln>
              </c:spPr>
              <c:showLegendKey val="0"/>
              <c:showVal val="0"/>
              <c:showBubbleSize val="0"/>
              <c:showCatName val="1"/>
              <c:showSerName val="0"/>
              <c:showPercent val="1"/>
            </c:dLbl>
            <c:dLbl>
              <c:idx val="4"/>
              <c:txPr>
                <a:bodyPr vert="horz" rot="0" anchor="ctr"/>
                <a:lstStyle/>
                <a:p>
                  <a:pPr algn="ctr">
                    <a:defRPr lang="en-US" cap="none" sz="800" b="0" i="0" u="none" baseline="0"/>
                  </a:pPr>
                </a:p>
              </c:txPr>
              <c:numFmt formatCode="0%" sourceLinked="0"/>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800" b="0" i="0" u="none" baseline="0"/>
                </a:pPr>
              </a:p>
            </c:txPr>
            <c:showLegendKey val="1"/>
            <c:showVal val="0"/>
            <c:showBubbleSize val="0"/>
            <c:showCatName val="1"/>
            <c:showSerName val="0"/>
            <c:showLeaderLines val="1"/>
            <c:showPercent val="1"/>
          </c:dLbls>
          <c:cat>
            <c:strRef>
              <c:f>'Zdrojová data IV.'!$A$2:$A$8</c:f>
              <c:strCache/>
            </c:strRef>
          </c:cat>
          <c:val>
            <c:numRef>
              <c:f>'Zdrojová data IV.'!$H$2:$H$8</c:f>
              <c:numCache/>
            </c:numRef>
          </c:val>
        </c:ser>
        <c:ser>
          <c:idx val="1"/>
          <c:order val="1"/>
          <c:explosion val="25"/>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1"/>
            <c:showSerName val="0"/>
            <c:showLeaderLines val="1"/>
            <c:showPercent val="1"/>
          </c:dLbls>
          <c:cat>
            <c:strRef>
              <c:f>'Zdrojová data IV.'!$A$2:$A$8</c:f>
              <c:strCache/>
            </c:strRef>
          </c:cat>
          <c:val>
            <c:numRef>
              <c:f>'Zdrojová data IV.'!$I$2:$I$8</c:f>
              <c:numCache/>
            </c:numRef>
          </c:val>
        </c:ser>
        <c:firstSliceAng val="240"/>
      </c:pie3DChart>
      <c:spPr>
        <a:noFill/>
        <a:ln>
          <a:noFill/>
        </a:ln>
      </c:spPr>
    </c:plotArea>
    <c:sideWall>
      <c:thickness val="0"/>
    </c:sideWall>
    <c:backWall>
      <c:thickness val="0"/>
    </c:backWall>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Struktura návrhu rozpočtu Moravskoslezského kraje na rok 2009
Akce spolufinancované z EU a EHP</a:t>
            </a:r>
          </a:p>
        </c:rich>
      </c:tx>
      <c:layout/>
      <c:spPr>
        <a:noFill/>
        <a:ln>
          <a:noFill/>
        </a:ln>
      </c:spPr>
    </c:title>
    <c:view3D>
      <c:rotX val="15"/>
      <c:hPercent val="100"/>
      <c:rotY val="210"/>
      <c:depthPercent val="100"/>
      <c:rAngAx val="1"/>
    </c:view3D>
    <c:plotArea>
      <c:layout>
        <c:manualLayout>
          <c:xMode val="edge"/>
          <c:yMode val="edge"/>
          <c:x val="0.132"/>
          <c:y val="0.20525"/>
          <c:w val="0.7185"/>
          <c:h val="0.56475"/>
        </c:manualLayout>
      </c:layout>
      <c:pie3DChart>
        <c:varyColors val="1"/>
        <c:ser>
          <c:idx val="0"/>
          <c:order val="0"/>
          <c:explosion val="25"/>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500" b="0" i="0" u="none" baseline="0"/>
                </a:pPr>
              </a:p>
            </c:txPr>
            <c:showLegendKey val="1"/>
            <c:showVal val="0"/>
            <c:showBubbleSize val="0"/>
            <c:showCatName val="1"/>
            <c:showSerName val="0"/>
            <c:showLeaderLines val="1"/>
            <c:showPercent val="1"/>
          </c:dLbls>
          <c:cat>
            <c:strRef>
              <c:f>'Zdrojová data V.a VI.'!$A$20:$A$30</c:f>
              <c:strCache/>
            </c:strRef>
          </c:cat>
          <c:val>
            <c:numRef>
              <c:f>'Zdrojová data V.a VI.'!$H$20:$H$30</c:f>
              <c:numCache/>
            </c:numRef>
          </c:val>
        </c:ser>
        <c:ser>
          <c:idx val="1"/>
          <c:order val="1"/>
          <c:explosion val="25"/>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1"/>
            <c:showSerName val="0"/>
            <c:showLeaderLines val="1"/>
            <c:showPercent val="1"/>
          </c:dLbls>
          <c:cat>
            <c:strRef>
              <c:f>'Zdrojová data V.a VI.'!$A$20:$A$30</c:f>
              <c:strCache/>
            </c:strRef>
          </c:cat>
          <c:val>
            <c:numRef>
              <c:f>'Zdrojová data V.a VI.'!$I$20:$I$30</c:f>
              <c:numCache/>
            </c:numRef>
          </c:val>
        </c:ser>
        <c:firstSliceAng val="210"/>
      </c:pie3DChart>
      <c:spPr>
        <a:noFill/>
        <a:ln>
          <a:noFill/>
        </a:ln>
      </c:spPr>
    </c:plotArea>
    <c:sideWall>
      <c:thickness val="0"/>
    </c:sideWall>
    <c:backWall>
      <c:thickness val="0"/>
    </c:backWall>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25" b="1" i="0" u="none" baseline="0"/>
              <a:t>Struktura návrhu rozpočtu Moravskoslezského kraje na rok 2010
VÝDAJE</a:t>
            </a:r>
          </a:p>
        </c:rich>
      </c:tx>
      <c:layout>
        <c:manualLayout>
          <c:xMode val="factor"/>
          <c:yMode val="factor"/>
          <c:x val="0.0015"/>
          <c:y val="-0.0065"/>
        </c:manualLayout>
      </c:layout>
      <c:spPr>
        <a:noFill/>
        <a:ln>
          <a:noFill/>
        </a:ln>
      </c:spPr>
    </c:title>
    <c:view3D>
      <c:rotX val="30"/>
      <c:hPercent val="100"/>
      <c:rotY val="0"/>
      <c:depthPercent val="100"/>
      <c:rAngAx val="1"/>
    </c:view3D>
    <c:plotArea>
      <c:layout>
        <c:manualLayout>
          <c:xMode val="edge"/>
          <c:yMode val="edge"/>
          <c:x val="0.193"/>
          <c:y val="0.31375"/>
          <c:w val="0.59075"/>
          <c:h val="0.4675"/>
        </c:manualLayout>
      </c:layout>
      <c:pie3DChart>
        <c:varyColors val="1"/>
        <c:ser>
          <c:idx val="0"/>
          <c:order val="0"/>
          <c:explosion val="24"/>
          <c:extLst>
            <c:ext xmlns:c14="http://schemas.microsoft.com/office/drawing/2007/8/2/chart" uri="{6F2FDCE9-48DA-4B69-8628-5D25D57E5C99}">
              <c14:invertSolidFillFmt>
                <c14:spPr>
                  <a:solidFill>
                    <a:srgbClr val="000000"/>
                  </a:solidFill>
                </c14:spPr>
              </c14:invertSolidFillFmt>
            </c:ext>
          </c:extLst>
          <c:dPt>
            <c:idx val="8"/>
          </c:dPt>
          <c:dLbls>
            <c:dLbl>
              <c:idx val="0"/>
              <c:layout>
                <c:manualLayout>
                  <c:x val="0"/>
                  <c:y val="0"/>
                </c:manualLayout>
              </c:layout>
              <c:txPr>
                <a:bodyPr vert="horz" rot="0" anchor="ctr"/>
                <a:lstStyle/>
                <a:p>
                  <a:pPr algn="ctr">
                    <a:defRPr lang="en-US" cap="none" sz="900" b="0" i="0" u="none" baseline="0"/>
                  </a:pPr>
                </a:p>
              </c:txPr>
              <c:numFmt formatCode="0%" sourceLinked="0"/>
              <c:showLegendKey val="1"/>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pPr>
                </a:p>
              </c:txPr>
              <c:numFmt formatCode="0%" sourceLinked="0"/>
              <c:showLegendKey val="1"/>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pPr>
                </a:p>
              </c:txPr>
              <c:numFmt formatCode="0%" sourceLinked="0"/>
              <c:showLegendKey val="1"/>
              <c:showVal val="0"/>
              <c:showBubbleSize val="0"/>
              <c:showCatName val="1"/>
              <c:showSerName val="0"/>
              <c:showPercent val="1"/>
            </c:dLbl>
            <c:dLbl>
              <c:idx val="4"/>
              <c:tx>
                <c:rich>
                  <a:bodyPr vert="horz" rot="0" anchor="ctr"/>
                  <a:lstStyle/>
                  <a:p>
                    <a:pPr algn="ctr">
                      <a:defRPr/>
                    </a:pPr>
                    <a:r>
                      <a:rPr lang="en-US" cap="none" sz="900" b="0" i="0" u="none" baseline="0"/>
                      <a:t>Příspěvky PO celkem - provoz
25,53%</a:t>
                    </a:r>
                  </a:p>
                </c:rich>
              </c:tx>
              <c:numFmt formatCode="General" sourceLinked="1"/>
              <c:showLegendKey val="1"/>
              <c:showVal val="0"/>
              <c:showBubbleSize val="0"/>
              <c:showCatName val="1"/>
              <c:showSerName val="0"/>
              <c:showPercent val="1"/>
            </c:dLbl>
            <c:dLbl>
              <c:idx val="8"/>
              <c:layout>
                <c:manualLayout>
                  <c:x val="0"/>
                  <c:y val="0"/>
                </c:manualLayout>
              </c:layout>
              <c:txPr>
                <a:bodyPr vert="horz" rot="0" anchor="ctr"/>
                <a:lstStyle/>
                <a:p>
                  <a:pPr algn="ctr">
                    <a:defRPr lang="en-US" cap="none" sz="900" b="0" i="0" u="none" baseline="0"/>
                  </a:pPr>
                </a:p>
              </c:txPr>
              <c:numFmt formatCode="0%" sourceLinked="0"/>
              <c:showLegendKey val="1"/>
              <c:showVal val="0"/>
              <c:showBubbleSize val="0"/>
              <c:showCatName val="1"/>
              <c:showSerName val="0"/>
              <c:showPercent val="1"/>
            </c:dLbl>
            <c:dLbl>
              <c:idx val="9"/>
              <c:layout>
                <c:manualLayout>
                  <c:x val="0"/>
                  <c:y val="0"/>
                </c:manualLayout>
              </c:layout>
              <c:txPr>
                <a:bodyPr vert="horz" rot="0" anchor="ctr"/>
                <a:lstStyle/>
                <a:p>
                  <a:pPr algn="ctr">
                    <a:defRPr lang="en-US" cap="none" sz="900" b="0" i="0" u="none" baseline="0"/>
                  </a:pPr>
                </a:p>
              </c:txPr>
              <c:numFmt formatCode="0%" sourceLinked="0"/>
              <c:showLegendKey val="1"/>
              <c:showVal val="0"/>
              <c:showBubbleSize val="0"/>
              <c:showCatName val="1"/>
              <c:showSerName val="0"/>
              <c:showPercent val="1"/>
            </c:dLbl>
            <c:numFmt formatCode="0%" sourceLinked="0"/>
            <c:txPr>
              <a:bodyPr vert="horz" rot="0" anchor="ctr"/>
              <a:lstStyle/>
              <a:p>
                <a:pPr algn="ctr">
                  <a:defRPr lang="en-US" cap="none" sz="900" b="0" i="0" u="none" baseline="0"/>
                </a:pPr>
              </a:p>
            </c:txPr>
            <c:showLegendKey val="1"/>
            <c:showVal val="0"/>
            <c:showBubbleSize val="0"/>
            <c:showCatName val="1"/>
            <c:showSerName val="0"/>
            <c:showLeaderLines val="1"/>
            <c:showPercent val="1"/>
          </c:dLbls>
          <c:cat>
            <c:strRef>
              <c:f>'Zdrojová data V.a VI.'!$A$2:$A$11</c:f>
              <c:strCache/>
            </c:strRef>
          </c:cat>
          <c:val>
            <c:numRef>
              <c:f>'Zdrojová data V.a VI.'!$H$2:$H$11</c:f>
              <c:numCache/>
            </c:numRef>
          </c:val>
        </c:ser>
        <c:ser>
          <c:idx val="1"/>
          <c:order val="1"/>
          <c:explosion val="24"/>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1"/>
            <c:showSerName val="0"/>
            <c:showLeaderLines val="1"/>
            <c:showPercent val="1"/>
          </c:dLbls>
          <c:cat>
            <c:strRef>
              <c:f>'Zdrojová data V.a VI.'!$A$2:$A$11</c:f>
              <c:strCache/>
            </c:strRef>
          </c:cat>
          <c:val>
            <c:numRef>
              <c:f>'Zdrojová data V.a VI.'!$I$2:$I$11</c:f>
              <c:numCache/>
            </c:numRef>
          </c:val>
        </c:ser>
      </c:pie3DChart>
      <c:spPr>
        <a:noFill/>
        <a:ln>
          <a:noFill/>
        </a:ln>
      </c:spPr>
    </c:plotArea>
    <c:sideWall>
      <c:thickness val="0"/>
    </c:sideWall>
    <c:backWall>
      <c:thickness val="0"/>
    </c:backWall>
    <c:plotVisOnly val="1"/>
    <c:dispBlanksAs val="gap"/>
    <c:showDLblsOverMax val="0"/>
  </c:chart>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xdr:colOff>
      <xdr:row>14</xdr:row>
      <xdr:rowOff>85725</xdr:rowOff>
    </xdr:from>
    <xdr:to>
      <xdr:col>14</xdr:col>
      <xdr:colOff>209550</xdr:colOff>
      <xdr:row>33</xdr:row>
      <xdr:rowOff>95250</xdr:rowOff>
    </xdr:to>
    <xdr:graphicFrame>
      <xdr:nvGraphicFramePr>
        <xdr:cNvPr id="1" name="Chart 1"/>
        <xdr:cNvGraphicFramePr/>
      </xdr:nvGraphicFramePr>
      <xdr:xfrm>
        <a:off x="2933700" y="3181350"/>
        <a:ext cx="8191500" cy="314325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15</xdr:row>
      <xdr:rowOff>19050</xdr:rowOff>
    </xdr:from>
    <xdr:to>
      <xdr:col>5</xdr:col>
      <xdr:colOff>981075</xdr:colOff>
      <xdr:row>34</xdr:row>
      <xdr:rowOff>19050</xdr:rowOff>
    </xdr:to>
    <xdr:graphicFrame>
      <xdr:nvGraphicFramePr>
        <xdr:cNvPr id="2" name="Chart 2"/>
        <xdr:cNvGraphicFramePr/>
      </xdr:nvGraphicFramePr>
      <xdr:xfrm>
        <a:off x="104775" y="3295650"/>
        <a:ext cx="2790825" cy="31432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47625</xdr:rowOff>
    </xdr:from>
    <xdr:to>
      <xdr:col>13</xdr:col>
      <xdr:colOff>238125</xdr:colOff>
      <xdr:row>35</xdr:row>
      <xdr:rowOff>28575</xdr:rowOff>
    </xdr:to>
    <xdr:graphicFrame>
      <xdr:nvGraphicFramePr>
        <xdr:cNvPr id="1" name="Chart 1"/>
        <xdr:cNvGraphicFramePr/>
      </xdr:nvGraphicFramePr>
      <xdr:xfrm>
        <a:off x="85725" y="47625"/>
        <a:ext cx="9067800" cy="56483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11</xdr:row>
      <xdr:rowOff>133350</xdr:rowOff>
    </xdr:from>
    <xdr:to>
      <xdr:col>7</xdr:col>
      <xdr:colOff>171450</xdr:colOff>
      <xdr:row>30</xdr:row>
      <xdr:rowOff>114300</xdr:rowOff>
    </xdr:to>
    <xdr:graphicFrame>
      <xdr:nvGraphicFramePr>
        <xdr:cNvPr id="1" name="Chart 1"/>
        <xdr:cNvGraphicFramePr/>
      </xdr:nvGraphicFramePr>
      <xdr:xfrm>
        <a:off x="47625" y="2581275"/>
        <a:ext cx="7753350" cy="3133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47625</xdr:colOff>
      <xdr:row>21</xdr:row>
      <xdr:rowOff>104775</xdr:rowOff>
    </xdr:from>
    <xdr:to>
      <xdr:col>21</xdr:col>
      <xdr:colOff>247650</xdr:colOff>
      <xdr:row>41</xdr:row>
      <xdr:rowOff>95250</xdr:rowOff>
    </xdr:to>
    <xdr:graphicFrame>
      <xdr:nvGraphicFramePr>
        <xdr:cNvPr id="1" name="Chart 2"/>
        <xdr:cNvGraphicFramePr/>
      </xdr:nvGraphicFramePr>
      <xdr:xfrm>
        <a:off x="8410575" y="4400550"/>
        <a:ext cx="7229475" cy="3371850"/>
      </xdr:xfrm>
      <a:graphic>
        <a:graphicData uri="http://schemas.openxmlformats.org/drawingml/2006/chart">
          <c:chart xmlns:c="http://schemas.openxmlformats.org/drawingml/2006/chart" r:id="rId1"/>
        </a:graphicData>
      </a:graphic>
    </xdr:graphicFrame>
    <xdr:clientData/>
  </xdr:twoCellAnchor>
  <xdr:twoCellAnchor>
    <xdr:from>
      <xdr:col>12</xdr:col>
      <xdr:colOff>47625</xdr:colOff>
      <xdr:row>0</xdr:row>
      <xdr:rowOff>28575</xdr:rowOff>
    </xdr:from>
    <xdr:to>
      <xdr:col>21</xdr:col>
      <xdr:colOff>161925</xdr:colOff>
      <xdr:row>20</xdr:row>
      <xdr:rowOff>190500</xdr:rowOff>
    </xdr:to>
    <xdr:graphicFrame>
      <xdr:nvGraphicFramePr>
        <xdr:cNvPr id="2" name="Chart 4"/>
        <xdr:cNvGraphicFramePr/>
      </xdr:nvGraphicFramePr>
      <xdr:xfrm>
        <a:off x="8410575" y="28575"/>
        <a:ext cx="7143750" cy="42576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info.mfcr.cz/cgi-bin/raris/detail.pl?ico=00842761&amp;typ=1" TargetMode="External" /><Relationship Id="rId2" Type="http://schemas.openxmlformats.org/officeDocument/2006/relationships/hyperlink" Target="http://wwwinfo.mfcr.cz/cgi-bin/raris/detail.pl?ico=00842753&amp;typ=1" TargetMode="External" /><Relationship Id="rId3" Type="http://schemas.openxmlformats.org/officeDocument/2006/relationships/hyperlink" Target="http://wwwinfo.mfcr.cz/cgi-bin/raris/detail.pl?ico=00842745&amp;typ=1" TargetMode="External" /><Relationship Id="rId4" Type="http://schemas.openxmlformats.org/officeDocument/2006/relationships/hyperlink" Target="http://wwwinfo.mfcr.cz/cgi-bin/raris/detail.pl?ico=00602159&amp;typ=1" TargetMode="External" /><Relationship Id="rId5" Type="http://schemas.openxmlformats.org/officeDocument/2006/relationships/hyperlink" Target="http://wwwinfo.mfcr.cz/cgi-bin/raris/detail.pl?ico=00842702&amp;typ=1" TargetMode="External" /><Relationship Id="rId6" Type="http://schemas.openxmlformats.org/officeDocument/2006/relationships/hyperlink" Target="http://wwwinfo.mfcr.cz/cgi-bin/raris/detail.pl?ico=00842737&amp;typ=1" TargetMode="External" /><Relationship Id="rId7" Type="http://schemas.openxmlformats.org/officeDocument/2006/relationships/hyperlink" Target="http://wwwinfo.mfcr.cz/cgi-bin/raris/detail.pl?ico=61989011&amp;typ=1" TargetMode="External" /><Relationship Id="rId8" Type="http://schemas.openxmlformats.org/officeDocument/2006/relationships/hyperlink" Target="http://wwwinfo.mfcr.cz/cgi-bin/raris/detail.pl?ico=00602060&amp;typ=1" TargetMode="External" /><Relationship Id="rId9" Type="http://schemas.openxmlformats.org/officeDocument/2006/relationships/hyperlink" Target="http://wwwinfo.mfcr.cz/cgi-bin/raris/detail.pl?ico=62331205&amp;typ=1" TargetMode="External" /><Relationship Id="rId10" Type="http://schemas.openxmlformats.org/officeDocument/2006/relationships/hyperlink" Target="http://wwwinfo.mfcr.cz/cgi-bin/raris/detail.pl?ico=62331639&amp;typ=1" TargetMode="External" /><Relationship Id="rId11" Type="http://schemas.openxmlformats.org/officeDocument/2006/relationships/hyperlink" Target="http://wwwinfo.mfcr.cz/cgi-bin/raris/detail.pl?ico=62331493&amp;typ=1" TargetMode="External" /><Relationship Id="rId12" Type="http://schemas.openxmlformats.org/officeDocument/2006/relationships/hyperlink" Target="http://wwwinfo.mfcr.cz/cgi-bin/raris/detail.pl?ico=62331558&amp;typ=1" TargetMode="External" /><Relationship Id="rId13" Type="http://schemas.openxmlformats.org/officeDocument/2006/relationships/hyperlink" Target="http://wwwinfo.mfcr.cz/cgi-bin/raris/detail.pl?ico=62331582&amp;typ=1" TargetMode="External" /><Relationship Id="rId14" Type="http://schemas.openxmlformats.org/officeDocument/2006/relationships/hyperlink" Target="http://wwwinfo.mfcr.cz/cgi-bin/raris/detail.pl?ico=62331795&amp;typ=1" TargetMode="External" /><Relationship Id="rId15" Type="http://schemas.openxmlformats.org/officeDocument/2006/relationships/hyperlink" Target="http://wwwinfo.mfcr.cz/cgi-bin/raris/detail.pl?ico=62331540&amp;typ=1" TargetMode="External" /><Relationship Id="rId16" Type="http://schemas.openxmlformats.org/officeDocument/2006/relationships/hyperlink" Target="http://wwwinfo.mfcr.cz/cgi-bin/raris/detail.pl?ico=00601667&amp;typ=1" TargetMode="External" /><Relationship Id="rId17" Type="http://schemas.openxmlformats.org/officeDocument/2006/relationships/hyperlink" Target="http://wwwinfo.mfcr.cz/cgi-bin/raris/detail.pl?ico=00601659&amp;typ=1" TargetMode="External" /><Relationship Id="rId18" Type="http://schemas.openxmlformats.org/officeDocument/2006/relationships/hyperlink" Target="http://wwwinfo.mfcr.cz/cgi-bin/raris/detail.pl?ico=00601675&amp;typ=1" TargetMode="External" /><Relationship Id="rId19" Type="http://schemas.openxmlformats.org/officeDocument/2006/relationships/hyperlink" Target="http://wwwinfo.mfcr.cz/cgi-bin/raris/detail.pl?ico=00601641&amp;typ=1" TargetMode="External" /><Relationship Id="rId20" Type="http://schemas.openxmlformats.org/officeDocument/2006/relationships/hyperlink" Target="http://wwwinfo.mfcr.cz/cgi-bin/raris/detail.pl?ico=47813091&amp;typ=1" TargetMode="External" /><Relationship Id="rId21" Type="http://schemas.openxmlformats.org/officeDocument/2006/relationships/hyperlink" Target="http://wwwinfo.mfcr.cz/cgi-bin/raris/detail.pl?ico=47813113&amp;typ=1" TargetMode="External" /><Relationship Id="rId22" Type="http://schemas.openxmlformats.org/officeDocument/2006/relationships/hyperlink" Target="http://wwwinfo.mfcr.cz/cgi-bin/raris/detail.pl?ico=47813075&amp;typ=1" TargetMode="External" /><Relationship Id="rId23" Type="http://schemas.openxmlformats.org/officeDocument/2006/relationships/hyperlink" Target="http://wwwinfo.mfcr.cz/cgi-bin/raris/detail.pl?ico=47813105&amp;typ=1" TargetMode="External" /><Relationship Id="rId24" Type="http://schemas.openxmlformats.org/officeDocument/2006/relationships/hyperlink" Target="http://wwwinfo.mfcr.cz/cgi-bin/raris/detail.pl?ico=00601411&amp;typ=1" TargetMode="External" /><Relationship Id="rId25" Type="http://schemas.openxmlformats.org/officeDocument/2006/relationships/hyperlink" Target="http://wwwinfo.mfcr.cz/cgi-bin/raris/detail.pl?ico=00846881&amp;typ=1" TargetMode="External" /><Relationship Id="rId26" Type="http://schemas.openxmlformats.org/officeDocument/2006/relationships/hyperlink" Target="http://wwwinfo.mfcr.cz/cgi-bin/raris/detail.pl?ico=00601403&amp;typ=1" TargetMode="External" /><Relationship Id="rId27" Type="http://schemas.openxmlformats.org/officeDocument/2006/relationships/hyperlink" Target="http://wwwinfo.mfcr.cz/cgi-bin/raris/detail.pl?ico=00601390&amp;typ=1" TargetMode="External" /><Relationship Id="rId28" Type="http://schemas.openxmlformats.org/officeDocument/2006/relationships/hyperlink" Target="http://wwwinfo.mfcr.cz/cgi-bin/raris/detail.pl?ico=00601357&amp;typ=1" TargetMode="External" /><Relationship Id="rId29" Type="http://schemas.openxmlformats.org/officeDocument/2006/relationships/hyperlink" Target="http://wwwinfo.mfcr.cz/cgi-bin/raris/detail.pl?ico=00601349&amp;typ=1" TargetMode="External" /><Relationship Id="rId30" Type="http://schemas.openxmlformats.org/officeDocument/2006/relationships/hyperlink" Target="http://wwwinfo.mfcr.cz/cgi-bin/raris/detail.pl?ico=00601331&amp;typ=1" TargetMode="External" /><Relationship Id="rId31" Type="http://schemas.openxmlformats.org/officeDocument/2006/relationships/hyperlink" Target="http://wwwinfo.mfcr.cz/cgi-bin/raris/detail.pl?ico=70645566&amp;typ=1" TargetMode="External" /><Relationship Id="rId32" Type="http://schemas.openxmlformats.org/officeDocument/2006/relationships/hyperlink" Target="http://wwwinfo.mfcr.cz/cgi-bin/raris/detail.pl?ico=00602132&amp;typ=1" TargetMode="External" /><Relationship Id="rId33" Type="http://schemas.openxmlformats.org/officeDocument/2006/relationships/hyperlink" Target="http://wwwinfo.mfcr.cz/cgi-bin/raris/detail.pl?ico=00602124&amp;typ=1" TargetMode="External" /><Relationship Id="rId34" Type="http://schemas.openxmlformats.org/officeDocument/2006/relationships/hyperlink" Target="http://wwwinfo.mfcr.cz/cgi-bin/raris/detail.pl?ico=00602116&amp;typ=1" TargetMode="External" /><Relationship Id="rId35" Type="http://schemas.openxmlformats.org/officeDocument/2006/relationships/hyperlink" Target="http://wwwinfo.mfcr.cz/cgi-bin/raris/detail.pl?ico=00602141&amp;typ=1" TargetMode="External" /><Relationship Id="rId36" Type="http://schemas.openxmlformats.org/officeDocument/2006/relationships/hyperlink" Target="http://wwwinfo.mfcr.cz/cgi-bin/raris/detail.pl?ico=00602086&amp;typ=1" TargetMode="External" /><Relationship Id="rId37" Type="http://schemas.openxmlformats.org/officeDocument/2006/relationships/hyperlink" Target="http://wwwinfo.mfcr.cz/cgi-bin/raris/detail.pl?ico=00602094&amp;typ=1" TargetMode="External" /><Relationship Id="rId38" Type="http://schemas.openxmlformats.org/officeDocument/2006/relationships/hyperlink" Target="http://wwwinfo.mfcr.cz/cgi-bin/raris/detail.pl?ico=00602078&amp;typ=1" TargetMode="External" /><Relationship Id="rId39" Type="http://schemas.openxmlformats.org/officeDocument/2006/relationships/hyperlink" Target="http://wwwinfo.mfcr.cz/cgi-bin/raris/detail.pl?ico=00602051&amp;typ=1" TargetMode="External" /><Relationship Id="rId40" Type="http://schemas.openxmlformats.org/officeDocument/2006/relationships/hyperlink" Target="http://wwwinfo.mfcr.cz/cgi-bin/raris/detail.pl?ico=00600920&amp;typ=1" TargetMode="External" /><Relationship Id="rId41" Type="http://schemas.openxmlformats.org/officeDocument/2006/relationships/hyperlink" Target="http://wwwinfo.mfcr.cz/cgi-bin/raris/detail.pl?ico=62331574&amp;typ=1" TargetMode="External" /><Relationship Id="rId42" Type="http://schemas.openxmlformats.org/officeDocument/2006/relationships/hyperlink" Target="http://wwwinfo.mfcr.cz/cgi-bin/raris/detail.pl?ico=62331566&amp;typ=1" TargetMode="External" /><Relationship Id="rId43" Type="http://schemas.openxmlformats.org/officeDocument/2006/relationships/hyperlink" Target="http://wwwinfo.mfcr.cz/cgi-bin/raris/detail.pl?ico=62331515&amp;typ=1" TargetMode="External" /><Relationship Id="rId44" Type="http://schemas.openxmlformats.org/officeDocument/2006/relationships/hyperlink" Target="http://wwwinfo.mfcr.cz/cgi-bin/raris/detail.pl?ico=60337320&amp;typ=1" TargetMode="External" /><Relationship Id="rId45" Type="http://schemas.openxmlformats.org/officeDocument/2006/relationships/hyperlink" Target="http://wwwinfo.mfcr.cz/cgi-bin/raris/detail.pl?ico=60337494&amp;typ=1" TargetMode="External" /><Relationship Id="rId46" Type="http://schemas.openxmlformats.org/officeDocument/2006/relationships/hyperlink" Target="http://wwwinfo.mfcr.cz/cgi-bin/raris/detail.pl?ico=00844985&amp;typ=1" TargetMode="External" /><Relationship Id="rId47" Type="http://schemas.openxmlformats.org/officeDocument/2006/relationships/hyperlink" Target="http://wwwinfo.mfcr.cz/cgi-bin/raris/detail.pl?ico=00601624&amp;typ=1" TargetMode="External" /><Relationship Id="rId48" Type="http://schemas.openxmlformats.org/officeDocument/2006/relationships/hyperlink" Target="http://wwwinfo.mfcr.cz/cgi-bin/raris/detail.pl?ico=00845027&amp;typ=1" TargetMode="External" /><Relationship Id="rId49" Type="http://schemas.openxmlformats.org/officeDocument/2006/relationships/hyperlink" Target="http://wwwinfo.mfcr.cz/cgi-bin/raris/detail.pl?ico=00601152&amp;typ=1" TargetMode="External" /><Relationship Id="rId50" Type="http://schemas.openxmlformats.org/officeDocument/2006/relationships/hyperlink" Target="http://wwwinfo.mfcr.cz/cgi-bin/raris/detail.pl?ico=47813083&amp;typ=1" TargetMode="External" /><Relationship Id="rId51" Type="http://schemas.openxmlformats.org/officeDocument/2006/relationships/hyperlink" Target="http://wwwinfo.mfcr.cz/cgi-bin/raris/detail.pl?ico=47813148&amp;typ=1" TargetMode="External" /><Relationship Id="rId52" Type="http://schemas.openxmlformats.org/officeDocument/2006/relationships/hyperlink" Target="http://wwwinfo.mfcr.cz/cgi-bin/raris/detail.pl?ico=47813121&amp;typ=1" TargetMode="External" /><Relationship Id="rId53" Type="http://schemas.openxmlformats.org/officeDocument/2006/relationships/hyperlink" Target="http://wwwinfo.mfcr.cz/cgi-bin/raris/detail.pl?ico=47813130&amp;typ=1" TargetMode="External" /><Relationship Id="rId54" Type="http://schemas.openxmlformats.org/officeDocument/2006/relationships/hyperlink" Target="http://wwwinfo.mfcr.cz/cgi-bin/raris/detail.pl?ico=00601861&amp;typ=1" TargetMode="External" /><Relationship Id="rId55" Type="http://schemas.openxmlformats.org/officeDocument/2006/relationships/hyperlink" Target="http://wwwinfo.mfcr.cz/cgi-bin/raris/detail.pl?ico=00601381&amp;typ=1" TargetMode="External" /><Relationship Id="rId56" Type="http://schemas.openxmlformats.org/officeDocument/2006/relationships/hyperlink" Target="http://wwwinfo.mfcr.cz/cgi-bin/raris/detail.pl?ico=00561151&amp;typ=1" TargetMode="External" /><Relationship Id="rId57" Type="http://schemas.openxmlformats.org/officeDocument/2006/relationships/hyperlink" Target="http://wwwinfo.mfcr.cz/cgi-bin/raris/detail.pl?ico=00601373&amp;typ=1" TargetMode="External" /><Relationship Id="rId58" Type="http://schemas.openxmlformats.org/officeDocument/2006/relationships/hyperlink" Target="http://wwwinfo.mfcr.cz/cgi-bin/raris/detail.pl?ico=14450909&amp;typ=1" TargetMode="External" /><Relationship Id="rId59" Type="http://schemas.openxmlformats.org/officeDocument/2006/relationships/hyperlink" Target="http://wwwinfo.mfcr.cz/cgi-bin/raris/detail.pl?ico=00601292&amp;typ=1" TargetMode="External" /><Relationship Id="rId60" Type="http://schemas.openxmlformats.org/officeDocument/2006/relationships/hyperlink" Target="http://wwwinfo.mfcr.cz/cgi-bin/raris/detail.pl?ico=00601322&amp;typ=1" TargetMode="External" /><Relationship Id="rId61" Type="http://schemas.openxmlformats.org/officeDocument/2006/relationships/hyperlink" Target="http://wwwinfo.mfcr.cz/cgi-bin/raris/detail.pl?ico=00601314&amp;typ=1" TargetMode="External" /><Relationship Id="rId62" Type="http://schemas.openxmlformats.org/officeDocument/2006/relationships/hyperlink" Target="http://wwwinfo.mfcr.cz/cgi-bin/raris/detail.pl?ico=70947911&amp;typ=1" TargetMode="External" /><Relationship Id="rId63" Type="http://schemas.openxmlformats.org/officeDocument/2006/relationships/hyperlink" Target="http://wwwinfo.mfcr.cz/cgi-bin/raris/detail.pl?ico=00535397&amp;typ=1" TargetMode="External" /><Relationship Id="rId64" Type="http://schemas.openxmlformats.org/officeDocument/2006/relationships/hyperlink" Target="http://wwwinfo.mfcr.cz/cgi-bin/raris/detail.pl?ico=00845183&amp;typ=1" TargetMode="External" /><Relationship Id="rId65" Type="http://schemas.openxmlformats.org/officeDocument/2006/relationships/hyperlink" Target="http://wwwinfo.mfcr.cz/cgi-bin/raris/detail.pl?ico=00845329&amp;typ=1" TargetMode="External" /><Relationship Id="rId66" Type="http://schemas.openxmlformats.org/officeDocument/2006/relationships/hyperlink" Target="http://wwwinfo.mfcr.cz/cgi-bin/raris/detail.pl?ico=00845213&amp;typ=1" TargetMode="External" /><Relationship Id="rId67" Type="http://schemas.openxmlformats.org/officeDocument/2006/relationships/hyperlink" Target="http://wwwinfo.mfcr.cz/cgi-bin/raris/detail.pl?ico=00845256&amp;typ=1" TargetMode="External" /><Relationship Id="rId68" Type="http://schemas.openxmlformats.org/officeDocument/2006/relationships/hyperlink" Target="http://wwwinfo.mfcr.cz/cgi-bin/raris/detail.pl?ico=00577260&amp;typ=1" TargetMode="External" /><Relationship Id="rId69" Type="http://schemas.openxmlformats.org/officeDocument/2006/relationships/hyperlink" Target="http://wwwinfo.mfcr.cz/cgi-bin/raris/detail.pl?ico=14451093&amp;typ=1" TargetMode="External" /><Relationship Id="rId70" Type="http://schemas.openxmlformats.org/officeDocument/2006/relationships/hyperlink" Target="http://wwwinfo.mfcr.cz/cgi-bin/raris/detail.pl?ico=13644327&amp;typ=1" TargetMode="External" /><Relationship Id="rId71" Type="http://schemas.openxmlformats.org/officeDocument/2006/relationships/hyperlink" Target="http://wwwinfo.mfcr.cz/cgi-bin/raris/detail.pl?ico=00575933&amp;typ=1" TargetMode="External" /><Relationship Id="rId72" Type="http://schemas.openxmlformats.org/officeDocument/2006/relationships/hyperlink" Target="http://wwwinfo.mfcr.cz/cgi-bin/raris/detail.pl?ico=68321082&amp;typ=1" TargetMode="External" /><Relationship Id="rId73" Type="http://schemas.openxmlformats.org/officeDocument/2006/relationships/hyperlink" Target="http://wwwinfo.mfcr.cz/cgi-bin/raris/detail.pl?ico=66932581&amp;typ=1" TargetMode="External" /><Relationship Id="rId74" Type="http://schemas.openxmlformats.org/officeDocument/2006/relationships/hyperlink" Target="http://wwwinfo.mfcr.cz/cgi-bin/raris/detail.pl?ico=68321261&amp;typ=1" TargetMode="External" /><Relationship Id="rId75" Type="http://schemas.openxmlformats.org/officeDocument/2006/relationships/hyperlink" Target="http://wwwinfo.mfcr.cz/cgi-bin/raris/detail.pl?ico=13644271&amp;typ=1" TargetMode="External" /><Relationship Id="rId76" Type="http://schemas.openxmlformats.org/officeDocument/2006/relationships/hyperlink" Target="http://wwwinfo.mfcr.cz/cgi-bin/raris/detail.pl?ico=13644289&amp;typ=1" TargetMode="External" /><Relationship Id="rId77" Type="http://schemas.openxmlformats.org/officeDocument/2006/relationships/hyperlink" Target="http://wwwinfo.mfcr.cz/cgi-bin/raris/detail.pl?ico=00577235&amp;typ=1" TargetMode="External" /><Relationship Id="rId78" Type="http://schemas.openxmlformats.org/officeDocument/2006/relationships/hyperlink" Target="http://wwwinfo.mfcr.cz/cgi-bin/raris/detail.pl?ico=13644254&amp;typ=1" TargetMode="External" /><Relationship Id="rId79" Type="http://schemas.openxmlformats.org/officeDocument/2006/relationships/hyperlink" Target="http://wwwinfo.mfcr.cz/cgi-bin/raris/detail.pl?ico=13644297&amp;typ=1" TargetMode="External" /><Relationship Id="rId80" Type="http://schemas.openxmlformats.org/officeDocument/2006/relationships/hyperlink" Target="http://wwwinfo.mfcr.cz/cgi-bin/raris/detail.pl?ico=00601632&amp;typ=1" TargetMode="External" /><Relationship Id="rId81" Type="http://schemas.openxmlformats.org/officeDocument/2006/relationships/hyperlink" Target="http://wwwinfo.mfcr.cz/cgi-bin/raris/detail.pl?ico=00601608&amp;typ=1" TargetMode="External" /><Relationship Id="rId82" Type="http://schemas.openxmlformats.org/officeDocument/2006/relationships/hyperlink" Target="http://wwwinfo.mfcr.cz/cgi-bin/raris/detail.pl?ico=00576441&amp;typ=1" TargetMode="External" /><Relationship Id="rId83" Type="http://schemas.openxmlformats.org/officeDocument/2006/relationships/hyperlink" Target="http://wwwinfo.mfcr.cz/cgi-bin/raris/detail.pl?ico=00577090&amp;typ=1" TargetMode="External" /><Relationship Id="rId84" Type="http://schemas.openxmlformats.org/officeDocument/2006/relationships/hyperlink" Target="http://wwwinfo.mfcr.cz/cgi-bin/raris/detail.pl?ico=00848077&amp;typ=1" TargetMode="External" /><Relationship Id="rId85" Type="http://schemas.openxmlformats.org/officeDocument/2006/relationships/hyperlink" Target="http://wwwinfo.mfcr.cz/cgi-bin/raris/detail.pl?ico=00577910&amp;typ=1" TargetMode="External" /><Relationship Id="rId86" Type="http://schemas.openxmlformats.org/officeDocument/2006/relationships/hyperlink" Target="http://wwwinfo.mfcr.cz/cgi-bin/raris/detail.pl?ico=00601594&amp;typ=1" TargetMode="External" /><Relationship Id="rId87" Type="http://schemas.openxmlformats.org/officeDocument/2006/relationships/hyperlink" Target="http://wwwinfo.mfcr.cz/cgi-bin/raris/detail.pl?ico=18054455&amp;typ=1" TargetMode="External" /><Relationship Id="rId88" Type="http://schemas.openxmlformats.org/officeDocument/2006/relationships/hyperlink" Target="http://wwwinfo.mfcr.cz/cgi-bin/raris/detail.pl?ico=00576701&amp;typ=1" TargetMode="External" /><Relationship Id="rId89" Type="http://schemas.openxmlformats.org/officeDocument/2006/relationships/hyperlink" Target="http://wwwinfo.mfcr.cz/cgi-bin/raris/detail.pl?ico=00845299&amp;typ=1" TargetMode="External" /><Relationship Id="rId90" Type="http://schemas.openxmlformats.org/officeDocument/2006/relationships/hyperlink" Target="http://wwwinfo.mfcr.cz/cgi-bin/raris/detail.pl?ico=00845311&amp;typ=1" TargetMode="External" /><Relationship Id="rId91" Type="http://schemas.openxmlformats.org/officeDocument/2006/relationships/hyperlink" Target="http://wwwinfo.mfcr.cz/cgi-bin/raris/detail.pl?ico=14616068&amp;typ=1" TargetMode="External" /><Relationship Id="rId92" Type="http://schemas.openxmlformats.org/officeDocument/2006/relationships/hyperlink" Target="http://wwwinfo.mfcr.cz/cgi-bin/raris/detail.pl?ico=00601837&amp;typ=1" TargetMode="External" /><Relationship Id="rId93" Type="http://schemas.openxmlformats.org/officeDocument/2006/relationships/hyperlink" Target="http://wwwinfo.mfcr.cz/cgi-bin/raris/detail.pl?ico=00844691&amp;typ=1" TargetMode="External" /><Relationship Id="rId94" Type="http://schemas.openxmlformats.org/officeDocument/2006/relationships/hyperlink" Target="http://wwwinfo.mfcr.cz/cgi-bin/raris/detail.pl?ico=14613280&amp;typ=1" TargetMode="External" /><Relationship Id="rId95" Type="http://schemas.openxmlformats.org/officeDocument/2006/relationships/hyperlink" Target="http://wwwinfo.mfcr.cz/cgi-bin/raris/detail.pl?ico=13644301&amp;typ=1" TargetMode="External" /><Relationship Id="rId96" Type="http://schemas.openxmlformats.org/officeDocument/2006/relationships/hyperlink" Target="http://wwwinfo.mfcr.cz/cgi-bin/raris/detail.pl?ico=00577243&amp;typ=1" TargetMode="External" /><Relationship Id="rId97" Type="http://schemas.openxmlformats.org/officeDocument/2006/relationships/hyperlink" Target="http://wwwinfo.mfcr.cz/cgi-bin/raris/detail.pl?ico=00846660&amp;typ=1" TargetMode="External" /><Relationship Id="rId98" Type="http://schemas.openxmlformats.org/officeDocument/2006/relationships/hyperlink" Target="http://wwwinfo.mfcr.cz/cgi-bin/raris/detail.pl?ico=00562378&amp;typ=1" TargetMode="External" /><Relationship Id="rId99" Type="http://schemas.openxmlformats.org/officeDocument/2006/relationships/hyperlink" Target="http://wwwinfo.mfcr.cz/cgi-bin/raris/detail.pl?ico=63731371&amp;typ=1" TargetMode="External" /><Relationship Id="rId100" Type="http://schemas.openxmlformats.org/officeDocument/2006/relationships/hyperlink" Target="http://wwwinfo.mfcr.cz/cgi-bin/raris/detail.pl?ico=00846279&amp;typ=1" TargetMode="External" /><Relationship Id="rId101" Type="http://schemas.openxmlformats.org/officeDocument/2006/relationships/hyperlink" Target="http://wwwinfo.mfcr.cz/cgi-bin/raris/detail.pl?ico=13643479&amp;typ=1" TargetMode="External" /><Relationship Id="rId102" Type="http://schemas.openxmlformats.org/officeDocument/2006/relationships/hyperlink" Target="http://wwwinfo.mfcr.cz/cgi-bin/raris/detail.pl?ico=00100307&amp;typ=1" TargetMode="External" /><Relationship Id="rId103" Type="http://schemas.openxmlformats.org/officeDocument/2006/relationships/hyperlink" Target="http://wwwinfo.mfcr.cz/cgi-bin/raris/detail.pl?ico=00489875&amp;typ=1" TargetMode="External" /><Relationship Id="rId104" Type="http://schemas.openxmlformats.org/officeDocument/2006/relationships/hyperlink" Target="http://wwwinfo.mfcr.cz/cgi-bin/raris/detail.pl?ico=00408999&amp;typ=1" TargetMode="External" /><Relationship Id="rId105" Type="http://schemas.openxmlformats.org/officeDocument/2006/relationships/hyperlink" Target="http://wwwinfo.mfcr.cz/cgi-bin/raris/detail.pl?ico=00100340&amp;typ=1" TargetMode="External" /><Relationship Id="rId106" Type="http://schemas.openxmlformats.org/officeDocument/2006/relationships/hyperlink" Target="http://wwwinfo.mfcr.cz/cgi-bin/raris/detail.pl?ico=64628141&amp;typ=1" TargetMode="External" /><Relationship Id="rId107" Type="http://schemas.openxmlformats.org/officeDocument/2006/relationships/hyperlink" Target="http://wwwinfo.mfcr.cz/cgi-bin/raris/detail.pl?ico=64628124&amp;typ=1" TargetMode="External" /><Relationship Id="rId108" Type="http://schemas.openxmlformats.org/officeDocument/2006/relationships/hyperlink" Target="http://wwwinfo.mfcr.cz/cgi-bin/raris/detail.pl?ico=64628132&amp;typ=1" TargetMode="External" /><Relationship Id="rId109" Type="http://schemas.openxmlformats.org/officeDocument/2006/relationships/hyperlink" Target="http://wwwinfo.mfcr.cz/cgi-bin/raris/detail.pl?ico=00601985&amp;typ=1" TargetMode="External" /><Relationship Id="rId110" Type="http://schemas.openxmlformats.org/officeDocument/2006/relationships/hyperlink" Target="http://wwwinfo.mfcr.cz/cgi-bin/raris/detail.pl?ico=00601977&amp;typ=1" TargetMode="External" /><Relationship Id="rId111" Type="http://schemas.openxmlformats.org/officeDocument/2006/relationships/hyperlink" Target="http://wwwinfo.mfcr.cz/cgi-bin/raris/detail.pl?ico=61989258&amp;typ=1" TargetMode="External" /><Relationship Id="rId112" Type="http://schemas.openxmlformats.org/officeDocument/2006/relationships/hyperlink" Target="http://wwwinfo.mfcr.cz/cgi-bin/raris/detail.pl?ico=13644319&amp;typ=1" TargetMode="External" /><Relationship Id="rId113" Type="http://schemas.openxmlformats.org/officeDocument/2006/relationships/hyperlink" Target="http://wwwinfo.mfcr.cz/cgi-bin/raris/detail.pl?ico=60337389&amp;typ=1" TargetMode="External" /><Relationship Id="rId114" Type="http://schemas.openxmlformats.org/officeDocument/2006/relationships/hyperlink" Target="http://wwwinfo.mfcr.cz/cgi-bin/raris/detail.pl?ico=60337346&amp;typ=1" TargetMode="External" /><Relationship Id="rId115" Type="http://schemas.openxmlformats.org/officeDocument/2006/relationships/hyperlink" Target="http://wwwinfo.mfcr.cz/cgi-bin/raris/detail.pl?ico=66741335&amp;typ=1" TargetMode="External" /><Relationship Id="rId116" Type="http://schemas.openxmlformats.org/officeDocument/2006/relationships/hyperlink" Target="http://wwwinfo.mfcr.cz/cgi-bin/raris/detail.pl?ico=47813474&amp;typ=1" TargetMode="External" /><Relationship Id="rId117" Type="http://schemas.openxmlformats.org/officeDocument/2006/relationships/hyperlink" Target="http://wwwinfo.mfcr.cz/cgi-bin/raris/detail.pl?ico=63699214&amp;typ=1" TargetMode="External" /><Relationship Id="rId118" Type="http://schemas.openxmlformats.org/officeDocument/2006/relationships/hyperlink" Target="http://wwwinfo.mfcr.cz/cgi-bin/raris/detail.pl?ico=64628159&amp;typ=1" TargetMode="External" /><Relationship Id="rId119" Type="http://schemas.openxmlformats.org/officeDocument/2006/relationships/hyperlink" Target="http://wwwinfo.mfcr.cz/cgi-bin/raris/detail.pl?ico=61989274&amp;typ=1" TargetMode="External" /><Relationship Id="rId120" Type="http://schemas.openxmlformats.org/officeDocument/2006/relationships/hyperlink" Target="http://wwwinfo.mfcr.cz/cgi-bin/raris/detail.pl?ico=61989266&amp;typ=1" TargetMode="External" /><Relationship Id="rId121" Type="http://schemas.openxmlformats.org/officeDocument/2006/relationships/hyperlink" Target="http://wwwinfo.mfcr.cz/cgi-bin/raris/detail.pl?ico=64628213&amp;typ=1" TargetMode="External" /><Relationship Id="rId122" Type="http://schemas.openxmlformats.org/officeDocument/2006/relationships/hyperlink" Target="http://wwwinfo.mfcr.cz/cgi-bin/raris/detail.pl?ico=64628205&amp;typ=1" TargetMode="External" /><Relationship Id="rId123" Type="http://schemas.openxmlformats.org/officeDocument/2006/relationships/hyperlink" Target="http://wwwinfo.mfcr.cz/cgi-bin/raris/detail.pl?ico=64628191&amp;typ=1" TargetMode="External" /><Relationship Id="rId124" Type="http://schemas.openxmlformats.org/officeDocument/2006/relationships/hyperlink" Target="http://wwwinfo.mfcr.cz/cgi-bin/raris/detail.pl?ico=64628183&amp;typ=1" TargetMode="External" /><Relationship Id="rId125" Type="http://schemas.openxmlformats.org/officeDocument/2006/relationships/hyperlink" Target="http://wwwinfo.mfcr.cz/cgi-bin/raris/detail.pl?ico=68899173&amp;typ=1" TargetMode="External" /><Relationship Id="rId126" Type="http://schemas.openxmlformats.org/officeDocument/2006/relationships/hyperlink" Target="http://wwwinfo.mfcr.cz/cgi-bin/raris/detail.pl?ico=00847895&amp;typ=1" TargetMode="External" /><Relationship Id="rId127" Type="http://schemas.openxmlformats.org/officeDocument/2006/relationships/hyperlink" Target="http://wwwinfo.mfcr.cz/cgi-bin/raris/detail.pl?ico=47655259&amp;typ=1" TargetMode="External" /><Relationship Id="rId128" Type="http://schemas.openxmlformats.org/officeDocument/2006/relationships/hyperlink" Target="http://wwwinfo.mfcr.cz/cgi-bin/raris/detail.pl?ico=63024616&amp;typ=1" TargetMode="External" /><Relationship Id="rId129" Type="http://schemas.openxmlformats.org/officeDocument/2006/relationships/hyperlink" Target="http://wwwinfo.mfcr.cz/cgi-bin/raris/detail.pl?ico=00847861&amp;typ=1" TargetMode="External" /><Relationship Id="rId130" Type="http://schemas.openxmlformats.org/officeDocument/2006/relationships/hyperlink" Target="http://wwwinfo.mfcr.cz/cgi-bin/raris/detail.pl?ico=70640700&amp;typ=1" TargetMode="External" /><Relationship Id="rId131" Type="http://schemas.openxmlformats.org/officeDocument/2006/relationships/hyperlink" Target="http://wwwinfo.mfcr.cz/cgi-bin/raris/detail.pl?ico=70640696&amp;typ=1" TargetMode="External" /><Relationship Id="rId132" Type="http://schemas.openxmlformats.org/officeDocument/2006/relationships/hyperlink" Target="http://wwwinfo.mfcr.cz/cgi-bin/raris/detail.pl?ico=64125912&amp;typ=1" TargetMode="External" /><Relationship Id="rId133" Type="http://schemas.openxmlformats.org/officeDocument/2006/relationships/hyperlink" Target="http://wwwinfo.mfcr.cz/cgi-bin/raris/detail.pl?ico=70640726&amp;typ=1" TargetMode="External" /><Relationship Id="rId134" Type="http://schemas.openxmlformats.org/officeDocument/2006/relationships/hyperlink" Target="http://wwwinfo.mfcr.cz/cgi-bin/raris/detail.pl?ico=70640718&amp;typ=1" TargetMode="External" /><Relationship Id="rId135" Type="http://schemas.openxmlformats.org/officeDocument/2006/relationships/hyperlink" Target="http://wwwinfo.mfcr.cz/cgi-bin/raris/detail.pl?ico=62330268&amp;typ=1" TargetMode="External" /><Relationship Id="rId136" Type="http://schemas.openxmlformats.org/officeDocument/2006/relationships/hyperlink" Target="http://wwwinfo.mfcr.cz/cgi-bin/raris/detail.pl?ico=62330390&amp;typ=1" TargetMode="External" /><Relationship Id="rId137" Type="http://schemas.openxmlformats.org/officeDocument/2006/relationships/hyperlink" Target="http://wwwinfo.mfcr.cz/cgi-bin/raris/detail.pl?ico=70640661&amp;typ=1" TargetMode="External" /><Relationship Id="rId138" Type="http://schemas.openxmlformats.org/officeDocument/2006/relationships/hyperlink" Target="http://wwwinfo.mfcr.cz/cgi-bin/raris/detail.pl?ico=70640670&amp;typ=1" TargetMode="External" /><Relationship Id="rId139" Type="http://schemas.openxmlformats.org/officeDocument/2006/relationships/hyperlink" Target="http://wwwinfo.mfcr.cz/cgi-bin/raris/detail.pl?ico=47813482&amp;typ=1" TargetMode="External" /><Relationship Id="rId140" Type="http://schemas.openxmlformats.org/officeDocument/2006/relationships/hyperlink" Target="http://wwwinfo.mfcr.cz/cgi-bin/raris/detail.pl?ico=47813491&amp;typ=1" TargetMode="External" /><Relationship Id="rId141" Type="http://schemas.openxmlformats.org/officeDocument/2006/relationships/hyperlink" Target="http://wwwinfo.mfcr.cz/cgi-bin/raris/detail.pl?ico=47813199&amp;typ=1" TargetMode="External" /><Relationship Id="rId142" Type="http://schemas.openxmlformats.org/officeDocument/2006/relationships/hyperlink" Target="http://wwwinfo.mfcr.cz/cgi-bin/raris/detail.pl?ico=47813181&amp;typ=1" TargetMode="External" /><Relationship Id="rId143" Type="http://schemas.openxmlformats.org/officeDocument/2006/relationships/hyperlink" Target="http://wwwinfo.mfcr.cz/cgi-bin/raris/detail.pl?ico=47813211&amp;typ=1" TargetMode="External" /><Relationship Id="rId144" Type="http://schemas.openxmlformats.org/officeDocument/2006/relationships/hyperlink" Target="http://wwwinfo.mfcr.cz/cgi-bin/raris/detail.pl?ico=47813563&amp;typ=1" TargetMode="External" /><Relationship Id="rId145" Type="http://schemas.openxmlformats.org/officeDocument/2006/relationships/hyperlink" Target="http://wwwinfo.mfcr.cz/cgi-bin/raris/detail.pl?ico=47813571&amp;typ=1" TargetMode="External" /><Relationship Id="rId146" Type="http://schemas.openxmlformats.org/officeDocument/2006/relationships/hyperlink" Target="http://wwwinfo.mfcr.cz/cgi-bin/raris/detail.pl?ico=47813172&amp;typ=1" TargetMode="External" /><Relationship Id="rId147" Type="http://schemas.openxmlformats.org/officeDocument/2006/relationships/hyperlink" Target="http://wwwinfo.mfcr.cz/cgi-bin/raris/detail.pl?ico=69610134&amp;typ=1" TargetMode="External" /><Relationship Id="rId148" Type="http://schemas.openxmlformats.org/officeDocument/2006/relationships/hyperlink" Target="http://wwwinfo.mfcr.cz/cgi-bin/raris/detail.pl?ico=70632090&amp;typ=1" TargetMode="External" /><Relationship Id="rId149" Type="http://schemas.openxmlformats.org/officeDocument/2006/relationships/hyperlink" Target="http://wwwinfo.mfcr.cz/cgi-bin/raris/detail.pl?ico=69610126&amp;typ=1" TargetMode="External" /><Relationship Id="rId150" Type="http://schemas.openxmlformats.org/officeDocument/2006/relationships/hyperlink" Target="http://wwwinfo.mfcr.cz/cgi-bin/raris/detail.pl?ico=00852619&amp;typ=1" TargetMode="External" /><Relationship Id="rId151" Type="http://schemas.openxmlformats.org/officeDocument/2006/relationships/hyperlink" Target="http://wwwinfo.mfcr.cz/cgi-bin/raris/detail.pl?ico=60802669&amp;typ=1" TargetMode="External" /><Relationship Id="rId152" Type="http://schemas.openxmlformats.org/officeDocument/2006/relationships/hyperlink" Target="http://wwwinfo.mfcr.cz/cgi-bin/raris/detail.pl?ico=60802791&amp;typ=1" TargetMode="External" /><Relationship Id="rId153" Type="http://schemas.openxmlformats.org/officeDocument/2006/relationships/hyperlink" Target="http://wwwinfo.mfcr.cz/cgi-bin/raris/detail.pl?ico=60780509&amp;typ=1" TargetMode="External" /><Relationship Id="rId154" Type="http://schemas.openxmlformats.org/officeDocument/2006/relationships/hyperlink" Target="http://wwwinfo.mfcr.cz/cgi-bin/raris/detail.pl?ico=60802561&amp;typ=1" TargetMode="External" /><Relationship Id="rId155" Type="http://schemas.openxmlformats.org/officeDocument/2006/relationships/hyperlink" Target="http://wwwinfo.mfcr.cz/cgi-bin/raris/detail.pl?ico=71172041&amp;typ=1" TargetMode="External" /><Relationship Id="rId156" Type="http://schemas.openxmlformats.org/officeDocument/2006/relationships/hyperlink" Target="http://wwwinfo.mfcr.cz/cgi-bin/raris/detail.pl?ico=71172050&amp;typ=1" TargetMode="External" /><Relationship Id="rId157" Type="http://schemas.openxmlformats.org/officeDocument/2006/relationships/hyperlink" Target="http://wwwinfo.mfcr.cz/cgi-bin/raris/detail.pl?ico=61989207&amp;typ=1" TargetMode="External" /><Relationship Id="rId158" Type="http://schemas.openxmlformats.org/officeDocument/2006/relationships/hyperlink" Target="http://wwwinfo.mfcr.cz/cgi-bin/raris/detail.pl?ico=61989185&amp;typ=1" TargetMode="External" /><Relationship Id="rId159" Type="http://schemas.openxmlformats.org/officeDocument/2006/relationships/hyperlink" Target="http://wwwinfo.mfcr.cz/cgi-bin/raris/detail.pl?ico=61989177&amp;typ=1" TargetMode="External" /><Relationship Id="rId160" Type="http://schemas.openxmlformats.org/officeDocument/2006/relationships/hyperlink" Target="http://wwwinfo.mfcr.cz/cgi-bin/raris/detail.pl?ico=61989215&amp;typ=1" TargetMode="External" /><Relationship Id="rId161" Type="http://schemas.openxmlformats.org/officeDocument/2006/relationships/hyperlink" Target="http://wwwinfo.mfcr.cz/cgi-bin/raris/detail.pl?ico=61989193&amp;typ=1" TargetMode="External" /><Relationship Id="rId162" Type="http://schemas.openxmlformats.org/officeDocument/2006/relationships/hyperlink" Target="http://wwwinfo.mfcr.cz/cgi-bin/raris/detail.pl?ico=61989223&amp;typ=1" TargetMode="External" /><Relationship Id="rId163" Type="http://schemas.openxmlformats.org/officeDocument/2006/relationships/hyperlink" Target="http://wwwinfo.mfcr.cz/cgi-bin/raris/detail.pl?ico=63731983&amp;typ=1" TargetMode="External" /><Relationship Id="rId164" Type="http://schemas.openxmlformats.org/officeDocument/2006/relationships/hyperlink" Target="http://wwwinfo.mfcr.cz/cgi-bin/raris/detail.pl?ico=64628116&amp;typ=1" TargetMode="External" /><Relationship Id="rId165" Type="http://schemas.openxmlformats.org/officeDocument/2006/relationships/hyperlink" Target="http://wwwinfo.mfcr.cz/cgi-bin/raris/detail.pl?ico=64628221&amp;typ=1" TargetMode="External" /><Relationship Id="rId166" Type="http://schemas.openxmlformats.org/officeDocument/2006/relationships/hyperlink" Target="http://wwwinfo.mfcr.cz/cgi-bin/raris/detail.pl?ico=61989231&amp;typ=1" TargetMode="External" /><Relationship Id="rId167" Type="http://schemas.openxmlformats.org/officeDocument/2006/relationships/hyperlink" Target="http://wwwinfo.mfcr.cz/cgi-bin/raris/detail.pl?ico=62331701&amp;typ=1" TargetMode="External" /><Relationship Id="rId168" Type="http://schemas.openxmlformats.org/officeDocument/2006/relationships/hyperlink" Target="http://wwwinfo.mfcr.cz/cgi-bin/raris/detail.pl?ico=68899106&amp;typ=1" TargetMode="External" /><Relationship Id="rId169" Type="http://schemas.openxmlformats.org/officeDocument/2006/relationships/hyperlink" Target="http://wwwinfo.mfcr.cz/cgi-bin/raris/detail.pl?ico=62331663&amp;typ=1" TargetMode="External" /><Relationship Id="rId170" Type="http://schemas.openxmlformats.org/officeDocument/2006/relationships/hyperlink" Target="http://wwwinfo.mfcr.cz/cgi-bin/raris/detail.pl?ico=62331647&amp;typ=1" TargetMode="External" /><Relationship Id="rId171" Type="http://schemas.openxmlformats.org/officeDocument/2006/relationships/hyperlink" Target="http://wwwinfo.mfcr.cz/cgi-bin/raris/detail.pl?ico=68899092&amp;typ=1" TargetMode="External" /><Relationship Id="rId172" Type="http://schemas.openxmlformats.org/officeDocument/2006/relationships/hyperlink" Target="http://wwwinfo.mfcr.cz/cgi-bin/raris/detail.pl?ico=62331680&amp;typ=1" TargetMode="External" /><Relationship Id="rId173" Type="http://schemas.openxmlformats.org/officeDocument/2006/relationships/hyperlink" Target="http://wwwinfo.mfcr.cz/cgi-bin/raris/detail.pl?ico=62331621&amp;typ=1" TargetMode="External" /><Relationship Id="rId174" Type="http://schemas.openxmlformats.org/officeDocument/2006/relationships/hyperlink" Target="http://wwwinfo.mfcr.cz/cgi-bin/raris/detail.pl?ico=62331698&amp;typ=1" TargetMode="External" /><Relationship Id="rId175" Type="http://schemas.openxmlformats.org/officeDocument/2006/relationships/hyperlink" Target="http://wwwinfo.mfcr.cz/cgi-bin/raris/detail.pl?ico=62330276&amp;typ=1" TargetMode="External" /><Relationship Id="rId176" Type="http://schemas.openxmlformats.org/officeDocument/2006/relationships/hyperlink" Target="http://wwwinfo.mfcr.cz/cgi-bin/raris/detail.pl?ico=62330357&amp;typ=1" TargetMode="External" /><Relationship Id="rId177" Type="http://schemas.openxmlformats.org/officeDocument/2006/relationships/hyperlink" Target="http://wwwinfo.mfcr.cz/cgi-bin/raris/detail.pl?ico=62330365&amp;typ=1" TargetMode="External" /><Relationship Id="rId178" Type="http://schemas.openxmlformats.org/officeDocument/2006/relationships/hyperlink" Target="http://wwwinfo.mfcr.cz/cgi-bin/raris/detail.pl?ico=62330420&amp;typ=1" TargetMode="External" /><Relationship Id="rId179" Type="http://schemas.openxmlformats.org/officeDocument/2006/relationships/hyperlink" Target="http://wwwinfo.mfcr.cz/cgi-bin/raris/detail.pl?ico=62330322&amp;typ=1" TargetMode="External" /><Relationship Id="rId180" Type="http://schemas.openxmlformats.org/officeDocument/2006/relationships/hyperlink" Target="http://wwwinfo.mfcr.cz/cgi-bin/raris/detail.pl?ico=62330292&amp;typ=1" TargetMode="External" /><Relationship Id="rId181" Type="http://schemas.openxmlformats.org/officeDocument/2006/relationships/hyperlink" Target="http://wwwinfo.mfcr.cz/cgi-bin/raris/detail.pl?ico=62330373&amp;typ=1" TargetMode="External" /><Relationship Id="rId182" Type="http://schemas.openxmlformats.org/officeDocument/2006/relationships/hyperlink" Target="http://wwwinfo.mfcr.cz/cgi-bin/raris/detail.pl?ico=49590928&amp;typ=1" TargetMode="External" /><Relationship Id="rId183" Type="http://schemas.openxmlformats.org/officeDocument/2006/relationships/hyperlink" Target="http://wwwinfo.mfcr.cz/cgi-bin/raris/detail.pl?ico=62330349&amp;typ=1" TargetMode="External" /><Relationship Id="rId184" Type="http://schemas.openxmlformats.org/officeDocument/2006/relationships/hyperlink" Target="http://wwwinfo.mfcr.cz/cgi-bin/raris/detail.pl?ico=47813539&amp;typ=1" TargetMode="External" /><Relationship Id="rId185" Type="http://schemas.openxmlformats.org/officeDocument/2006/relationships/hyperlink" Target="http://wwwinfo.mfcr.cz/cgi-bin/raris/detail.pl?ico=00849910&amp;typ=1" TargetMode="External" /><Relationship Id="rId186" Type="http://schemas.openxmlformats.org/officeDocument/2006/relationships/hyperlink" Target="http://wwwinfo.mfcr.cz/cgi-bin/raris/detail.pl?ico=47813504&amp;typ=1" TargetMode="External" /><Relationship Id="rId187" Type="http://schemas.openxmlformats.org/officeDocument/2006/relationships/hyperlink" Target="http://wwwinfo.mfcr.cz/cgi-bin/raris/detail.pl?ico=47813521&amp;typ=1" TargetMode="External" /><Relationship Id="rId188" Type="http://schemas.openxmlformats.org/officeDocument/2006/relationships/hyperlink" Target="http://wwwinfo.mfcr.cz/cgi-bin/raris/detail.pl?ico=47813512&amp;typ=1" TargetMode="External" /><Relationship Id="rId189" Type="http://schemas.openxmlformats.org/officeDocument/2006/relationships/hyperlink" Target="http://wwwinfo.mfcr.cz/cgi-bin/raris/detail.pl?ico=47813598&amp;typ=1" TargetMode="External" /><Relationship Id="rId190" Type="http://schemas.openxmlformats.org/officeDocument/2006/relationships/hyperlink" Target="http://wwwinfo.mfcr.cz/cgi-bin/raris/detail.pl?ico=64120422&amp;typ=1" TargetMode="External" /><Relationship Id="rId191" Type="http://schemas.openxmlformats.org/officeDocument/2006/relationships/hyperlink" Target="http://wwwinfo.mfcr.cz/cgi-bin/raris/detail.pl?ico=64120384&amp;typ=1" TargetMode="External" /><Relationship Id="rId192" Type="http://schemas.openxmlformats.org/officeDocument/2006/relationships/hyperlink" Target="http://wwwinfo.mfcr.cz/cgi-bin/raris/detail.pl?ico=64120392&amp;typ=1" TargetMode="External" /><Relationship Id="rId193" Type="http://schemas.openxmlformats.org/officeDocument/2006/relationships/hyperlink" Target="http://wwwinfo.mfcr.cz/cgi-bin/raris/detail.pl?ico=61955574&amp;typ=1" TargetMode="External" /><Relationship Id="rId194" Type="http://schemas.openxmlformats.org/officeDocument/2006/relationships/hyperlink" Target="http://wwwinfo.mfcr.cz/cgi-bin/raris/detail.pl?ico=60780568&amp;typ=1" TargetMode="External" /><Relationship Id="rId195" Type="http://schemas.openxmlformats.org/officeDocument/2006/relationships/hyperlink" Target="http://wwwinfo.mfcr.cz/cgi-bin/raris/detail.pl?ico=60780541&amp;typ=1" TargetMode="External" /><Relationship Id="rId196" Type="http://schemas.openxmlformats.org/officeDocument/2006/relationships/hyperlink" Target="http://wwwinfo.mfcr.cz/cgi-bin/raris/detail.pl?ico=60780487&amp;typ=1" TargetMode="External" /><Relationship Id="rId197" Type="http://schemas.openxmlformats.org/officeDocument/2006/relationships/hyperlink" Target="http://wwwinfo.mfcr.cz/cgi-bin/raris/detail.pl?ico=00852481&amp;typ=1" TargetMode="External" /><Relationship Id="rId198" Type="http://schemas.openxmlformats.org/officeDocument/2006/relationships/hyperlink" Target="http://wwwinfo.mfcr.cz/cgi-bin/raris/detail.pl?ico=60337401&amp;typ=1" TargetMode="External" /><Relationship Id="rId199" Type="http://schemas.openxmlformats.org/officeDocument/2006/relationships/hyperlink" Target="http://wwwinfo.mfcr.cz/cgi-bin/raris/detail.pl?ico=60337273&amp;typ=1" TargetMode="External" /><Relationship Id="rId200" Type="http://schemas.openxmlformats.org/officeDocument/2006/relationships/hyperlink" Target="http://wwwinfo.mfcr.cz/cgi-bin/raris/detail.pl?ico=00847925&amp;typ=1" TargetMode="External" /><Relationship Id="rId201" Type="http://schemas.openxmlformats.org/officeDocument/2006/relationships/hyperlink" Target="http://wwwinfo.mfcr.cz/cgi-bin/raris/detail.pl?ico=48004359&amp;typ=1" TargetMode="External" /><Relationship Id="rId202" Type="http://schemas.openxmlformats.org/officeDocument/2006/relationships/hyperlink" Target="http://wwwinfo.mfcr.cz/cgi-bin/raris/detail.pl?ico=62331442&amp;typ=1" TargetMode="External" /><Relationship Id="rId203" Type="http://schemas.openxmlformats.org/officeDocument/2006/relationships/hyperlink" Target="http://wwwinfo.mfcr.cz/cgi-bin/raris/detail.pl?ico=00847780&amp;typ=1" TargetMode="External" /><Relationship Id="rId204" Type="http://schemas.openxmlformats.org/officeDocument/2006/relationships/hyperlink" Target="http://wwwinfo.mfcr.cz/cgi-bin/raris/detail.pl?ico=47658142&amp;typ=1" TargetMode="External" /><Relationship Id="rId205" Type="http://schemas.openxmlformats.org/officeDocument/2006/relationships/hyperlink" Target="http://wwwinfo.mfcr.cz/cgi-bin/raris/detail.pl?ico=47658193&amp;typ=1" TargetMode="External" /><Relationship Id="rId206" Type="http://schemas.openxmlformats.org/officeDocument/2006/relationships/hyperlink" Target="http://wwwinfo.mfcr.cz/cgi-bin/raris/detail.pl?ico=47998300&amp;typ=1" TargetMode="External" /><Relationship Id="rId207" Type="http://schemas.openxmlformats.org/officeDocument/2006/relationships/hyperlink" Target="http://wwwinfo.mfcr.cz/cgi-bin/raris/detail.pl?ico=00848361&amp;typ=1" TargetMode="External" /><Relationship Id="rId208" Type="http://schemas.openxmlformats.org/officeDocument/2006/relationships/hyperlink" Target="http://wwwinfo.mfcr.cz/cgi-bin/raris/detail.pl?ico=47998164&amp;typ=1" TargetMode="External" /><Relationship Id="rId209" Type="http://schemas.openxmlformats.org/officeDocument/2006/relationships/hyperlink" Target="http://wwwinfo.mfcr.cz/cgi-bin/raris/detail.pl?ico=47998008&amp;typ=1" TargetMode="External" /><Relationship Id="rId210" Type="http://schemas.openxmlformats.org/officeDocument/2006/relationships/hyperlink" Target="http://wwwinfo.mfcr.cz/cgi-bin/raris/detail.pl?ico=00849782&amp;typ=1" TargetMode="External" /><Relationship Id="rId211" Type="http://schemas.openxmlformats.org/officeDocument/2006/relationships/hyperlink" Target="http://wwwinfo.mfcr.cz/cgi-bin/raris/detail.pl?ico=00849791&amp;typ=1" TargetMode="External" /><Relationship Id="rId212" Type="http://schemas.openxmlformats.org/officeDocument/2006/relationships/hyperlink" Target="http://wwwinfo.mfcr.cz/cgi-bin/raris/detail.pl?ico=61955680&amp;typ=1" TargetMode="External" /><Relationship Id="rId213" Type="http://schemas.openxmlformats.org/officeDocument/2006/relationships/hyperlink" Target="http://wwwinfo.mfcr.cz/cgi-bin/raris/detail.pl?ico=61955701&amp;typ=1" TargetMode="External" /><Relationship Id="rId214" Type="http://schemas.openxmlformats.org/officeDocument/2006/relationships/hyperlink" Target="http://wwwinfo.mfcr.cz/cgi-bin/raris/detail.pl?ico=61955671&amp;typ=1" TargetMode="External" /><Relationship Id="rId215" Type="http://schemas.openxmlformats.org/officeDocument/2006/relationships/hyperlink" Target="http://wwwinfo.mfcr.cz/cgi-bin/raris/detail.pl?ico=61955744&amp;typ=1" TargetMode="External" /><Relationship Id="rId216" Type="http://schemas.openxmlformats.org/officeDocument/2006/relationships/hyperlink" Target="http://wwwinfo.mfcr.cz/cgi-bin/raris/detail.pl?ico=64120368&amp;typ=1" TargetMode="External" /><Relationship Id="rId217" Type="http://schemas.openxmlformats.org/officeDocument/2006/relationships/hyperlink" Target="http://wwwinfo.mfcr.cz/cgi-bin/raris/detail.pl?ico=00847127&amp;typ=1" TargetMode="External" /><Relationship Id="rId218" Type="http://schemas.openxmlformats.org/officeDocument/2006/relationships/hyperlink" Target="http://wwwinfo.mfcr.cz/cgi-bin/raris/detail.pl?ico=00846503&amp;typ=1" TargetMode="External" /><Relationship Id="rId219" Type="http://schemas.openxmlformats.org/officeDocument/2006/relationships/hyperlink" Target="http://wwwinfo.mfcr.cz/cgi-bin/raris/detail.pl?ico=45234370&amp;typ=1" TargetMode="External" /><Relationship Id="rId220" Type="http://schemas.openxmlformats.org/officeDocument/2006/relationships/hyperlink" Target="http://wwwinfo.mfcr.cz/cgi-bin/raris/detail.pl?ico=00602001&amp;typ=1" TargetMode="External" /><Relationship Id="rId221" Type="http://schemas.openxmlformats.org/officeDocument/2006/relationships/hyperlink" Target="http://wwwinfo.mfcr.cz/cgi-bin/raris/detail.pl?ico=65497902&amp;typ=1" TargetMode="External" /><Relationship Id="rId222" Type="http://schemas.openxmlformats.org/officeDocument/2006/relationships/hyperlink" Target="http://wwwinfo.mfcr.cz/cgi-bin/raris/detail.pl?ico=00602043&amp;typ=1" TargetMode="External" /><Relationship Id="rId223" Type="http://schemas.openxmlformats.org/officeDocument/2006/relationships/hyperlink" Target="http://wwwinfo.mfcr.cz/cgi-bin/raris/detail.pl?ico=62331752&amp;typ=1" TargetMode="External" /><Relationship Id="rId224" Type="http://schemas.openxmlformats.org/officeDocument/2006/relationships/hyperlink" Target="http://wwwinfo.mfcr.cz/cgi-bin/raris/detail.pl?ico=62330381&amp;typ=1" TargetMode="External" /><Relationship Id="rId225" Type="http://schemas.openxmlformats.org/officeDocument/2006/relationships/hyperlink" Target="http://wwwinfo.mfcr.cz/cgi-bin/raris/detail.pl?ico=62330403&amp;typ=1" TargetMode="External" /><Relationship Id="rId226" Type="http://schemas.openxmlformats.org/officeDocument/2006/relationships/hyperlink" Target="http://wwwinfo.mfcr.cz/cgi-bin/raris/detail.pl?ico=00098752&amp;typ=1" TargetMode="External" /><Relationship Id="rId227" Type="http://schemas.openxmlformats.org/officeDocument/2006/relationships/hyperlink" Target="http://wwwinfo.mfcr.cz/cgi-bin/raris/detail.pl?ico=00849936&amp;typ=1" TargetMode="External" /><Relationship Id="rId228" Type="http://schemas.openxmlformats.org/officeDocument/2006/relationships/hyperlink" Target="http://wwwinfo.mfcr.cz/cgi-bin/raris/detail.pl?ico=47813369&amp;typ=1" TargetMode="External" /><Relationship Id="rId229" Type="http://schemas.openxmlformats.org/officeDocument/2006/relationships/hyperlink" Target="http://wwwinfo.mfcr.cz/cgi-bin/raris/detail.pl?ico=00846902&amp;typ=1" TargetMode="External" /><Relationship Id="rId230" Type="http://schemas.openxmlformats.org/officeDocument/2006/relationships/hyperlink" Target="http://wwwinfo.mfcr.cz/cgi-bin/raris/detail.pl?ico=60045922&amp;typ=1" TargetMode="External" /><Relationship Id="rId231" Type="http://schemas.openxmlformats.org/officeDocument/2006/relationships/hyperlink" Target="http://wwwinfo.mfcr.cz/cgi-bin/raris/detail.pl?ico=60802774&amp;typ=1" TargetMode="External" /><Relationship Id="rId232" Type="http://schemas.openxmlformats.org/officeDocument/2006/relationships/hyperlink" Target="http://wwwinfo.mfcr.cz/cgi-bin/raris/detail.pl?ico=61989321&amp;typ=1" TargetMode="External" /><Relationship Id="rId233" Type="http://schemas.openxmlformats.org/officeDocument/2006/relationships/hyperlink" Target="http://wwwinfo.mfcr.cz/cgi-bin/raris/detail.pl?ico=61989339&amp;typ=1" TargetMode="External" /><Relationship Id="rId234" Type="http://schemas.openxmlformats.org/officeDocument/2006/relationships/hyperlink" Target="http://wwwinfo.mfcr.cz/cgi-bin/raris/detail.pl?ico=48004774&amp;typ=1" TargetMode="External" /><Relationship Id="rId235" Type="http://schemas.openxmlformats.org/officeDocument/2006/relationships/hyperlink" Target="http://wwwinfo.mfcr.cz/cgi-bin/raris/detail.pl?ico=48004898&amp;typ=1" TargetMode="External" /><Relationship Id="rId236" Type="http://schemas.openxmlformats.org/officeDocument/2006/relationships/hyperlink" Target="http://wwwinfo.mfcr.cz/cgi-bin/raris/detail.pl?ico=47658061&amp;typ=1" TargetMode="External" /><Relationship Id="rId237" Type="http://schemas.openxmlformats.org/officeDocument/2006/relationships/hyperlink" Target="http://wwwinfo.mfcr.cz/cgi-bin/raris/detail.pl?ico=47998296&amp;typ=1" TargetMode="External" /><Relationship Id="rId238" Type="http://schemas.openxmlformats.org/officeDocument/2006/relationships/hyperlink" Target="http://wwwinfo.mfcr.cz/cgi-bin/raris/detail.pl?ico=47813466&amp;typ=1" TargetMode="External" /><Relationship Id="rId239" Type="http://schemas.openxmlformats.org/officeDocument/2006/relationships/hyperlink" Target="http://wwwinfo.mfcr.cz/cgi-bin/raris/detail.pl?ico=47811927&amp;typ=1" TargetMode="External" /><Relationship Id="rId240" Type="http://schemas.openxmlformats.org/officeDocument/2006/relationships/hyperlink" Target="http://wwwinfo.mfcr.cz/cgi-bin/raris/detail.pl?ico=47811919&amp;typ=1" TargetMode="External" /><Relationship Id="rId241" Type="http://schemas.openxmlformats.org/officeDocument/2006/relationships/hyperlink" Target="http://wwwinfo.mfcr.cz/cgi-bin/raris/detail.pl?ico=60043652&amp;typ=1" TargetMode="External" /><Relationship Id="rId242" Type="http://schemas.openxmlformats.org/officeDocument/2006/relationships/hyperlink" Target="http://wwwinfo.mfcr.cz/cgi-bin/raris/detail.pl?ico=68334222&amp;typ=1" TargetMode="External" /><Relationship Id="rId243" Type="http://schemas.openxmlformats.org/officeDocument/2006/relationships/hyperlink" Target="http://wwwinfo.mfcr.cz/cgi-bin/raris/detail.pl?ico=60043661&amp;typ=1" TargetMode="External" /><Relationship Id="rId244" Type="http://schemas.openxmlformats.org/officeDocument/2006/relationships/hyperlink" Target="http://wwwinfo.mfcr.cz/cgi-bin/raris/detail.pl?ico=60802464&amp;typ=1" TargetMode="External" /><Relationship Id="rId245" Type="http://schemas.openxmlformats.org/officeDocument/2006/relationships/hyperlink" Target="http://wwwinfo.mfcr.cz/cgi-bin/raris/detail.pl?ico=00852732&amp;typ=1" TargetMode="External" /><Relationship Id="rId246" Type="http://schemas.openxmlformats.org/officeDocument/2006/relationships/hyperlink" Target="http://wwwinfo.mfcr.cz/cgi-bin/raris/detail.pl?ico=60802472&amp;typ=1" TargetMode="External" /><Relationship Id="rId247" Type="http://schemas.openxmlformats.org/officeDocument/2006/relationships/hyperlink" Target="http://wwwinfo.mfcr.cz/cgi-bin/raris/detail.pl?ico=00100579&amp;typ=1" TargetMode="External" /><Relationship Id="rId248" Type="http://schemas.openxmlformats.org/officeDocument/2006/relationships/hyperlink" Target="http://wwwinfo.mfcr.cz/cgi-bin/raris/detail.pl?ico=00373231&amp;typ=1" TargetMode="External" /><Relationship Id="rId249" Type="http://schemas.openxmlformats.org/officeDocument/2006/relationships/hyperlink" Target="http://wwwinfo.mfcr.cz/cgi-bin/raris/detail.pl?ico=00100536&amp;typ=1" TargetMode="External" /><Relationship Id="rId250" Type="http://schemas.openxmlformats.org/officeDocument/2006/relationships/hyperlink" Target="http://wwwinfo.mfcr.cz/cgi-bin/raris/detail.pl?ico=00305847&amp;typ=1" TargetMode="External" /><Relationship Id="rId251" Type="http://schemas.openxmlformats.org/officeDocument/2006/relationships/hyperlink" Target="http://wwwinfo.mfcr.cz/cgi-bin/raris/detail.pl?ico=00095630&amp;typ=1" TargetMode="External" /><Relationship Id="rId252" Type="http://schemas.openxmlformats.org/officeDocument/2006/relationships/hyperlink" Target="http://wwwinfo.mfcr.cz/cgi-bin/raris/detail.pl?ico=00095354&amp;typ=1" TargetMode="External" /><Relationship Id="rId253" Type="http://schemas.openxmlformats.org/officeDocument/2006/relationships/hyperlink" Target="http://wwwinfo.mfcr.cz/cgi-bin/raris/detail.pl?ico=00096296&amp;typ=1" TargetMode="External" /><Relationship Id="rId254" Type="http://schemas.openxmlformats.org/officeDocument/2006/relationships/hyperlink" Target="http://wwwinfo.mfcr.cz/cgi-bin/raris/detail.pl?ico=00844641&amp;typ=1" TargetMode="External" /><Relationship Id="rId255" Type="http://schemas.openxmlformats.org/officeDocument/2006/relationships/hyperlink" Target="http://wwwinfo.mfcr.cz/cgi-bin/raris/detail.pl?ico=63024594&amp;typ=1" TargetMode="External" /><Relationship Id="rId256" Type="http://schemas.openxmlformats.org/officeDocument/2006/relationships/hyperlink" Target="http://wwwinfo.mfcr.cz/cgi-bin/raris/detail.pl?ico=00534188&amp;typ=1" TargetMode="External" /><Relationship Id="rId257" Type="http://schemas.openxmlformats.org/officeDocument/2006/relationships/hyperlink" Target="http://wwwinfo.mfcr.cz/cgi-bin/raris/detail.pl?ico=00534242&amp;typ=1" TargetMode="External" /><Relationship Id="rId258" Type="http://schemas.openxmlformats.org/officeDocument/2006/relationships/hyperlink" Target="http://wwwinfo.mfcr.cz/cgi-bin/raris/detail.pl?ico=00534234&amp;typ=1" TargetMode="External" /><Relationship Id="rId259" Type="http://schemas.openxmlformats.org/officeDocument/2006/relationships/hyperlink" Target="http://wwwinfo.mfcr.cz/cgi-bin/raris/detail.pl?ico=00534200&amp;typ=1" TargetMode="External" /><Relationship Id="rId260" Type="http://schemas.openxmlformats.org/officeDocument/2006/relationships/hyperlink" Target="http://wwwinfo.mfcr.cz/cgi-bin/raris/detail.pl?ico=00844853&amp;typ=1" TargetMode="External" /><Relationship Id="rId261" Type="http://schemas.openxmlformats.org/officeDocument/2006/relationships/hyperlink" Target="http://wwwinfo.mfcr.cz/cgi-bin/raris/detail.pl?ico=00844896&amp;typ=1" TargetMode="External" /><Relationship Id="rId262" Type="http://schemas.openxmlformats.org/officeDocument/2006/relationships/hyperlink" Target="http://wwwinfo.mfcr.cz/cgi-bin/raris/detail.pl?ico=00844781&amp;typ=1" TargetMode="External" /><Relationship Id="rId263" Type="http://schemas.openxmlformats.org/officeDocument/2006/relationships/hyperlink" Target="http://wwwinfo.mfcr.cz/cgi-bin/raris/detail.pl?ico=00844799&amp;typ=1" TargetMode="External" /><Relationship Id="rId264" Type="http://schemas.openxmlformats.org/officeDocument/2006/relationships/hyperlink" Target="http://wwwinfo.mfcr.cz/cgi-bin/raris/detail.pl?ico=47813750&amp;typ=1" TargetMode="External" /><Relationship Id="rId265" Type="http://schemas.openxmlformats.org/officeDocument/2006/relationships/hyperlink" Target="http://wwwinfo.mfcr.cz/cgi-bin/raris/detail.pl?ico=68177992&amp;typ=1" TargetMode="External" /><Relationship Id="rId266" Type="http://schemas.openxmlformats.org/officeDocument/2006/relationships/hyperlink" Target="http://wwwinfo.mfcr.cz/cgi-bin/raris/detail.pl?ico=48804525&amp;typ=1" TargetMode="External" /><Relationship Id="rId267" Type="http://schemas.openxmlformats.org/officeDocument/2006/relationships/hyperlink" Target="http://wwwinfo.mfcr.cz/cgi-bin/raris/detail.pl?ico=00846635&amp;typ=1" TargetMode="External" /><Relationship Id="rId268" Type="http://schemas.openxmlformats.org/officeDocument/2006/relationships/hyperlink" Target="http://wwwinfo.mfcr.cz/cgi-bin/raris/detail.pl?ico=00846350&amp;typ=1" TargetMode="External" /><Relationship Id="rId269" Type="http://schemas.openxmlformats.org/officeDocument/2006/relationships/hyperlink" Target="http://wwwinfo.mfcr.cz/cgi-bin/raris/detail.pl?ico=00846384&amp;typ=1" TargetMode="External" /><Relationship Id="rId270" Type="http://schemas.openxmlformats.org/officeDocument/2006/relationships/hyperlink" Target="http://wwwinfo.mfcr.cz/cgi-bin/raris/detail.pl?ico=00846376&amp;typ=1" TargetMode="External" /><Relationship Id="rId271" Type="http://schemas.openxmlformats.org/officeDocument/2006/relationships/hyperlink" Target="http://wwwinfo.mfcr.cz/cgi-bin/raris/detail.pl?ico=00847046&amp;typ=1" TargetMode="External" /><Relationship Id="rId272" Type="http://schemas.openxmlformats.org/officeDocument/2006/relationships/hyperlink" Target="http://wwwinfo.mfcr.cz/cgi-bin/raris/detail.pl?ico=00847330&amp;typ=1" TargetMode="External" /><Relationship Id="rId273" Type="http://schemas.openxmlformats.org/officeDocument/2006/relationships/hyperlink" Target="http://wwwinfo.mfcr.cz/cgi-bin/raris/detail.pl?ico=00847348&amp;typ=1" TargetMode="External" /><Relationship Id="rId274" Type="http://schemas.openxmlformats.org/officeDocument/2006/relationships/hyperlink" Target="http://wwwinfo.mfcr.cz/cgi-bin/raris/detail.pl?ico=00847411&amp;typ=1" TargetMode="External" /><Relationship Id="rId275" Type="http://schemas.openxmlformats.org/officeDocument/2006/relationships/hyperlink" Target="http://wwwinfo.mfcr.cz/cgi-bin/raris/detail.pl?ico=60784385&amp;typ=1" TargetMode="External" /><Relationship Id="rId276" Type="http://schemas.openxmlformats.org/officeDocument/2006/relationships/hyperlink" Target="http://wwwinfo.mfcr.cz/cgi-bin/raris/detail.pl?ico=00847372&amp;typ=1" TargetMode="External" /><Relationship Id="rId277" Type="http://schemas.openxmlformats.org/officeDocument/2006/relationships/hyperlink" Target="http://wwwinfo.mfcr.cz/cgi-bin/raris/detail.pl?ico=00847461&amp;typ=1" TargetMode="External" /><Relationship Id="rId278" Type="http://schemas.openxmlformats.org/officeDocument/2006/relationships/hyperlink" Target="http://wwwinfo.mfcr.cz/cgi-bin/raris/detail.pl?ico=00847267&amp;typ=1" TargetMode="External" /><Relationship Id="rId279" Type="http://schemas.openxmlformats.org/officeDocument/2006/relationships/hyperlink" Target="http://wwwinfo.mfcr.cz/cgi-bin/raris/detail.pl?ico=48804851&amp;typ=1" TargetMode="External" /><Relationship Id="rId280" Type="http://schemas.openxmlformats.org/officeDocument/2006/relationships/hyperlink" Target="http://wwwinfo.mfcr.cz/cgi-bin/raris/detail.pl?ico=48804860&amp;typ=1" TargetMode="External" /><Relationship Id="rId281" Type="http://schemas.openxmlformats.org/officeDocument/2006/relationships/hyperlink" Target="http://wwwinfo.mfcr.cz/cgi-bin/raris/detail.pl?ico=48804878&amp;typ=1" TargetMode="External" /><Relationship Id="rId282" Type="http://schemas.openxmlformats.org/officeDocument/2006/relationships/hyperlink" Target="http://wwwinfo.mfcr.cz/cgi-bin/raris/detail.pl?ico=48804894&amp;typ=1" TargetMode="External" /><Relationship Id="rId283" Type="http://schemas.openxmlformats.org/officeDocument/2006/relationships/hyperlink" Target="http://wwwinfo.mfcr.cz/cgi-bin/raris/detail.pl?ico=48804843&amp;typ=1" TargetMode="External" /><Relationship Id="rId284" Type="http://schemas.openxmlformats.org/officeDocument/2006/relationships/hyperlink" Target="http://wwwinfo.mfcr.cz/cgi-bin/raris/detail.pl?ico=48804886&amp;typ=1" TargetMode="External" /><Relationship Id="rId285" Type="http://schemas.openxmlformats.org/officeDocument/2006/relationships/hyperlink" Target="http://wwwinfo.mfcr.cz/cgi-bin/raris/detail.pl?ico=48804908&amp;typ=1" TargetMode="External" /><Relationship Id="rId286" Type="http://schemas.openxmlformats.org/officeDocument/2006/relationships/hyperlink" Target="http://wwwinfo.mfcr.cz/cgi-bin/raris/detail.pl?ico=00016772&amp;typ=1" TargetMode="External" /><Relationship Id="rId287" Type="http://schemas.openxmlformats.org/officeDocument/2006/relationships/hyperlink" Target="http://wwwinfo.mfcr.cz/cgi-bin/raris/detail.pl?ico=71197052&amp;typ=1" TargetMode="External" /><Relationship Id="rId288" Type="http://schemas.openxmlformats.org/officeDocument/2006/relationships/hyperlink" Target="http://wwwinfo.mfcr.cz/cgi-bin/raris/detail.pl?ico=71197044&amp;typ=1" TargetMode="External" /><Relationship Id="rId289" Type="http://schemas.openxmlformats.org/officeDocument/2006/relationships/hyperlink" Target="http://wwwinfo.mfcr.cz/cgi-bin/raris/detail.pl?ico=71197036&amp;typ=1" TargetMode="External" /><Relationship Id="rId290" Type="http://schemas.openxmlformats.org/officeDocument/2006/relationships/hyperlink" Target="http://wwwinfo.mfcr.cz/cgi-bin/raris/detail.pl?ico=71197061&amp;typ=1" TargetMode="External" /><Relationship Id="rId291" Type="http://schemas.openxmlformats.org/officeDocument/2006/relationships/hyperlink" Target="http://wwwinfo.mfcr.cz/cgi-bin/raris/detail.pl?ico=71197001&amp;typ=1" TargetMode="External" /><Relationship Id="rId292" Type="http://schemas.openxmlformats.org/officeDocument/2006/relationships/hyperlink" Target="http://wwwinfo.mfcr.cz/cgi-bin/raris/detail.pl?ico=71196951&amp;typ=1" TargetMode="External" /><Relationship Id="rId293" Type="http://schemas.openxmlformats.org/officeDocument/2006/relationships/hyperlink" Target="http://wwwinfo.mfcr.cz/cgi-bin/raris/detail.pl?ico=71197010&amp;typ=1" TargetMode="External" /><Relationship Id="rId294" Type="http://schemas.openxmlformats.org/officeDocument/2006/relationships/hyperlink" Target="http://wwwinfo.mfcr.cz/cgi-bin/raris/detail.pl?ico=73214566&amp;typ=1" TargetMode="External" /><Relationship Id="rId295" Type="http://schemas.openxmlformats.org/officeDocument/2006/relationships/hyperlink" Target="http://wwwinfo.mfcr.cz/cgi-bin/raris/detail.pl?ico=75059703&amp;typ=1" TargetMode="External" /><Relationship Id="rId296" Type="http://schemas.openxmlformats.org/officeDocument/2006/relationships/hyperlink" Target="http://wwwinfo.mfcr.cz/cgi-bin/raris/detail.pl?ico=00095711&amp;typ=1" TargetMode="External" /><Relationship Id="rId297"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List1"/>
  <dimension ref="A1:I200"/>
  <sheetViews>
    <sheetView workbookViewId="0" topLeftCell="A1">
      <selection activeCell="B24" sqref="B24:H24"/>
    </sheetView>
  </sheetViews>
  <sheetFormatPr defaultColWidth="9.00390625" defaultRowHeight="12.75"/>
  <cols>
    <col min="1" max="1" width="5.375" style="71" customWidth="1"/>
    <col min="2" max="2" width="7.875" style="159" customWidth="1"/>
    <col min="3" max="3" width="10.75390625" style="0" customWidth="1"/>
    <col min="4" max="4" width="56.875" style="0" customWidth="1"/>
    <col min="5" max="5" width="57.75390625" style="204" customWidth="1"/>
    <col min="6" max="6" width="33.00390625" style="0" customWidth="1"/>
    <col min="7" max="7" width="9.25390625" style="138" customWidth="1"/>
  </cols>
  <sheetData>
    <row r="1" ht="15.75">
      <c r="B1" s="4" t="s">
        <v>1647</v>
      </c>
    </row>
    <row r="2" spans="2:5" ht="15.75">
      <c r="B2" s="4" t="s">
        <v>1412</v>
      </c>
      <c r="C2" s="139"/>
      <c r="D2" s="139"/>
      <c r="E2" s="205"/>
    </row>
    <row r="3" spans="2:7" ht="15.75">
      <c r="B3" s="80" t="s">
        <v>1414</v>
      </c>
      <c r="C3" s="139"/>
      <c r="D3" s="139"/>
      <c r="E3" s="205"/>
      <c r="G3" s="4" t="s">
        <v>1421</v>
      </c>
    </row>
    <row r="4" spans="1:7" ht="63">
      <c r="A4" s="140" t="s">
        <v>1648</v>
      </c>
      <c r="B4" s="82" t="s">
        <v>1416</v>
      </c>
      <c r="C4" s="141" t="s">
        <v>1764</v>
      </c>
      <c r="D4" s="142"/>
      <c r="E4" s="142"/>
      <c r="F4" s="142" t="s">
        <v>1417</v>
      </c>
      <c r="G4" s="143" t="s">
        <v>1649</v>
      </c>
    </row>
    <row r="5" spans="1:7" ht="31.5">
      <c r="A5" s="140">
        <v>1</v>
      </c>
      <c r="B5" s="91">
        <v>1101</v>
      </c>
      <c r="C5" s="144" t="s">
        <v>1422</v>
      </c>
      <c r="D5" s="3" t="str">
        <f>IF(COUNTBLANK(C5)=1,"",VLOOKUP(C5,'ORG-organizace kraje (2)'!$B$3:$C$315,2,0))</f>
        <v>Matiční gymnázium, Ostrava, příspěvková organizace</v>
      </c>
      <c r="E5" s="206" t="s">
        <v>1015</v>
      </c>
      <c r="F5" s="145" t="s">
        <v>1016</v>
      </c>
      <c r="G5" s="146">
        <v>29</v>
      </c>
    </row>
    <row r="6" spans="1:7" ht="31.5">
      <c r="A6" s="140">
        <v>2</v>
      </c>
      <c r="B6" s="91">
        <v>1102</v>
      </c>
      <c r="C6" s="144" t="s">
        <v>1017</v>
      </c>
      <c r="D6" s="3" t="str">
        <f>IF(COUNTBLANK(C6)=1,"",VLOOKUP(C6,'ORG-organizace kraje (2)'!$B$3:$C$315,2,0))</f>
        <v>Gymnázium, Slezská Ostrava, příspěvková organizace</v>
      </c>
      <c r="E6" s="206" t="s">
        <v>1018</v>
      </c>
      <c r="F6" s="145" t="s">
        <v>1019</v>
      </c>
      <c r="G6" s="146">
        <v>49</v>
      </c>
    </row>
    <row r="7" spans="1:7" ht="31.5">
      <c r="A7" s="140">
        <v>3</v>
      </c>
      <c r="B7" s="91">
        <v>1103</v>
      </c>
      <c r="C7" s="144" t="s">
        <v>1020</v>
      </c>
      <c r="D7" s="3" t="str">
        <f>IF(COUNTBLANK(C7)=1,"",VLOOKUP(C7,'ORG-organizace kraje (2)'!$B$3:$C$315,2,0))</f>
        <v>Gymnázium, Ostrava-Hrabůvka, příspěvková organizace        </v>
      </c>
      <c r="E7" s="206" t="s">
        <v>2441</v>
      </c>
      <c r="F7" s="145" t="s">
        <v>2146</v>
      </c>
      <c r="G7" s="146">
        <v>99</v>
      </c>
    </row>
    <row r="8" spans="1:7" ht="31.5">
      <c r="A8" s="140">
        <v>4</v>
      </c>
      <c r="B8" s="91">
        <v>1104</v>
      </c>
      <c r="C8" s="144" t="s">
        <v>2147</v>
      </c>
      <c r="D8" s="3" t="str">
        <f>IF(COUNTBLANK(C8)=1,"",VLOOKUP(C8,'ORG-organizace kraje (2)'!$B$3:$C$315,2,0))</f>
        <v>Gymnázium  Olgy Havlové, Ostrava-Poruba, příspěvková organizace</v>
      </c>
      <c r="E8" s="206" t="s">
        <v>2148</v>
      </c>
      <c r="F8" s="145" t="s">
        <v>2149</v>
      </c>
      <c r="G8" s="146">
        <v>108</v>
      </c>
    </row>
    <row r="9" spans="1:7" ht="31.5">
      <c r="A9" s="140">
        <v>5</v>
      </c>
      <c r="B9" s="91">
        <v>1105</v>
      </c>
      <c r="C9" s="144" t="s">
        <v>2150</v>
      </c>
      <c r="D9" s="3" t="str">
        <f>IF(COUNTBLANK(C9)=1,"",VLOOKUP(C9,'ORG-organizace kraje (2)'!$B$3:$C$315,2,0))</f>
        <v>Wichterlovo gymnázium Ostrava-Poruba,příspěvková organizace</v>
      </c>
      <c r="E9" s="206" t="s">
        <v>2151</v>
      </c>
      <c r="F9" s="145" t="s">
        <v>1183</v>
      </c>
      <c r="G9" s="146">
        <v>36</v>
      </c>
    </row>
    <row r="10" spans="1:7" ht="31.5">
      <c r="A10" s="140">
        <v>6</v>
      </c>
      <c r="B10" s="91">
        <v>1106</v>
      </c>
      <c r="C10" s="144" t="s">
        <v>1184</v>
      </c>
      <c r="D10" s="3" t="str">
        <f>IF(COUNTBLANK(C10)=1,"",VLOOKUP(C10,'ORG-organizace kraje (2)'!$B$3:$C$315,2,0))</f>
        <v>Gymnázium, Ostrava-Zábřeh, Volgogradská 6a, příspěvková organizace</v>
      </c>
      <c r="E10" s="206" t="s">
        <v>1185</v>
      </c>
      <c r="F10" s="145" t="s">
        <v>1186</v>
      </c>
      <c r="G10" s="146">
        <v>17</v>
      </c>
    </row>
    <row r="11" spans="1:7" ht="31.5">
      <c r="A11" s="140">
        <v>7</v>
      </c>
      <c r="B11" s="91">
        <v>1107</v>
      </c>
      <c r="C11" s="144">
        <v>61989011</v>
      </c>
      <c r="D11" s="3" t="str">
        <f>IF(COUNTBLANK(C11)=1,"",VLOOKUP(C11,'ORG-organizace kraje (2)'!$B$3:$C$315,2,0))</f>
        <v>Jazykové gymnázium Pavla Tigrida, Ostrava-Poruba, příspěvková organizace</v>
      </c>
      <c r="E11" s="207" t="s">
        <v>1187</v>
      </c>
      <c r="F11" s="145" t="s">
        <v>1188</v>
      </c>
      <c r="G11" s="146">
        <v>120</v>
      </c>
    </row>
    <row r="12" spans="1:7" ht="31.5">
      <c r="A12" s="140">
        <v>8</v>
      </c>
      <c r="B12" s="91">
        <v>1108</v>
      </c>
      <c r="C12" s="144" t="s">
        <v>1189</v>
      </c>
      <c r="D12" s="3" t="str">
        <f>IF(COUNTBLANK(C12)=1,"",VLOOKUP(C12,'ORG-organizace kraje (2)'!$B$3:$C$315,2,0))</f>
        <v>Sportovní gymnázium Dany a Emila Zátopkových, Ostrava, příspěvková organizace</v>
      </c>
      <c r="E12" s="206" t="s">
        <v>1190</v>
      </c>
      <c r="F12" s="147" t="s">
        <v>1191</v>
      </c>
      <c r="G12" s="146">
        <v>76</v>
      </c>
    </row>
    <row r="13" spans="1:7" ht="31.5">
      <c r="A13" s="140">
        <v>9</v>
      </c>
      <c r="B13" s="91">
        <v>1109</v>
      </c>
      <c r="C13" s="144">
        <v>62331205</v>
      </c>
      <c r="D13" s="3" t="str">
        <f>IF(COUNTBLANK(C13)=1,"",VLOOKUP(C13,'ORG-organizace kraje (2)'!$B$3:$C$315,2,0))</f>
        <v>Gymnázium Františka Živného, Bohumín, Jana Palacha 794, příspěvková organizace</v>
      </c>
      <c r="E13" s="206" t="s">
        <v>1881</v>
      </c>
      <c r="F13" s="145" t="s">
        <v>1882</v>
      </c>
      <c r="G13" s="146">
        <v>20</v>
      </c>
    </row>
    <row r="14" spans="1:7" ht="15.75">
      <c r="A14" s="140">
        <v>10</v>
      </c>
      <c r="B14" s="91">
        <v>1110</v>
      </c>
      <c r="C14" s="144">
        <v>62331639</v>
      </c>
      <c r="D14" s="3" t="str">
        <f>IF(COUNTBLANK(C14)=1,"",VLOOKUP(C14,'ORG-organizace kraje (2)'!$B$3:$C$315,2,0))</f>
        <v>Gymnázium, Český Těšín, příspěvková organizace</v>
      </c>
      <c r="E14" s="206" t="s">
        <v>856</v>
      </c>
      <c r="F14" s="145" t="s">
        <v>857</v>
      </c>
      <c r="G14" s="146">
        <v>98</v>
      </c>
    </row>
    <row r="15" spans="1:7" ht="47.25">
      <c r="A15" s="140">
        <v>11</v>
      </c>
      <c r="B15" s="91">
        <v>1111</v>
      </c>
      <c r="C15" s="144">
        <v>62331493</v>
      </c>
      <c r="D15" s="3" t="str">
        <f>IF(COUNTBLANK(C15)=1,"",VLOOKUP(C15,'ORG-organizace kraje (2)'!$B$3:$C$315,2,0))</f>
        <v>Gymnázium s polským jazykem vyučovacím - Gimnazjum z Polskim Językem Nauczania, Český Těšín, příspěvková organizace</v>
      </c>
      <c r="E15" s="206" t="s">
        <v>1363</v>
      </c>
      <c r="F15" s="145" t="s">
        <v>1364</v>
      </c>
      <c r="G15" s="146">
        <v>211</v>
      </c>
    </row>
    <row r="16" spans="1:7" ht="31.5">
      <c r="A16" s="140">
        <v>12</v>
      </c>
      <c r="B16" s="91">
        <v>1112</v>
      </c>
      <c r="C16" s="144">
        <v>62331558</v>
      </c>
      <c r="D16" s="3" t="str">
        <f>IF(COUNTBLANK(C16)=1,"",VLOOKUP(C16,'ORG-organizace kraje (2)'!$B$3:$C$315,2,0))</f>
        <v>Gymnázium, Havířov-Město, Komenského 2, příspěvková organizace</v>
      </c>
      <c r="E16" s="206" t="s">
        <v>1365</v>
      </c>
      <c r="F16" s="145" t="s">
        <v>1366</v>
      </c>
      <c r="G16" s="146">
        <v>116</v>
      </c>
    </row>
    <row r="17" spans="1:7" ht="15.75">
      <c r="A17" s="140">
        <v>13</v>
      </c>
      <c r="B17" s="91">
        <v>1113</v>
      </c>
      <c r="C17" s="144">
        <v>62331582</v>
      </c>
      <c r="D17" s="3" t="str">
        <f>IF(COUNTBLANK(C17)=1,"",VLOOKUP(C17,'ORG-organizace kraje (2)'!$B$3:$C$315,2,0))</f>
        <v>Gymnázium, Havířov-Podlesí, příspěvková organizace</v>
      </c>
      <c r="E17" s="206" t="s">
        <v>1367</v>
      </c>
      <c r="F17" s="145" t="s">
        <v>1368</v>
      </c>
      <c r="G17" s="146">
        <v>62</v>
      </c>
    </row>
    <row r="18" spans="1:7" ht="15.75">
      <c r="A18" s="140">
        <v>14</v>
      </c>
      <c r="B18" s="91">
        <v>1114</v>
      </c>
      <c r="C18" s="144">
        <v>62331795</v>
      </c>
      <c r="D18" s="3" t="str">
        <f>IF(COUNTBLANK(C18)=1,"",VLOOKUP(C18,'ORG-organizace kraje (2)'!$B$3:$C$315,2,0))</f>
        <v>Gymnázium, Karviná, příspěvková organizace</v>
      </c>
      <c r="E18" s="206" t="s">
        <v>1369</v>
      </c>
      <c r="F18" s="145" t="s">
        <v>3103</v>
      </c>
      <c r="G18" s="146">
        <v>48</v>
      </c>
    </row>
    <row r="19" spans="1:7" ht="31.5">
      <c r="A19" s="140">
        <v>15</v>
      </c>
      <c r="B19" s="91">
        <v>1115</v>
      </c>
      <c r="C19" s="144">
        <v>62331540</v>
      </c>
      <c r="D19" s="3" t="str">
        <f>IF(COUNTBLANK(C19)=1,"",VLOOKUP(C19,'ORG-organizace kraje (2)'!$B$3:$C$315,2,0))</f>
        <v>Gymnázium a Střední odborná škola, Orlová-Lutyně, příspěvková organizace</v>
      </c>
      <c r="E19" s="206" t="s">
        <v>1678</v>
      </c>
      <c r="F19" s="148" t="s">
        <v>1679</v>
      </c>
      <c r="G19" s="146">
        <v>1463</v>
      </c>
    </row>
    <row r="20" spans="1:7" ht="31.5">
      <c r="A20" s="140">
        <v>16</v>
      </c>
      <c r="B20" s="91">
        <v>1116</v>
      </c>
      <c r="C20" s="144" t="s">
        <v>1680</v>
      </c>
      <c r="D20" s="3" t="str">
        <f>IF(COUNTBLANK(C20)=1,"",VLOOKUP(C20,'ORG-organizace kraje (2)'!$B$3:$C$315,2,0))</f>
        <v>Gymnázium Mikoláše Koperníka, Bílovec, příspěvková organizace</v>
      </c>
      <c r="E20" s="206" t="s">
        <v>1384</v>
      </c>
      <c r="F20" s="145" t="s">
        <v>1385</v>
      </c>
      <c r="G20" s="146">
        <v>120</v>
      </c>
    </row>
    <row r="21" spans="1:7" ht="31.5">
      <c r="A21" s="140">
        <v>17</v>
      </c>
      <c r="B21" s="91">
        <v>1117</v>
      </c>
      <c r="C21" s="144" t="s">
        <v>1386</v>
      </c>
      <c r="D21" s="3" t="str">
        <f>IF(COUNTBLANK(C21)=1,"",VLOOKUP(C21,'ORG-organizace kraje (2)'!$B$3:$C$315,2,0))</f>
        <v>Gymnázium, Frenštát pod Radhoštěm, příspěvková organizace</v>
      </c>
      <c r="E21" s="206" t="s">
        <v>1387</v>
      </c>
      <c r="F21" s="145" t="s">
        <v>254</v>
      </c>
      <c r="G21" s="146">
        <v>41</v>
      </c>
    </row>
    <row r="22" spans="1:7" ht="31.5">
      <c r="A22" s="140">
        <v>18</v>
      </c>
      <c r="B22" s="91">
        <v>1118</v>
      </c>
      <c r="C22" s="144" t="s">
        <v>1284</v>
      </c>
      <c r="D22" s="3" t="str">
        <f>IF(COUNTBLANK(C22)=1,"",VLOOKUP(C22,'ORG-organizace kraje (2)'!$B$3:$C$315,2,0))</f>
        <v>Gymnázium a Střední odborná škola, Nový Jičín, příspěvková organizace</v>
      </c>
      <c r="E22" s="207" t="s">
        <v>1285</v>
      </c>
      <c r="F22" s="145" t="s">
        <v>1286</v>
      </c>
      <c r="G22" s="149">
        <v>166</v>
      </c>
    </row>
    <row r="23" spans="1:7" ht="31.5">
      <c r="A23" s="140">
        <v>19</v>
      </c>
      <c r="B23" s="91">
        <v>1119</v>
      </c>
      <c r="C23" s="144" t="s">
        <v>1287</v>
      </c>
      <c r="D23" s="3" t="str">
        <f>IF(COUNTBLANK(C23)=1,"",VLOOKUP(C23,'ORG-organizace kraje (2)'!$B$3:$C$315,2,0))</f>
        <v>Masarykovo gymnázium, Příbor, příspěvková organizace</v>
      </c>
      <c r="E23" s="206" t="s">
        <v>575</v>
      </c>
      <c r="F23" s="145" t="s">
        <v>576</v>
      </c>
      <c r="G23" s="146">
        <v>200</v>
      </c>
    </row>
    <row r="24" spans="1:7" ht="15.75">
      <c r="A24" s="140">
        <v>20</v>
      </c>
      <c r="B24" s="91">
        <v>1120</v>
      </c>
      <c r="C24" s="144">
        <v>47813091</v>
      </c>
      <c r="D24" s="3" t="str">
        <f>IF(COUNTBLANK(C24)=1,"",VLOOKUP(C24,'ORG-organizace kraje (2)'!$B$3:$C$315,2,0))</f>
        <v>Gymnázium, Hlučín,  příspěvková organizace</v>
      </c>
      <c r="E24" s="206" t="s">
        <v>577</v>
      </c>
      <c r="F24" s="145" t="s">
        <v>578</v>
      </c>
      <c r="G24" s="149">
        <v>21</v>
      </c>
    </row>
    <row r="25" spans="1:7" ht="15.75">
      <c r="A25" s="140">
        <v>21</v>
      </c>
      <c r="B25" s="91">
        <v>1121</v>
      </c>
      <c r="C25" s="144">
        <v>47813113</v>
      </c>
      <c r="D25" s="3" t="str">
        <f>IF(COUNTBLANK(C25)=1,"",VLOOKUP(C25,'ORG-organizace kraje (2)'!$B$3:$C$315,2,0))</f>
        <v>Mendelovo gymnázium, Opava, příspěvková organizace</v>
      </c>
      <c r="E25" s="206" t="s">
        <v>517</v>
      </c>
      <c r="F25" s="145" t="s">
        <v>518</v>
      </c>
      <c r="G25" s="146">
        <v>105</v>
      </c>
    </row>
    <row r="26" spans="1:7" ht="15.75">
      <c r="A26" s="140">
        <v>22</v>
      </c>
      <c r="B26" s="91">
        <v>1122</v>
      </c>
      <c r="C26" s="144">
        <v>47813075</v>
      </c>
      <c r="D26" s="3" t="str">
        <f>IF(COUNTBLANK(C26)=1,"",VLOOKUP(C26,'ORG-organizace kraje (2)'!$B$3:$C$315,2,0))</f>
        <v>Slezské gymnázium, Opava, příspěvková organizace</v>
      </c>
      <c r="E26" s="206" t="s">
        <v>519</v>
      </c>
      <c r="F26" s="145" t="s">
        <v>520</v>
      </c>
      <c r="G26" s="146">
        <v>156</v>
      </c>
    </row>
    <row r="27" spans="1:7" ht="31.5">
      <c r="A27" s="140">
        <v>23</v>
      </c>
      <c r="B27" s="91">
        <v>1123</v>
      </c>
      <c r="C27" s="144">
        <v>47813105</v>
      </c>
      <c r="D27" s="3" t="str">
        <f>IF(COUNTBLANK(C27)=1,"",VLOOKUP(C27,'ORG-organizace kraje (2)'!$B$3:$C$315,2,0))</f>
        <v>Gymnázium, Vítkov, Komenského 145, příspěvková organizace</v>
      </c>
      <c r="E27" s="206" t="s">
        <v>2955</v>
      </c>
      <c r="F27" s="145" t="s">
        <v>2956</v>
      </c>
      <c r="G27" s="146">
        <v>47</v>
      </c>
    </row>
    <row r="28" spans="1:7" ht="31.5">
      <c r="A28" s="140">
        <v>24</v>
      </c>
      <c r="B28" s="91">
        <v>1124</v>
      </c>
      <c r="C28" s="144" t="s">
        <v>2957</v>
      </c>
      <c r="D28" s="3" t="str">
        <f>IF(COUNTBLANK(C28)=1,"",VLOOKUP(C28,'ORG-organizace kraje (2)'!$B$3:$C$315,2,0))</f>
        <v>Gymnázium Petra Bezruče, Frýdek-Místek, příspěvková organizace</v>
      </c>
      <c r="E28" s="206" t="s">
        <v>2958</v>
      </c>
      <c r="F28" s="145" t="s">
        <v>1124</v>
      </c>
      <c r="G28" s="146">
        <v>59</v>
      </c>
    </row>
    <row r="29" spans="1:7" ht="31.5">
      <c r="A29" s="140">
        <v>25</v>
      </c>
      <c r="B29" s="91">
        <v>1125</v>
      </c>
      <c r="C29" s="144" t="s">
        <v>1125</v>
      </c>
      <c r="D29" s="3" t="str">
        <f>IF(COUNTBLANK(C29)=1,"",VLOOKUP(C29,'ORG-organizace kraje (2)'!$B$3:$C$315,2,0))</f>
        <v>Gymnázium a Střední odborná škola, Frýdek-Místek, Cihelní 410, příspěvková organizace</v>
      </c>
      <c r="E29" s="206" t="s">
        <v>1525</v>
      </c>
      <c r="F29" s="145" t="s">
        <v>1526</v>
      </c>
      <c r="G29" s="149">
        <v>298</v>
      </c>
    </row>
    <row r="30" spans="1:7" ht="31.5">
      <c r="A30" s="140">
        <v>26</v>
      </c>
      <c r="B30" s="91">
        <v>1126</v>
      </c>
      <c r="C30" s="144" t="s">
        <v>1527</v>
      </c>
      <c r="D30" s="3" t="str">
        <f>IF(COUNTBLANK(C30)=1,"",VLOOKUP(C30,'ORG-organizace kraje (2)'!$B$3:$C$315,2,0))</f>
        <v>Gymnázium, Frýdlant nad Ostravicí, nám. T. G. Masaryka 1260, příspěvková organizace,</v>
      </c>
      <c r="E30" s="206" t="s">
        <v>1528</v>
      </c>
      <c r="F30" s="145" t="s">
        <v>1529</v>
      </c>
      <c r="G30" s="146">
        <v>136</v>
      </c>
    </row>
    <row r="31" spans="1:7" ht="31.5">
      <c r="A31" s="140">
        <v>27</v>
      </c>
      <c r="B31" s="91">
        <v>1127</v>
      </c>
      <c r="C31" s="144" t="s">
        <v>1530</v>
      </c>
      <c r="D31" s="3" t="str">
        <f>IF(COUNTBLANK(C31)=1,"",VLOOKUP(C31,'ORG-organizace kraje (2)'!$B$3:$C$315,2,0))</f>
        <v>Gymnázium, Třinec, příspěvková organizace</v>
      </c>
      <c r="E31" s="206" t="s">
        <v>2470</v>
      </c>
      <c r="F31" s="145" t="s">
        <v>2471</v>
      </c>
      <c r="G31" s="146">
        <v>218</v>
      </c>
    </row>
    <row r="32" spans="1:7" ht="31.5">
      <c r="A32" s="140">
        <v>28</v>
      </c>
      <c r="B32" s="91">
        <v>1128</v>
      </c>
      <c r="C32" s="144" t="s">
        <v>2203</v>
      </c>
      <c r="D32" s="3" t="str">
        <f>IF(COUNTBLANK(C32)=1,"",VLOOKUP(C32,'ORG-organizace kraje (2)'!$B$3:$C$315,2,0))</f>
        <v>Gymnázium, Bruntál, příspěvková organizace</v>
      </c>
      <c r="E32" s="206" t="s">
        <v>2204</v>
      </c>
      <c r="F32" s="145" t="s">
        <v>2205</v>
      </c>
      <c r="G32" s="146">
        <v>6</v>
      </c>
    </row>
    <row r="33" spans="1:7" ht="31.5">
      <c r="A33" s="140">
        <v>29</v>
      </c>
      <c r="B33" s="91">
        <v>1129</v>
      </c>
      <c r="C33" s="144" t="s">
        <v>2206</v>
      </c>
      <c r="D33" s="3" t="str">
        <f>IF(COUNTBLANK(C33)=1,"",VLOOKUP(C33,'ORG-organizace kraje (2)'!$B$3:$C$315,2,0))</f>
        <v>Gymnázium, Krnov, příspěvková organizace</v>
      </c>
      <c r="E33" s="206" t="s">
        <v>2207</v>
      </c>
      <c r="F33" s="145" t="s">
        <v>2208</v>
      </c>
      <c r="G33" s="146">
        <v>35</v>
      </c>
    </row>
    <row r="34" spans="1:7" ht="31.5">
      <c r="A34" s="140">
        <v>30</v>
      </c>
      <c r="B34" s="91">
        <v>1130</v>
      </c>
      <c r="C34" s="144" t="s">
        <v>2209</v>
      </c>
      <c r="D34" s="3" t="str">
        <f>IF(COUNTBLANK(C34)=1,"",VLOOKUP(C34,'ORG-organizace kraje (2)'!$B$3:$C$315,2,0))</f>
        <v>Gymnázium, Rýmařov, příspěvková organizace</v>
      </c>
      <c r="E34" s="206" t="s">
        <v>2754</v>
      </c>
      <c r="F34" s="145" t="s">
        <v>2755</v>
      </c>
      <c r="G34" s="146">
        <v>51</v>
      </c>
    </row>
    <row r="35" spans="1:7" ht="31.5">
      <c r="A35" s="140">
        <v>31</v>
      </c>
      <c r="B35" s="91">
        <v>1131</v>
      </c>
      <c r="C35" s="144">
        <v>70645566</v>
      </c>
      <c r="D35" s="3" t="str">
        <f>IF(COUNTBLANK(C35)=1,"",VLOOKUP(C35,'ORG-organizace kraje (2)'!$B$3:$C$315,2,0))</f>
        <v>Sportovní gymnázium, Vrbno pod Pradědem, nám. Sv. Michala 12, příspěvková organizace</v>
      </c>
      <c r="E35" s="206" t="s">
        <v>2756</v>
      </c>
      <c r="F35" s="145" t="s">
        <v>2757</v>
      </c>
      <c r="G35" s="146">
        <v>40</v>
      </c>
    </row>
    <row r="36" spans="1:7" ht="31.5">
      <c r="A36" s="140">
        <v>32</v>
      </c>
      <c r="B36" s="91">
        <v>1201</v>
      </c>
      <c r="C36" s="144" t="s">
        <v>2758</v>
      </c>
      <c r="D36" s="3" t="str">
        <f>IF(COUNTBLANK(C36)=1,"",VLOOKUP(C36,'ORG-organizace kraje (2)'!$B$3:$C$315,2,0))</f>
        <v>Střední průmyslová škola elektrotechniky a informatiky, Ostrava, příspěvková organizace</v>
      </c>
      <c r="E36" s="206" t="s">
        <v>2759</v>
      </c>
      <c r="F36" s="145" t="s">
        <v>2760</v>
      </c>
      <c r="G36" s="146">
        <v>440</v>
      </c>
    </row>
    <row r="37" spans="1:7" ht="47.25">
      <c r="A37" s="140">
        <v>33</v>
      </c>
      <c r="B37" s="91">
        <v>1202</v>
      </c>
      <c r="C37" s="144" t="s">
        <v>2852</v>
      </c>
      <c r="D37" s="3" t="str">
        <f>IF(COUNTBLANK(C37)=1,"",VLOOKUP(C37,'ORG-organizace kraje (2)'!$B$3:$C$315,2,0))</f>
        <v>Střední odborná škola chemická akademika Heyrovského a Gymnázium, Ostrava, příspěvková organizace</v>
      </c>
      <c r="E37" s="206" t="s">
        <v>1793</v>
      </c>
      <c r="F37" s="145" t="s">
        <v>1794</v>
      </c>
      <c r="G37" s="146">
        <v>199</v>
      </c>
    </row>
    <row r="38" spans="1:7" ht="31.5">
      <c r="A38" s="140">
        <v>34</v>
      </c>
      <c r="B38" s="91">
        <v>1203</v>
      </c>
      <c r="C38" s="144" t="s">
        <v>1795</v>
      </c>
      <c r="D38" s="3" t="str">
        <f>IF(COUNTBLANK(C38)=1,"",VLOOKUP(C38,'ORG-organizace kraje (2)'!$B$3:$C$315,2,0))</f>
        <v>Střední průmyslová škola stavební, Ostrava-Zábřeh, Středoškolská 3, příspěvková organizace</v>
      </c>
      <c r="E38" s="206" t="s">
        <v>1796</v>
      </c>
      <c r="F38" s="145" t="s">
        <v>1797</v>
      </c>
      <c r="G38" s="146">
        <v>190</v>
      </c>
    </row>
    <row r="39" spans="1:7" ht="31.5">
      <c r="A39" s="140">
        <v>35</v>
      </c>
      <c r="B39" s="91">
        <v>1204</v>
      </c>
      <c r="C39" s="144" t="s">
        <v>1798</v>
      </c>
      <c r="D39" s="3" t="str">
        <f>IF(COUNTBLANK(C39)=1,"",VLOOKUP(C39,'ORG-organizace kraje (2)'!$B$3:$C$315,2,0))</f>
        <v>Střední průmyslová škola,  Ostrava-Vítkovice, příspěvková organizace</v>
      </c>
      <c r="E39" s="206" t="s">
        <v>1799</v>
      </c>
      <c r="F39" s="145" t="s">
        <v>2033</v>
      </c>
      <c r="G39" s="146">
        <v>27</v>
      </c>
    </row>
    <row r="40" spans="1:7" ht="31.5">
      <c r="A40" s="140">
        <v>36</v>
      </c>
      <c r="B40" s="91">
        <v>1205</v>
      </c>
      <c r="C40" s="150" t="s">
        <v>2034</v>
      </c>
      <c r="D40" s="3" t="str">
        <f>IF(COUNTBLANK(C40)=1,"",VLOOKUP(C40,'ORG-organizace kraje (2)'!$B$3:$C$315,2,0))</f>
        <v>Obchodní akademie a Vyšší odborná škola sociální, Ostrava-Mariánské Hory, příspěvková organizace</v>
      </c>
      <c r="E40" s="206" t="s">
        <v>1393</v>
      </c>
      <c r="F40" s="145" t="s">
        <v>1394</v>
      </c>
      <c r="G40" s="146">
        <v>142</v>
      </c>
    </row>
    <row r="41" spans="1:7" ht="31.5">
      <c r="A41" s="140">
        <v>37</v>
      </c>
      <c r="B41" s="91">
        <v>1206</v>
      </c>
      <c r="C41" s="150" t="s">
        <v>1395</v>
      </c>
      <c r="D41" s="3" t="str">
        <f>IF(COUNTBLANK(C41)=1,"",VLOOKUP(C41,'ORG-organizace kraje (2)'!$B$3:$C$315,2,0))</f>
        <v>Obchodní akademie, Ostrava-Poruba, příspěvková organizace</v>
      </c>
      <c r="E41" s="206" t="s">
        <v>1396</v>
      </c>
      <c r="F41" s="145" t="s">
        <v>1397</v>
      </c>
      <c r="G41" s="146">
        <v>60</v>
      </c>
    </row>
    <row r="42" spans="1:9" ht="31.5">
      <c r="A42" s="140">
        <v>38</v>
      </c>
      <c r="B42" s="91">
        <v>1207</v>
      </c>
      <c r="C42" s="144" t="s">
        <v>1398</v>
      </c>
      <c r="D42" s="213" t="str">
        <f>IF(COUNTBLANK(C42)=1,"",VLOOKUP(C42,'ORG-organizace kraje (2)'!$B$3:$C$315,2,0))</f>
        <v>Střední zahradnická škola, Ostrava, příspěvková organizace - k 1.4.2006 sloučena s ORG 1805</v>
      </c>
      <c r="E42" s="206" t="s">
        <v>1399</v>
      </c>
      <c r="F42" s="145" t="s">
        <v>1400</v>
      </c>
      <c r="G42" s="146">
        <v>401</v>
      </c>
      <c r="H42" t="s">
        <v>533</v>
      </c>
      <c r="I42" t="s">
        <v>534</v>
      </c>
    </row>
    <row r="43" spans="1:7" ht="31.5">
      <c r="A43" s="140">
        <v>39</v>
      </c>
      <c r="B43" s="91">
        <v>1208</v>
      </c>
      <c r="C43" s="150" t="s">
        <v>1403</v>
      </c>
      <c r="D43" s="3" t="str">
        <f>IF(COUNTBLANK(C43)=1,"",VLOOKUP(C43,'ORG-organizace kraje (2)'!$B$3:$C$315,2,0))</f>
        <v>Janáčkova konzervatoř v Ostravě, příspěvková organizace</v>
      </c>
      <c r="E43" s="207" t="s">
        <v>1404</v>
      </c>
      <c r="F43" s="147" t="s">
        <v>1405</v>
      </c>
      <c r="G43" s="146">
        <v>2023</v>
      </c>
    </row>
    <row r="44" spans="1:7" ht="31.5">
      <c r="A44" s="140">
        <v>40</v>
      </c>
      <c r="B44" s="91">
        <v>1209</v>
      </c>
      <c r="C44" s="144" t="s">
        <v>1406</v>
      </c>
      <c r="D44" s="3" t="str">
        <f>IF(COUNTBLANK(C44)=1,"",VLOOKUP(C44,'ORG-organizace kraje (2)'!$B$3:$C$315,2,0))</f>
        <v>Střední umělecká škola, Ostrava, příspěvková organizace</v>
      </c>
      <c r="E44" s="206" t="s">
        <v>1407</v>
      </c>
      <c r="F44" s="145" t="s">
        <v>1408</v>
      </c>
      <c r="G44" s="146">
        <v>51</v>
      </c>
    </row>
    <row r="45" spans="1:7" ht="31.5">
      <c r="A45" s="140">
        <v>41</v>
      </c>
      <c r="B45" s="91">
        <v>1210</v>
      </c>
      <c r="C45" s="144" t="s">
        <v>1409</v>
      </c>
      <c r="D45" s="3" t="str">
        <f>IF(COUNTBLANK(C45)=1,"",VLOOKUP(C45,'ORG-organizace kraje (2)'!$B$3:$C$315,2,0))</f>
        <v>Střední zdravotnická škola a Vyšší odborná škola zdravotnická, Ostrava, příspěvková organizace</v>
      </c>
      <c r="E45" s="206" t="s">
        <v>220</v>
      </c>
      <c r="F45" s="145" t="s">
        <v>221</v>
      </c>
      <c r="G45" s="146">
        <v>170</v>
      </c>
    </row>
    <row r="46" spans="1:7" ht="31.5">
      <c r="A46" s="140">
        <v>42</v>
      </c>
      <c r="B46" s="91">
        <v>1211</v>
      </c>
      <c r="C46" s="144">
        <v>62331574</v>
      </c>
      <c r="D46" s="3" t="str">
        <f>IF(COUNTBLANK(C46)=1,"",VLOOKUP(C46,'ORG-organizace kraje (2)'!$B$3:$C$315,2,0))</f>
        <v>Střední průmyslová škola elektrotechnická, Havířov, příspěvková organizace</v>
      </c>
      <c r="E46" s="206" t="s">
        <v>982</v>
      </c>
      <c r="F46" s="145" t="s">
        <v>983</v>
      </c>
      <c r="G46" s="146">
        <v>41</v>
      </c>
    </row>
    <row r="47" spans="1:7" ht="31.5">
      <c r="A47" s="140">
        <v>43</v>
      </c>
      <c r="B47" s="91">
        <v>1212</v>
      </c>
      <c r="C47" s="144">
        <v>62331566</v>
      </c>
      <c r="D47" s="3" t="str">
        <f>IF(COUNTBLANK(C47)=1,"",VLOOKUP(C47,'ORG-organizace kraje (2)'!$B$3:$C$315,2,0))</f>
        <v>Střední průmyslová škola stavební, Havířov, příspěvková organizace</v>
      </c>
      <c r="E47" s="206" t="s">
        <v>984</v>
      </c>
      <c r="F47" s="145" t="s">
        <v>985</v>
      </c>
      <c r="G47" s="146">
        <v>23</v>
      </c>
    </row>
    <row r="48" spans="1:7" ht="31.5">
      <c r="A48" s="140">
        <v>44</v>
      </c>
      <c r="B48" s="91">
        <v>1214</v>
      </c>
      <c r="C48" s="144">
        <v>62331515</v>
      </c>
      <c r="D48" s="3" t="str">
        <f>IF(COUNTBLANK(C48)=1,"",VLOOKUP(C48,'ORG-organizace kraje (2)'!$B$3:$C$315,2,0))</f>
        <v>Střední průmyslová škola, Karviná, příspěvková organizace</v>
      </c>
      <c r="E48" s="206" t="s">
        <v>608</v>
      </c>
      <c r="F48" s="145" t="s">
        <v>609</v>
      </c>
      <c r="G48" s="146">
        <v>244</v>
      </c>
    </row>
    <row r="49" spans="1:7" ht="31.5">
      <c r="A49" s="140">
        <v>45</v>
      </c>
      <c r="B49" s="91">
        <v>1215</v>
      </c>
      <c r="C49" s="150">
        <v>60337320</v>
      </c>
      <c r="D49" s="3" t="str">
        <f>IF(COUNTBLANK(C49)=1,"",VLOOKUP(C49,'ORG-organizace kraje (2)'!$B$3:$C$315,2,0))</f>
        <v>Obchodní akademie, Český Těšín, Sokola Tůmy 12, příspěvková organizace</v>
      </c>
      <c r="E49" s="206" t="s">
        <v>610</v>
      </c>
      <c r="F49" s="145" t="s">
        <v>611</v>
      </c>
      <c r="G49" s="146">
        <v>40</v>
      </c>
    </row>
    <row r="50" spans="1:7" ht="15.75">
      <c r="A50" s="140">
        <v>46</v>
      </c>
      <c r="B50" s="91">
        <v>1216</v>
      </c>
      <c r="C50" s="150">
        <v>60337494</v>
      </c>
      <c r="D50" s="3" t="str">
        <f>IF(COUNTBLANK(C50)=1,"",VLOOKUP(C50,'ORG-organizace kraje (2)'!$B$3:$C$315,2,0))</f>
        <v>Obchodní akademie, Orlová, příspěvková organizace</v>
      </c>
      <c r="E50" s="206" t="s">
        <v>612</v>
      </c>
      <c r="F50" s="145" t="s">
        <v>613</v>
      </c>
      <c r="G50" s="146">
        <v>112</v>
      </c>
    </row>
    <row r="51" spans="1:7" ht="31.5">
      <c r="A51" s="140">
        <v>47</v>
      </c>
      <c r="B51" s="91">
        <v>1217</v>
      </c>
      <c r="C51" s="144" t="s">
        <v>614</v>
      </c>
      <c r="D51" s="3" t="str">
        <f>IF(COUNTBLANK(C51)=1,"",VLOOKUP(C51,'ORG-organizace kraje (2)'!$B$3:$C$315,2,0))</f>
        <v>Střední zdravotnická škola, Karviná, příspěvková organizace</v>
      </c>
      <c r="E51" s="206" t="s">
        <v>615</v>
      </c>
      <c r="F51" s="145" t="s">
        <v>616</v>
      </c>
      <c r="G51" s="146">
        <v>44</v>
      </c>
    </row>
    <row r="52" spans="1:7" ht="31.5">
      <c r="A52" s="140">
        <v>48</v>
      </c>
      <c r="B52" s="91">
        <v>1218</v>
      </c>
      <c r="C52" s="144" t="s">
        <v>617</v>
      </c>
      <c r="D52" s="3" t="str">
        <f>IF(COUNTBLANK(C52)=1,"",VLOOKUP(C52,'ORG-organizace kraje (2)'!$B$3:$C$315,2,0))</f>
        <v>Vyšší odborná škola, Střední odborná škola a Střední odborné učiliště, Kopřivnice, příspěvková organizace</v>
      </c>
      <c r="E52" s="206" t="s">
        <v>618</v>
      </c>
      <c r="F52" s="145" t="s">
        <v>619</v>
      </c>
      <c r="G52" s="146">
        <v>619</v>
      </c>
    </row>
    <row r="53" spans="1:7" ht="31.5">
      <c r="A53" s="140">
        <v>49</v>
      </c>
      <c r="B53" s="91">
        <v>1220</v>
      </c>
      <c r="C53" s="144" t="s">
        <v>620</v>
      </c>
      <c r="D53" s="3" t="str">
        <f>IF(COUNTBLANK(C53)=1,"",VLOOKUP(C53,'ORG-organizace kraje (2)'!$B$3:$C$315,2,0))</f>
        <v>Mendelova střední škola Nový Jičín,příspěvková organizace</v>
      </c>
      <c r="E53" s="206" t="s">
        <v>3135</v>
      </c>
      <c r="F53" s="145" t="s">
        <v>3134</v>
      </c>
      <c r="G53" s="146">
        <v>62</v>
      </c>
    </row>
    <row r="54" spans="1:7" ht="31.5">
      <c r="A54" s="140">
        <v>50</v>
      </c>
      <c r="B54" s="91">
        <v>1221</v>
      </c>
      <c r="C54" s="144" t="s">
        <v>3136</v>
      </c>
      <c r="D54" s="3" t="str">
        <f>IF(COUNTBLANK(C54)=1,"",VLOOKUP(C54,'ORG-organizace kraje (2)'!$B$3:$C$315,2,0))</f>
        <v>Střední zdravotnická škola, Opava, Dvořákovy sady 2, příspěvková organizace</v>
      </c>
      <c r="E54" s="206" t="s">
        <v>1741</v>
      </c>
      <c r="F54" s="145" t="s">
        <v>1742</v>
      </c>
      <c r="G54" s="146">
        <v>138</v>
      </c>
    </row>
    <row r="55" spans="1:7" ht="15.75">
      <c r="A55" s="140">
        <v>51</v>
      </c>
      <c r="B55" s="91">
        <v>1222</v>
      </c>
      <c r="C55" s="150">
        <v>47813083</v>
      </c>
      <c r="D55" s="3" t="str">
        <f>IF(COUNTBLANK(C55)=1,"",VLOOKUP(C55,'ORG-organizace kraje (2)'!$B$3:$C$315,2,0))</f>
        <v>Obchodní akademie, Opava, příspěvková organizace</v>
      </c>
      <c r="E55" s="206" t="s">
        <v>1306</v>
      </c>
      <c r="F55" s="145" t="s">
        <v>1307</v>
      </c>
      <c r="G55" s="146">
        <v>48</v>
      </c>
    </row>
    <row r="56" spans="1:7" ht="31.5">
      <c r="A56" s="140">
        <v>52</v>
      </c>
      <c r="B56" s="91">
        <v>1223</v>
      </c>
      <c r="C56" s="144">
        <v>47813148</v>
      </c>
      <c r="D56" s="3" t="str">
        <f>IF(COUNTBLANK(C56)=1,"",VLOOKUP(C56,'ORG-organizace kraje (2)'!$B$3:$C$315,2,0))</f>
        <v>Střední průmyslová škola stavební, Opava, příspěvková organizace</v>
      </c>
      <c r="E56" s="206" t="s">
        <v>1308</v>
      </c>
      <c r="F56" s="145" t="s">
        <v>1309</v>
      </c>
      <c r="G56" s="146">
        <v>150</v>
      </c>
    </row>
    <row r="57" spans="1:7" ht="31.5">
      <c r="A57" s="140">
        <v>53</v>
      </c>
      <c r="B57" s="91">
        <v>1224</v>
      </c>
      <c r="C57" s="150">
        <v>47813121</v>
      </c>
      <c r="D57" s="3" t="str">
        <f>IF(COUNTBLANK(C57)=1,"",VLOOKUP(C57,'ORG-organizace kraje (2)'!$B$3:$C$315,2,0))</f>
        <v>Střední škola průmyslová a umělecká, Opava, příspěvková organizace</v>
      </c>
      <c r="E57" s="206" t="s">
        <v>1712</v>
      </c>
      <c r="F57" s="145" t="s">
        <v>1713</v>
      </c>
      <c r="G57" s="146">
        <v>60</v>
      </c>
    </row>
    <row r="58" spans="1:7" ht="31.5">
      <c r="A58" s="140">
        <v>54</v>
      </c>
      <c r="B58" s="91">
        <v>1225</v>
      </c>
      <c r="C58" s="144">
        <v>47813130</v>
      </c>
      <c r="D58" s="3" t="str">
        <f>IF(COUNTBLANK(C58)=1,"",VLOOKUP(C58,'ORG-organizace kraje (2)'!$B$3:$C$315,2,0))</f>
        <v>Masarykova střední škola zemědělská aVyšší odborná škola Opava, příspěvková organizace</v>
      </c>
      <c r="E58" s="206" t="s">
        <v>1160</v>
      </c>
      <c r="F58" s="145" t="s">
        <v>1715</v>
      </c>
      <c r="G58" s="151">
        <v>236</v>
      </c>
    </row>
    <row r="59" spans="1:7" ht="31.5">
      <c r="A59" s="140">
        <v>55</v>
      </c>
      <c r="B59" s="91">
        <v>1226</v>
      </c>
      <c r="C59" s="144" t="s">
        <v>1360</v>
      </c>
      <c r="D59" s="3" t="str">
        <f>IF(COUNTBLANK(C59)=1,"",VLOOKUP(C59,'ORG-organizace kraje (2)'!$B$3:$C$315,2,0))</f>
        <v>Vyšší odborná škola a Hotelová škola, Opava, Tyršova 34, příspěvková organizace</v>
      </c>
      <c r="E59" s="206" t="s">
        <v>1755</v>
      </c>
      <c r="F59" s="145" t="s">
        <v>1756</v>
      </c>
      <c r="G59" s="146">
        <v>733</v>
      </c>
    </row>
    <row r="60" spans="1:7" ht="31.5">
      <c r="A60" s="140">
        <v>56</v>
      </c>
      <c r="B60" s="91">
        <v>1227</v>
      </c>
      <c r="C60" s="144" t="s">
        <v>1757</v>
      </c>
      <c r="D60" s="3" t="str">
        <f>IF(COUNTBLANK(C60)=1,"",VLOOKUP(C60,'ORG-organizace kraje (2)'!$B$3:$C$315,2,0))</f>
        <v>Střední průmyslová škola, Frýdek-Místek, příspěvková organizace</v>
      </c>
      <c r="E60" s="206" t="s">
        <v>1758</v>
      </c>
      <c r="F60" s="145" t="s">
        <v>420</v>
      </c>
      <c r="G60" s="146">
        <v>174</v>
      </c>
    </row>
    <row r="61" spans="1:7" ht="31.5">
      <c r="A61" s="140">
        <v>57</v>
      </c>
      <c r="B61" s="91">
        <v>1228</v>
      </c>
      <c r="C61" s="144" t="s">
        <v>421</v>
      </c>
      <c r="D61" s="3" t="str">
        <f>IF(COUNTBLANK(C61)=1,"",VLOOKUP(C61,'ORG-organizace kraje (2)'!$B$3:$C$315,2,0))</f>
        <v>Střední zdravotnická škola, Frýdek-Místek, příspěvková organizace</v>
      </c>
      <c r="E61" s="206" t="s">
        <v>422</v>
      </c>
      <c r="F61" s="145" t="s">
        <v>423</v>
      </c>
      <c r="G61" s="146">
        <v>2</v>
      </c>
    </row>
    <row r="62" spans="1:7" ht="31.5">
      <c r="A62" s="140">
        <v>58</v>
      </c>
      <c r="B62" s="91">
        <v>1229</v>
      </c>
      <c r="C62" s="150" t="s">
        <v>424</v>
      </c>
      <c r="D62" s="3" t="str">
        <f>IF(COUNTBLANK(C62)=1,"",VLOOKUP(C62,'ORG-organizace kraje (2)'!$B$3:$C$315,2,0))</f>
        <v>Obchodní akademie, Frýdek-Místek, Palackého 123, příspěvková organizace</v>
      </c>
      <c r="E62" s="206" t="s">
        <v>188</v>
      </c>
      <c r="F62" s="145" t="s">
        <v>189</v>
      </c>
      <c r="G62" s="146">
        <v>58</v>
      </c>
    </row>
    <row r="63" spans="1:7" ht="31.5">
      <c r="A63" s="140">
        <v>59</v>
      </c>
      <c r="B63" s="91">
        <v>1230</v>
      </c>
      <c r="C63" s="150">
        <v>14450909</v>
      </c>
      <c r="D63" s="3" t="str">
        <f>IF(COUNTBLANK(C63)=1,"",VLOOKUP(C63,'ORG-organizace kraje (2)'!$B$3:$C$315,2,0))</f>
        <v>Střední odborná škola dopravy a cestovního ruchu, Krnov, příspěvková organizace</v>
      </c>
      <c r="E63" s="206" t="s">
        <v>350</v>
      </c>
      <c r="F63" s="145" t="s">
        <v>351</v>
      </c>
      <c r="G63" s="146">
        <v>18</v>
      </c>
    </row>
    <row r="64" spans="1:7" ht="31.5">
      <c r="A64" s="140">
        <v>60</v>
      </c>
      <c r="B64" s="91">
        <v>1231</v>
      </c>
      <c r="C64" s="150" t="s">
        <v>352</v>
      </c>
      <c r="D64" s="3" t="str">
        <f>IF(COUNTBLANK(C64)=1,"",VLOOKUP(C64,'ORG-organizace kraje (2)'!$B$3:$C$315,2,0))</f>
        <v>Střední pedagogická škola a Střední zdravotnická škola Krnov, příspěvková organizace</v>
      </c>
      <c r="E64" s="208" t="s">
        <v>353</v>
      </c>
      <c r="F64" s="145" t="s">
        <v>354</v>
      </c>
      <c r="G64" s="146">
        <v>45</v>
      </c>
    </row>
    <row r="65" spans="1:7" ht="31.5">
      <c r="A65" s="140">
        <v>61</v>
      </c>
      <c r="B65" s="91">
        <v>1232</v>
      </c>
      <c r="C65" s="144" t="s">
        <v>355</v>
      </c>
      <c r="D65" s="3" t="str">
        <f>IF(COUNTBLANK(C65)=1,"",VLOOKUP(C65,'ORG-organizace kraje (2)'!$B$3:$C$315,2,0))</f>
        <v>Střední průmyslová škola, Bruntál, příspěvková organizace</v>
      </c>
      <c r="E65" s="206" t="s">
        <v>356</v>
      </c>
      <c r="F65" s="145" t="s">
        <v>357</v>
      </c>
      <c r="G65" s="146">
        <v>103</v>
      </c>
    </row>
    <row r="66" spans="1:7" ht="31.5">
      <c r="A66" s="140">
        <v>62</v>
      </c>
      <c r="B66" s="91">
        <v>1234</v>
      </c>
      <c r="C66" s="150" t="s">
        <v>358</v>
      </c>
      <c r="D66" s="3" t="str">
        <f>IF(COUNTBLANK(C66)=1,"",VLOOKUP(C66,'ORG-organizace kraje (2)'!$B$3:$C$315,2,0))</f>
        <v>Obchodní akademie a Střední zemědělská škola, Bruntál, příspěvková organizace</v>
      </c>
      <c r="E66" s="5" t="s">
        <v>359</v>
      </c>
      <c r="F66" s="145" t="s">
        <v>360</v>
      </c>
      <c r="G66" s="146">
        <v>35</v>
      </c>
    </row>
    <row r="67" spans="1:7" ht="31.5">
      <c r="A67" s="140">
        <v>63</v>
      </c>
      <c r="B67" s="91">
        <v>1302</v>
      </c>
      <c r="C67" s="150" t="s">
        <v>936</v>
      </c>
      <c r="D67" s="3" t="str">
        <f>IF(COUNTBLANK(C67)=1,"",VLOOKUP(C67,'ORG-organizace kraje (2)'!$B$3:$C$315,2,0))</f>
        <v>Střední škola obchodní, Ostrava, příspěvková organizace</v>
      </c>
      <c r="E67" s="206" t="s">
        <v>937</v>
      </c>
      <c r="F67" s="147" t="s">
        <v>938</v>
      </c>
      <c r="G67" s="146">
        <v>15</v>
      </c>
    </row>
    <row r="68" spans="1:7" ht="31.5">
      <c r="A68" s="140">
        <v>64</v>
      </c>
      <c r="B68" s="91">
        <v>1303</v>
      </c>
      <c r="C68" s="144" t="s">
        <v>939</v>
      </c>
      <c r="D68" s="3" t="str">
        <f>IF(COUNTBLANK(C68)=1,"",VLOOKUP(C68,'ORG-organizace kraje (2)'!$B$3:$C$315,2,0))</f>
        <v>Střední škola technická, Ostrava- Hrabůvka, příspěvková organizace</v>
      </c>
      <c r="E68" s="206" t="s">
        <v>940</v>
      </c>
      <c r="F68" s="145" t="s">
        <v>941</v>
      </c>
      <c r="G68" s="146">
        <v>441</v>
      </c>
    </row>
    <row r="69" spans="1:7" ht="31.5">
      <c r="A69" s="140">
        <v>65</v>
      </c>
      <c r="B69" s="91">
        <v>1304</v>
      </c>
      <c r="C69" s="144" t="s">
        <v>942</v>
      </c>
      <c r="D69" s="3" t="str">
        <f>IF(COUNTBLANK(C69)=1,"",VLOOKUP(C69,'ORG-organizace kraje (2)'!$B$3:$C$315,2,0))</f>
        <v>Střední  škola telekomunikační, Ostrava, příspěvková organizace</v>
      </c>
      <c r="E69" s="206" t="s">
        <v>943</v>
      </c>
      <c r="F69" s="145" t="s">
        <v>2837</v>
      </c>
      <c r="G69" s="146">
        <v>24</v>
      </c>
    </row>
    <row r="70" spans="1:7" ht="31.5">
      <c r="A70" s="140">
        <v>66</v>
      </c>
      <c r="B70" s="91">
        <v>1305</v>
      </c>
      <c r="C70" s="144" t="s">
        <v>2838</v>
      </c>
      <c r="D70" s="3" t="str">
        <f>IF(COUNTBLANK(C70)=1,"",VLOOKUP(C70,'ORG-organizace kraje (2)'!$B$3:$C$315,2,0))</f>
        <v>Střední škola stavební a dřevozpracující, Ostrava, příspěvková organizace</v>
      </c>
      <c r="E70" s="206" t="s">
        <v>2839</v>
      </c>
      <c r="F70" s="145" t="s">
        <v>2377</v>
      </c>
      <c r="G70" s="146">
        <v>102</v>
      </c>
    </row>
    <row r="71" spans="1:7" ht="31.5">
      <c r="A71" s="140">
        <v>67</v>
      </c>
      <c r="B71" s="91">
        <v>1306</v>
      </c>
      <c r="C71" s="144" t="s">
        <v>2378</v>
      </c>
      <c r="D71" s="3" t="str">
        <f>IF(COUNTBLANK(C71)=1,"",VLOOKUP(C71,'ORG-organizace kraje (2)'!$B$3:$C$315,2,0))</f>
        <v>Střední škola, Ostrava-Kunčice, příspěvková organizace</v>
      </c>
      <c r="E71" s="207" t="s">
        <v>2379</v>
      </c>
      <c r="F71" s="145" t="s">
        <v>1491</v>
      </c>
      <c r="G71" s="146">
        <v>297</v>
      </c>
    </row>
    <row r="72" spans="1:7" ht="31.5">
      <c r="A72" s="140">
        <v>68</v>
      </c>
      <c r="B72" s="91">
        <v>1307</v>
      </c>
      <c r="C72" s="144" t="s">
        <v>1492</v>
      </c>
      <c r="D72" s="3" t="str">
        <f>IF(COUNTBLANK(C72)=1,"",VLOOKUP(C72,'ORG-organizace kraje (2)'!$B$3:$C$315,2,0))</f>
        <v>Střední škola společného stravování, Ostrava-Hrabůvka, příspěvková organizace</v>
      </c>
      <c r="E72" s="206" t="s">
        <v>1947</v>
      </c>
      <c r="F72" s="145" t="s">
        <v>1948</v>
      </c>
      <c r="G72" s="146">
        <v>191</v>
      </c>
    </row>
    <row r="73" spans="1:7" ht="31.5">
      <c r="A73" s="140">
        <v>69</v>
      </c>
      <c r="B73" s="91">
        <v>1308</v>
      </c>
      <c r="C73" s="144">
        <v>14451093</v>
      </c>
      <c r="D73" s="3" t="str">
        <f>IF(COUNTBLANK(C73)=1,"",VLOOKUP(C73,'ORG-organizace kraje (2)'!$B$3:$C$315,2,0))</f>
        <v>Střední odborná škola dopravní a Střední odborné učiliště, Ostrava-Vítkovice, příspěvková organizace</v>
      </c>
      <c r="E73" s="206" t="s">
        <v>1949</v>
      </c>
      <c r="F73" s="145" t="s">
        <v>1950</v>
      </c>
      <c r="G73" s="146">
        <v>780</v>
      </c>
    </row>
    <row r="74" spans="1:7" ht="31.5">
      <c r="A74" s="140">
        <v>70</v>
      </c>
      <c r="B74" s="91">
        <v>1309</v>
      </c>
      <c r="C74" s="144">
        <v>13644327</v>
      </c>
      <c r="D74" s="3" t="str">
        <f>IF(COUNTBLANK(C74)=1,"",VLOOKUP(C74,'ORG-organizace kraje (2)'!$B$3:$C$315,2,0))</f>
        <v>Střední škola elektrotechnická, Ostrava, Na Jízdárně 30, příspěvková organizace</v>
      </c>
      <c r="E74" s="206" t="s">
        <v>180</v>
      </c>
      <c r="F74" s="145" t="s">
        <v>181</v>
      </c>
      <c r="G74" s="146">
        <v>65</v>
      </c>
    </row>
    <row r="75" spans="1:7" ht="31.5">
      <c r="A75" s="140">
        <v>71</v>
      </c>
      <c r="B75" s="91">
        <v>1310</v>
      </c>
      <c r="C75" s="144" t="s">
        <v>182</v>
      </c>
      <c r="D75" s="3" t="str">
        <f>IF(COUNTBLANK(C75)=1,"",VLOOKUP(C75,'ORG-organizace kraje (2)'!$B$3:$C$315,2,0))</f>
        <v>Střední škola oděvní, služeb a podnikání, Ostrava-Poruba, Příčná 1108, příspěvková organizace </v>
      </c>
      <c r="E75" s="206" t="s">
        <v>559</v>
      </c>
      <c r="F75" s="145" t="s">
        <v>560</v>
      </c>
      <c r="G75" s="146">
        <v>41</v>
      </c>
    </row>
    <row r="76" spans="1:7" ht="31.5">
      <c r="A76" s="140">
        <v>72</v>
      </c>
      <c r="B76" s="91">
        <v>1311</v>
      </c>
      <c r="C76" s="144">
        <v>68321082</v>
      </c>
      <c r="D76" s="3" t="str">
        <f>IF(COUNTBLANK(C76)=1,"",VLOOKUP(C76,'ORG-organizace kraje (2)'!$B$3:$C$315,2,0))</f>
        <v>Střední škola zemědělská, Český Těšín, příspěvková organizace</v>
      </c>
      <c r="E76" s="206" t="s">
        <v>561</v>
      </c>
      <c r="F76" s="145" t="s">
        <v>562</v>
      </c>
      <c r="G76" s="151">
        <v>60</v>
      </c>
    </row>
    <row r="77" spans="1:7" ht="15.75">
      <c r="A77" s="140">
        <v>73</v>
      </c>
      <c r="B77" s="91">
        <v>1312</v>
      </c>
      <c r="C77" s="144">
        <v>66932581</v>
      </c>
      <c r="D77" s="3" t="str">
        <f>IF(COUNTBLANK(C77)=1,"",VLOOKUP(C77,'ORG-organizace kraje (2)'!$B$3:$C$315,2,0))</f>
        <v>Střední škola, Bohumín, příspěvková organizace</v>
      </c>
      <c r="E77" s="206" t="s">
        <v>563</v>
      </c>
      <c r="F77" s="145" t="s">
        <v>2152</v>
      </c>
      <c r="G77" s="146">
        <v>142</v>
      </c>
    </row>
    <row r="78" spans="1:7" ht="31.5">
      <c r="A78" s="140">
        <v>74</v>
      </c>
      <c r="B78" s="91">
        <v>1313</v>
      </c>
      <c r="C78" s="144">
        <v>68321261</v>
      </c>
      <c r="D78" s="3" t="str">
        <f>IF(COUNTBLANK(C78)=1,"",VLOOKUP(C78,'ORG-organizace kraje (2)'!$B$3:$C$315,2,0))</f>
        <v>Střední škola technických oborů, Havířov-Šumbark, Lidická 1a/600,  příspěvková organizace</v>
      </c>
      <c r="E78" s="206" t="s">
        <v>2905</v>
      </c>
      <c r="F78" s="145" t="s">
        <v>2906</v>
      </c>
      <c r="G78" s="146">
        <v>143</v>
      </c>
    </row>
    <row r="79" spans="1:7" ht="31.5">
      <c r="A79" s="140">
        <v>75</v>
      </c>
      <c r="B79" s="91">
        <v>1314</v>
      </c>
      <c r="C79" s="144">
        <v>13644271</v>
      </c>
      <c r="D79" s="3" t="str">
        <f>IF(COUNTBLANK(C79)=1,"",VLOOKUP(C79,'ORG-organizace kraje (2)'!$B$3:$C$315,2,0))</f>
        <v>Střední škola, Havířov-Prostřední Suchá, příspěvková organizace</v>
      </c>
      <c r="E79" s="206" t="s">
        <v>2159</v>
      </c>
      <c r="F79" s="145" t="s">
        <v>2160</v>
      </c>
      <c r="G79" s="146">
        <v>66</v>
      </c>
    </row>
    <row r="80" spans="1:7" ht="31.5">
      <c r="A80" s="140">
        <v>76</v>
      </c>
      <c r="B80" s="91">
        <v>1315</v>
      </c>
      <c r="C80" s="144">
        <v>13644289</v>
      </c>
      <c r="D80" s="3" t="str">
        <f>IF(COUNTBLANK(C80)=1,"",VLOOKUP(C80,'ORG-organizace kraje (2)'!$B$3:$C$315,2,0))</f>
        <v>Střední škola, Havířov-Šumbark, Sýkorova 1/613, příspěvková organizace</v>
      </c>
      <c r="E80" s="206" t="s">
        <v>2161</v>
      </c>
      <c r="F80" s="147" t="s">
        <v>2162</v>
      </c>
      <c r="G80" s="146">
        <v>306</v>
      </c>
    </row>
    <row r="81" spans="1:7" ht="31.5">
      <c r="A81" s="140">
        <v>77</v>
      </c>
      <c r="B81" s="91">
        <v>1316</v>
      </c>
      <c r="C81" s="144" t="s">
        <v>2163</v>
      </c>
      <c r="D81" s="3" t="str">
        <f>IF(COUNTBLANK(C81)=1,"",VLOOKUP(C81,'ORG-organizace kraje (2)'!$B$3:$C$315,2,0))</f>
        <v>Střední škola hotelová a obchodně podnikatelská, Český Těšín, příspěvková organizace</v>
      </c>
      <c r="E81" s="206" t="s">
        <v>2164</v>
      </c>
      <c r="F81" s="145" t="s">
        <v>347</v>
      </c>
      <c r="G81" s="146">
        <v>277</v>
      </c>
    </row>
    <row r="82" spans="1:7" ht="31.5">
      <c r="A82" s="140">
        <v>78</v>
      </c>
      <c r="B82" s="91">
        <v>1317</v>
      </c>
      <c r="C82" s="144">
        <v>13644254</v>
      </c>
      <c r="D82" s="3" t="str">
        <f>IF(COUNTBLANK(C82)=1,"",VLOOKUP(C82,'ORG-organizace kraje (2)'!$B$3:$C$315,2,0))</f>
        <v>Střední škola techniky a služeb, Karviná, příspěvková organizace</v>
      </c>
      <c r="E82" s="206" t="s">
        <v>348</v>
      </c>
      <c r="F82" s="145" t="s">
        <v>349</v>
      </c>
      <c r="G82" s="146">
        <v>72</v>
      </c>
    </row>
    <row r="83" spans="1:7" ht="31.5">
      <c r="A83" s="140">
        <v>79</v>
      </c>
      <c r="B83" s="91">
        <v>1318</v>
      </c>
      <c r="C83" s="144">
        <v>13644297</v>
      </c>
      <c r="D83" s="3" t="str">
        <f>IF(COUNTBLANK(C83)=1,"",VLOOKUP(C83,'ORG-organizace kraje (2)'!$B$3:$C$315,2,0))</f>
        <v>Střední škola řemesel a služeb, Havířov-Šumbark, Školní 2/601, příspěvková organizace</v>
      </c>
      <c r="E83" s="206" t="s">
        <v>953</v>
      </c>
      <c r="F83" s="145" t="s">
        <v>954</v>
      </c>
      <c r="G83" s="146">
        <v>115</v>
      </c>
    </row>
    <row r="84" spans="1:7" ht="31.5">
      <c r="A84" s="140">
        <v>80</v>
      </c>
      <c r="B84" s="91">
        <v>1321</v>
      </c>
      <c r="C84" s="144" t="s">
        <v>955</v>
      </c>
      <c r="D84" s="3" t="str">
        <f>IF(COUNTBLANK(C84)=1,"",VLOOKUP(C84,'ORG-organizace kraje (2)'!$B$3:$C$315,2,0))</f>
        <v>Střední škola elektrotechnická, Frenštát pod Radhoštěm, příspěvková organizace</v>
      </c>
      <c r="E84" s="206" t="s">
        <v>956</v>
      </c>
      <c r="F84" s="147" t="s">
        <v>957</v>
      </c>
      <c r="G84" s="146">
        <v>46</v>
      </c>
    </row>
    <row r="85" spans="1:7" ht="31.5">
      <c r="A85" s="140">
        <v>81</v>
      </c>
      <c r="B85" s="91">
        <v>1322</v>
      </c>
      <c r="C85" s="152" t="s">
        <v>958</v>
      </c>
      <c r="D85" s="3" t="str">
        <f>IF(COUNTBLANK(C85)=1,"",VLOOKUP(C85,'ORG-organizace kraje (2)'!$B$3:$C$315,2,0))</f>
        <v>Střední škola přírodovědná a zemědělská, Nový Jičín, příspěvková organizace </v>
      </c>
      <c r="E85" s="206" t="s">
        <v>959</v>
      </c>
      <c r="F85" s="153" t="s">
        <v>960</v>
      </c>
      <c r="G85" s="151">
        <v>50</v>
      </c>
    </row>
    <row r="86" spans="1:7" ht="31.5">
      <c r="A86" s="140">
        <v>82</v>
      </c>
      <c r="B86" s="91">
        <v>1324</v>
      </c>
      <c r="C86" s="144" t="s">
        <v>961</v>
      </c>
      <c r="D86" s="3" t="str">
        <f>IF(COUNTBLANK(C86)=1,"",VLOOKUP(C86,'ORG-organizace kraje (2)'!$B$3:$C$315,2,0))</f>
        <v>Střední škola hotelnictví a gastronomie, Frenštát pod Radhoštěm, příspěvková organizace</v>
      </c>
      <c r="E86" s="206" t="s">
        <v>962</v>
      </c>
      <c r="F86" s="145" t="s">
        <v>963</v>
      </c>
      <c r="G86" s="146">
        <v>204</v>
      </c>
    </row>
    <row r="87" spans="1:7" ht="31.5">
      <c r="A87" s="140">
        <v>83</v>
      </c>
      <c r="B87" s="91">
        <v>1326</v>
      </c>
      <c r="C87" s="152" t="s">
        <v>964</v>
      </c>
      <c r="D87" s="3" t="str">
        <f>IF(COUNTBLANK(C87)=1,"",VLOOKUP(C87,'ORG-organizace kraje (2)'!$B$3:$C$315,2,0))</f>
        <v>Střední škola odborná a speciální, Klimkovice, příspěvková organizace</v>
      </c>
      <c r="E87" s="206" t="s">
        <v>803</v>
      </c>
      <c r="F87" s="154" t="s">
        <v>804</v>
      </c>
      <c r="G87" s="151">
        <v>32</v>
      </c>
    </row>
    <row r="88" spans="1:7" ht="31.5">
      <c r="A88" s="140">
        <v>84</v>
      </c>
      <c r="B88" s="91">
        <v>1328</v>
      </c>
      <c r="C88" s="144" t="s">
        <v>805</v>
      </c>
      <c r="D88" s="3" t="str">
        <f>IF(COUNTBLANK(C88)=1,"",VLOOKUP(C88,'ORG-organizace kraje (2)'!$B$3:$C$315,2,0))</f>
        <v>Střední škola, Šenov u Nového Jičína, příspěvková organizace</v>
      </c>
      <c r="E88" s="206" t="s">
        <v>806</v>
      </c>
      <c r="F88" s="147" t="s">
        <v>930</v>
      </c>
      <c r="G88" s="146">
        <v>68</v>
      </c>
    </row>
    <row r="89" spans="1:7" ht="31.5">
      <c r="A89" s="140">
        <v>85</v>
      </c>
      <c r="B89" s="91">
        <v>1329</v>
      </c>
      <c r="C89" s="144" t="s">
        <v>931</v>
      </c>
      <c r="D89" s="3" t="str">
        <f>IF(COUNTBLANK(C89)=1,"",VLOOKUP(C89,'ORG-organizace kraje (2)'!$B$3:$C$315,2,0))</f>
        <v>Střední škola, Odry, příspěvková organizace</v>
      </c>
      <c r="E89" s="206" t="s">
        <v>932</v>
      </c>
      <c r="F89" s="145" t="s">
        <v>1025</v>
      </c>
      <c r="G89" s="146">
        <v>24</v>
      </c>
    </row>
    <row r="90" spans="1:7" ht="31.5">
      <c r="A90" s="140">
        <v>86</v>
      </c>
      <c r="B90" s="91">
        <v>1330</v>
      </c>
      <c r="C90" s="152" t="s">
        <v>1026</v>
      </c>
      <c r="D90" s="3" t="str">
        <f>IF(COUNTBLANK(C90)=1,"",VLOOKUP(C90,'ORG-organizace kraje (2)'!$B$3:$C$315,2,0))</f>
        <v>Odborné učiliště a Praktická škola, Nový Jičín, příspěvková organizace</v>
      </c>
      <c r="E90" s="206" t="s">
        <v>1027</v>
      </c>
      <c r="F90" s="153" t="s">
        <v>1028</v>
      </c>
      <c r="G90" s="151">
        <v>1</v>
      </c>
    </row>
    <row r="91" spans="1:7" ht="31.5">
      <c r="A91" s="140">
        <v>87</v>
      </c>
      <c r="B91" s="91">
        <v>1331</v>
      </c>
      <c r="C91" s="144">
        <v>18054455</v>
      </c>
      <c r="D91" s="3" t="str">
        <f>IF(COUNTBLANK(C91)=1,"",VLOOKUP(C91,'ORG-organizace kraje (2)'!$B$3:$C$315,2,0))</f>
        <v>Střední odborné učiliště stavební, Opava, Boženy Němcové 22, příspěvková organizace</v>
      </c>
      <c r="E91" s="206" t="s">
        <v>1000</v>
      </c>
      <c r="F91" s="147" t="s">
        <v>1001</v>
      </c>
      <c r="G91" s="146">
        <v>63</v>
      </c>
    </row>
    <row r="92" spans="1:7" ht="31.5">
      <c r="A92" s="140">
        <v>88</v>
      </c>
      <c r="B92" s="91">
        <v>1332</v>
      </c>
      <c r="C92" s="144" t="s">
        <v>1002</v>
      </c>
      <c r="D92" s="3" t="str">
        <f>IF(COUNTBLANK(C92)=1,"",VLOOKUP(C92,'ORG-organizace kraje (2)'!$B$3:$C$315,2,0))</f>
        <v>Střední škola, Opava, Husova 6, příspěvková organizace</v>
      </c>
      <c r="E92" s="207" t="s">
        <v>1003</v>
      </c>
      <c r="F92" s="145" t="s">
        <v>1004</v>
      </c>
      <c r="G92" s="146">
        <v>73</v>
      </c>
    </row>
    <row r="93" spans="1:7" ht="31.5">
      <c r="A93" s="140">
        <v>89</v>
      </c>
      <c r="B93" s="91">
        <v>1333</v>
      </c>
      <c r="C93" s="144" t="s">
        <v>1005</v>
      </c>
      <c r="D93" s="3" t="str">
        <f>IF(COUNTBLANK(C93)=1,"",VLOOKUP(C93,'ORG-organizace kraje (2)'!$B$3:$C$315,2,0))</f>
        <v>Střední škola technická, Opava, Kolofíkovo nábřeží 51, příspěvková organizace</v>
      </c>
      <c r="E93" s="206" t="s">
        <v>1006</v>
      </c>
      <c r="F93" s="145" t="s">
        <v>535</v>
      </c>
      <c r="G93" s="146">
        <v>112</v>
      </c>
    </row>
    <row r="94" spans="1:7" ht="31.5">
      <c r="A94" s="140">
        <v>90</v>
      </c>
      <c r="B94" s="91">
        <v>1334</v>
      </c>
      <c r="C94" s="144" t="s">
        <v>536</v>
      </c>
      <c r="D94" s="3" t="str">
        <f>IF(COUNTBLANK(C94)=1,"",VLOOKUP(C94,'ORG-organizace kraje (2)'!$B$3:$C$315,2,0))</f>
        <v>Střední škola poštovních a logistických služeb, Opava, příspěvková organizace </v>
      </c>
      <c r="E94" s="206" t="s">
        <v>100</v>
      </c>
      <c r="F94" s="147" t="s">
        <v>101</v>
      </c>
      <c r="G94" s="146">
        <v>34</v>
      </c>
    </row>
    <row r="95" spans="1:7" ht="15.75">
      <c r="A95" s="140">
        <v>91</v>
      </c>
      <c r="B95" s="91">
        <v>1335</v>
      </c>
      <c r="C95" s="144">
        <v>14616068</v>
      </c>
      <c r="D95" s="3" t="str">
        <f>IF(COUNTBLANK(C95)=1,"",VLOOKUP(C95,'ORG-organizace kraje (2)'!$B$3:$C$315,2,0))</f>
        <v>Střední škola, Vítkov-Podhradí, příspěvková organizace</v>
      </c>
      <c r="E95" s="206" t="s">
        <v>102</v>
      </c>
      <c r="F95" s="145" t="s">
        <v>103</v>
      </c>
      <c r="G95" s="146">
        <v>145</v>
      </c>
    </row>
    <row r="96" spans="1:7" ht="31.5">
      <c r="A96" s="140">
        <v>92</v>
      </c>
      <c r="B96" s="91">
        <v>1336</v>
      </c>
      <c r="C96" s="152" t="s">
        <v>104</v>
      </c>
      <c r="D96" s="3" t="str">
        <f>IF(COUNTBLANK(C96)=1,"",VLOOKUP(C96,'ORG-organizace kraje (2)'!$B$3:$C$315,2,0))</f>
        <v>Odborné učiliště a Praktická škola, Hlučín, příspěvková organizace</v>
      </c>
      <c r="E96" s="206" t="s">
        <v>2456</v>
      </c>
      <c r="F96" s="155" t="s">
        <v>798</v>
      </c>
      <c r="G96" s="151">
        <v>126</v>
      </c>
    </row>
    <row r="97" spans="1:7" ht="31.5">
      <c r="A97" s="140">
        <v>93</v>
      </c>
      <c r="B97" s="91">
        <v>1337</v>
      </c>
      <c r="C97" s="144" t="s">
        <v>799</v>
      </c>
      <c r="D97" s="3" t="str">
        <f>IF(COUNTBLANK(C97)=1,"",VLOOKUP(C97,'ORG-organizace kraje (2)'!$B$3:$C$315,2,0))</f>
        <v>Střední škola strojírenská a dopravní, Frýdek-Místek, Lískovecká 2089, příspěvková organizace</v>
      </c>
      <c r="E97" s="206" t="s">
        <v>2881</v>
      </c>
      <c r="F97" s="145" t="s">
        <v>2882</v>
      </c>
      <c r="G97" s="146">
        <v>178</v>
      </c>
    </row>
    <row r="98" spans="1:7" ht="31.5">
      <c r="A98" s="140">
        <v>94</v>
      </c>
      <c r="B98" s="91">
        <v>1338</v>
      </c>
      <c r="C98" s="144">
        <v>14613280</v>
      </c>
      <c r="D98" s="3" t="str">
        <f>IF(COUNTBLANK(C98)=1,"",VLOOKUP(C98,'ORG-organizace kraje (2)'!$B$3:$C$315,2,0))</f>
        <v>Střední škola oděvní a obchodně podnikatelská, Frýdek-Místek, příspěvková organizace</v>
      </c>
      <c r="E98" s="206" t="s">
        <v>2883</v>
      </c>
      <c r="F98" s="145" t="s">
        <v>2319</v>
      </c>
      <c r="G98" s="146">
        <v>253</v>
      </c>
    </row>
    <row r="99" spans="1:7" ht="31.5">
      <c r="A99" s="140">
        <v>95</v>
      </c>
      <c r="B99" s="91">
        <v>1339</v>
      </c>
      <c r="C99" s="144">
        <v>13644301</v>
      </c>
      <c r="D99" s="3" t="str">
        <f>IF(COUNTBLANK(C99)=1,"",VLOOKUP(C99,'ORG-organizace kraje (2)'!$B$3:$C$315,2,0))</f>
        <v>Střední škola elektrostavební a dřevozpracující, Frýdek-Místek, příspěvková organizace</v>
      </c>
      <c r="E99" s="206" t="s">
        <v>2320</v>
      </c>
      <c r="F99" s="145" t="s">
        <v>2321</v>
      </c>
      <c r="G99" s="146">
        <v>327</v>
      </c>
    </row>
    <row r="100" spans="1:7" ht="31.5">
      <c r="A100" s="140">
        <v>96</v>
      </c>
      <c r="B100" s="91">
        <v>1340</v>
      </c>
      <c r="C100" s="144" t="s">
        <v>2322</v>
      </c>
      <c r="D100" s="3" t="str">
        <f>IF(COUNTBLANK(C100)=1,"",VLOOKUP(C100,'ORG-organizace kraje (2)'!$B$3:$C$315,2,0))</f>
        <v>Střední škola gastronomie a služeb, Frýdek-Místek, tř. T.G.Masaryka 451,  příspěvková organizace</v>
      </c>
      <c r="E100" s="207" t="s">
        <v>2323</v>
      </c>
      <c r="F100" s="145" t="s">
        <v>2324</v>
      </c>
      <c r="G100" s="146">
        <v>497</v>
      </c>
    </row>
    <row r="101" spans="1:7" ht="31.5">
      <c r="A101" s="140">
        <v>97</v>
      </c>
      <c r="B101" s="91">
        <v>1341</v>
      </c>
      <c r="C101" s="144" t="s">
        <v>2325</v>
      </c>
      <c r="D101" s="3" t="str">
        <f>IF(COUNTBLANK(C101)=1,"",VLOOKUP(C101,'ORG-organizace kraje (2)'!$B$3:$C$315,2,0))</f>
        <v>Střední škola, Třinec-Kanada, příspěvková organizace</v>
      </c>
      <c r="E101" s="209" t="s">
        <v>2326</v>
      </c>
      <c r="F101" s="145" t="s">
        <v>2327</v>
      </c>
      <c r="G101" s="146">
        <v>420</v>
      </c>
    </row>
    <row r="102" spans="1:7" ht="31.5">
      <c r="A102" s="140">
        <v>98</v>
      </c>
      <c r="B102" s="91">
        <v>1343</v>
      </c>
      <c r="C102" s="144" t="s">
        <v>2328</v>
      </c>
      <c r="D102" s="3" t="str">
        <f>IF(COUNTBLANK(C102)=1,"",VLOOKUP(C102,'ORG-organizace kraje (2)'!$B$3:$C$315,2,0))</f>
        <v>Střední škola řemesel, Bruntál, příspěvková organizace</v>
      </c>
      <c r="E102" s="206" t="s">
        <v>2329</v>
      </c>
      <c r="F102" s="156" t="s">
        <v>2330</v>
      </c>
      <c r="G102" s="146">
        <v>206</v>
      </c>
    </row>
    <row r="103" spans="1:7" ht="31.5">
      <c r="A103" s="140">
        <v>99</v>
      </c>
      <c r="B103" s="91">
        <v>1344</v>
      </c>
      <c r="C103" s="144">
        <v>63731371</v>
      </c>
      <c r="D103" s="3" t="str">
        <f>IF(COUNTBLANK(C103)=1,"",VLOOKUP(C103,'ORG-organizace kraje (2)'!$B$3:$C$315,2,0))</f>
        <v>Střední škola automobilní, mechanizace a podnikání Krnov, příspěvková organizace</v>
      </c>
      <c r="E103" s="206" t="s">
        <v>1904</v>
      </c>
      <c r="F103" s="157" t="s">
        <v>1905</v>
      </c>
      <c r="G103" s="151">
        <v>59</v>
      </c>
    </row>
    <row r="104" spans="1:7" ht="31.5">
      <c r="A104" s="140">
        <v>100</v>
      </c>
      <c r="B104" s="91">
        <v>1345</v>
      </c>
      <c r="C104" s="144" t="s">
        <v>1906</v>
      </c>
      <c r="D104" s="3" t="str">
        <f>IF(COUNTBLANK(C104)=1,"",VLOOKUP(C104,'ORG-organizace kraje (2)'!$B$3:$C$315,2,0))</f>
        <v>Střední škola průmyslová, Krnov, příspěvková organizace        </v>
      </c>
      <c r="E104" s="206" t="s">
        <v>1485</v>
      </c>
      <c r="F104" s="156" t="s">
        <v>1486</v>
      </c>
      <c r="G104" s="146">
        <v>36</v>
      </c>
    </row>
    <row r="105" spans="1:7" ht="15.75">
      <c r="A105" s="140">
        <v>101</v>
      </c>
      <c r="B105" s="91">
        <v>1346</v>
      </c>
      <c r="C105" s="144">
        <v>13643479</v>
      </c>
      <c r="D105" s="3" t="str">
        <f>IF(COUNTBLANK(C105)=1,"",VLOOKUP(C105,'ORG-organizace kraje (2)'!$B$3:$C$315,2,0))</f>
        <v>Střední škola služeb, Bruntál, příspěvková organizace</v>
      </c>
      <c r="E105" s="207" t="s">
        <v>2263</v>
      </c>
      <c r="F105" s="145" t="s">
        <v>2264</v>
      </c>
      <c r="G105" s="146">
        <v>60</v>
      </c>
    </row>
    <row r="106" spans="1:7" ht="31.5">
      <c r="A106" s="140">
        <v>102</v>
      </c>
      <c r="B106" s="91">
        <v>1348</v>
      </c>
      <c r="C106" s="152" t="s">
        <v>2265</v>
      </c>
      <c r="D106" s="3" t="str">
        <f>IF(COUNTBLANK(C106)=1,"",VLOOKUP(C106,'ORG-organizace kraje (2)'!$B$3:$C$315,2,0))</f>
        <v>Střední škola zemědělství a služeb, Město Albrechtice, příspěvková organizace</v>
      </c>
      <c r="E106" s="206" t="s">
        <v>2266</v>
      </c>
      <c r="F106" s="153" t="s">
        <v>2445</v>
      </c>
      <c r="G106" s="151">
        <v>68</v>
      </c>
    </row>
    <row r="107" spans="1:7" ht="31.5">
      <c r="A107" s="140">
        <v>103</v>
      </c>
      <c r="B107" s="91">
        <v>1349</v>
      </c>
      <c r="C107" s="152" t="s">
        <v>2446</v>
      </c>
      <c r="D107" s="3" t="str">
        <f>IF(COUNTBLANK(C107)=1,"",VLOOKUP(C107,'ORG-organizace kraje (2)'!$B$3:$C$315,2,0))</f>
        <v>Střední škola, Rýmařov, příspěvková organizace</v>
      </c>
      <c r="E107" s="206" t="s">
        <v>2447</v>
      </c>
      <c r="F107" s="153" t="s">
        <v>2464</v>
      </c>
      <c r="G107" s="151">
        <v>30</v>
      </c>
    </row>
    <row r="108" spans="1:7" ht="31.5">
      <c r="A108" s="140">
        <v>104</v>
      </c>
      <c r="B108" s="91">
        <v>1350</v>
      </c>
      <c r="C108" s="144" t="s">
        <v>2465</v>
      </c>
      <c r="D108" s="3" t="str">
        <f>IF(COUNTBLANK(C108)=1,"",VLOOKUP(C108,'ORG-organizace kraje (2)'!$B$3:$C$315,2,0))</f>
        <v>Střední škola zemědělská a lesnická, Frýdek-Místek, příspěvková organizace </v>
      </c>
      <c r="E108" s="206" t="s">
        <v>2466</v>
      </c>
      <c r="F108" s="153" t="s">
        <v>441</v>
      </c>
      <c r="G108" s="151">
        <v>149</v>
      </c>
    </row>
    <row r="109" spans="1:7" ht="47.25">
      <c r="A109" s="140">
        <v>105</v>
      </c>
      <c r="B109" s="91">
        <v>1351</v>
      </c>
      <c r="C109" s="152" t="s">
        <v>442</v>
      </c>
      <c r="D109" s="3" t="str">
        <f>IF(COUNTBLANK(C109)=1,"",VLOOKUP(C109,'ORG-organizace kraje (2)'!$B$3:$C$315,2,0))</f>
        <v>Střední odborná škola a Střední odborné učiliště podnikání a služeb, Jablunkov, Školní 416, příspěvková organizace,</v>
      </c>
      <c r="E109" s="206" t="s">
        <v>255</v>
      </c>
      <c r="F109" s="153" t="s">
        <v>256</v>
      </c>
      <c r="G109" s="151">
        <v>27</v>
      </c>
    </row>
    <row r="110" spans="1:7" ht="31.5">
      <c r="A110" s="140">
        <v>106</v>
      </c>
      <c r="B110" s="91">
        <v>1402</v>
      </c>
      <c r="C110" s="144">
        <v>64628124</v>
      </c>
      <c r="D110" s="3" t="str">
        <f>IF(COUNTBLANK(C110)=1,"",VLOOKUP(C110,'ORG-organizace kraje (2)'!$B$3:$C$315,2,0))</f>
        <v>Mateřská škola logopedická, Ostrava-Poruba, Na Robinsonce 1646, příspěvková organizace</v>
      </c>
      <c r="E110" s="210" t="s">
        <v>259</v>
      </c>
      <c r="F110" s="145" t="s">
        <v>260</v>
      </c>
      <c r="G110" s="151">
        <v>12</v>
      </c>
    </row>
    <row r="111" spans="1:7" ht="31.5">
      <c r="A111" s="140">
        <v>107</v>
      </c>
      <c r="B111" s="91">
        <v>1403</v>
      </c>
      <c r="C111" s="144">
        <v>64628132</v>
      </c>
      <c r="D111" s="3" t="str">
        <f>IF(COUNTBLANK(C111)=1,"",VLOOKUP(C111,'ORG-organizace kraje (2)'!$B$3:$C$315,2,0))</f>
        <v>Mateřská škola, Ostrava-Poruba, U Školky 1621, příspěvková organizace</v>
      </c>
      <c r="E111" s="210" t="s">
        <v>261</v>
      </c>
      <c r="F111" s="145" t="s">
        <v>262</v>
      </c>
      <c r="G111" s="151">
        <v>16</v>
      </c>
    </row>
    <row r="112" spans="1:7" ht="47.25">
      <c r="A112" s="140">
        <v>108</v>
      </c>
      <c r="B112" s="91">
        <v>1404</v>
      </c>
      <c r="C112" s="144" t="s">
        <v>263</v>
      </c>
      <c r="D112" s="3" t="str">
        <f>IF(COUNTBLANK(C112)=1,"",VLOOKUP(C112,'ORG-organizace kraje (2)'!$B$3:$C$315,2,0))</f>
        <v>Základní škola pro sluchově postižené a Mateřská škola pro sluchově postižené, Ostrava-Poruba, příspěvková organizace</v>
      </c>
      <c r="E112" s="210" t="s">
        <v>222</v>
      </c>
      <c r="F112" s="145" t="s">
        <v>223</v>
      </c>
      <c r="G112" s="146">
        <v>38</v>
      </c>
    </row>
    <row r="113" spans="1:7" ht="31.5">
      <c r="A113" s="140">
        <v>109</v>
      </c>
      <c r="B113" s="91">
        <v>1405</v>
      </c>
      <c r="C113" s="144" t="s">
        <v>224</v>
      </c>
      <c r="D113" s="3" t="str">
        <f>IF(COUNTBLANK(C113)=1,"",VLOOKUP(C113,'ORG-organizace kraje (2)'!$B$3:$C$315,2,0))</f>
        <v>Základní škola, Ostrava-Slezská Ostrava, Těšínská 98, příspěvková organizace</v>
      </c>
      <c r="E113" s="206" t="s">
        <v>225</v>
      </c>
      <c r="F113" s="145" t="s">
        <v>185</v>
      </c>
      <c r="G113" s="146">
        <v>145</v>
      </c>
    </row>
    <row r="114" spans="1:7" ht="31.5">
      <c r="A114" s="140">
        <v>110</v>
      </c>
      <c r="B114" s="91">
        <v>1406</v>
      </c>
      <c r="C114" s="144">
        <v>61989258</v>
      </c>
      <c r="D114" s="3" t="str">
        <f>IF(COUNTBLANK(C114)=1,"",VLOOKUP(C114,'ORG-organizace kraje (2)'!$B$3:$C$315,2,0))</f>
        <v>Dětský domov a Školní jídelna, Ostrava-Slezská Ostrava, Na Vizině 28, příspěvková organizace</v>
      </c>
      <c r="E114" s="211" t="s">
        <v>440</v>
      </c>
      <c r="F114" s="145" t="s">
        <v>1828</v>
      </c>
      <c r="G114" s="146">
        <v>242</v>
      </c>
    </row>
    <row r="115" spans="1:7" ht="31.5">
      <c r="A115" s="140">
        <v>111</v>
      </c>
      <c r="B115" s="91">
        <v>1408</v>
      </c>
      <c r="C115" s="150">
        <v>13644319</v>
      </c>
      <c r="D115" s="3" t="str">
        <f>IF(COUNTBLANK(C115)=1,"",VLOOKUP(C115,'ORG-organizace kraje (2)'!$B$3:$C$315,2,0))</f>
        <v>Střední škola prof. Zdeňka Matějčka, Ostrava-Poruba, 17. listopadu 1123, příspěvková organizace</v>
      </c>
      <c r="E115" s="206" t="s">
        <v>1829</v>
      </c>
      <c r="F115" s="155" t="s">
        <v>1830</v>
      </c>
      <c r="G115" s="151">
        <v>246</v>
      </c>
    </row>
    <row r="116" spans="1:7" ht="31.5">
      <c r="A116" s="140">
        <v>112</v>
      </c>
      <c r="B116" s="91">
        <v>1409</v>
      </c>
      <c r="C116" s="144">
        <v>60337389</v>
      </c>
      <c r="D116" s="3" t="str">
        <f>IF(COUNTBLANK(C116)=1,"",VLOOKUP(C116,'ORG-organizace kraje (2)'!$B$3:$C$315,2,0))</f>
        <v>Mateřská škola pro zrakově postižené, Havířov-Město, Mozartova 2, příspěvková organizace</v>
      </c>
      <c r="E116" s="206" t="s">
        <v>1831</v>
      </c>
      <c r="F116" s="145" t="s">
        <v>1832</v>
      </c>
      <c r="G116" s="151">
        <v>5</v>
      </c>
    </row>
    <row r="117" spans="1:7" ht="31.5">
      <c r="A117" s="140">
        <v>113</v>
      </c>
      <c r="B117" s="91">
        <v>1411</v>
      </c>
      <c r="C117" s="144">
        <v>60337346</v>
      </c>
      <c r="D117" s="3" t="str">
        <f>IF(COUNTBLANK(C117)=1,"",VLOOKUP(C117,'ORG-organizace kraje (2)'!$B$3:$C$315,2,0))</f>
        <v>Mateřská škola Klíček Karviná-Hranice,Einsteinova 2849,příspěvková organizace</v>
      </c>
      <c r="E117" s="211" t="s">
        <v>1833</v>
      </c>
      <c r="F117" s="145" t="s">
        <v>2289</v>
      </c>
      <c r="G117" s="151">
        <v>13</v>
      </c>
    </row>
    <row r="118" spans="1:7" ht="31.5">
      <c r="A118" s="140">
        <v>114</v>
      </c>
      <c r="B118" s="91">
        <v>1413</v>
      </c>
      <c r="C118" s="144">
        <v>66741335</v>
      </c>
      <c r="D118" s="3" t="str">
        <f>IF(COUNTBLANK(C118)=1,"",VLOOKUP(C118,'ORG-organizace kraje (2)'!$B$3:$C$315,2,0))</f>
        <v>Základní škola speciální a Mateřská škola speciální, Nový Jičín, Komenského 64, příspěvková organizace</v>
      </c>
      <c r="E118" s="210" t="s">
        <v>800</v>
      </c>
      <c r="F118" s="145" t="s">
        <v>801</v>
      </c>
      <c r="G118" s="146">
        <v>27</v>
      </c>
    </row>
    <row r="119" spans="1:7" ht="31.5">
      <c r="A119" s="140">
        <v>115</v>
      </c>
      <c r="B119" s="91">
        <v>1414</v>
      </c>
      <c r="C119" s="144">
        <v>47813474</v>
      </c>
      <c r="D119" s="3" t="str">
        <f>IF(COUNTBLANK(C119)=1,"",VLOOKUP(C119,'ORG-organizace kraje (2)'!$B$3:$C$315,2,0))</f>
        <v>Mateřská škola pro tělesně postižené, Opava, E. Krásnohorské 8, příspěvková organizace</v>
      </c>
      <c r="E119" s="206" t="s">
        <v>802</v>
      </c>
      <c r="F119" s="145" t="s">
        <v>236</v>
      </c>
      <c r="G119" s="151">
        <v>10</v>
      </c>
    </row>
    <row r="120" spans="1:7" ht="31.5">
      <c r="A120" s="140">
        <v>116</v>
      </c>
      <c r="B120" s="91">
        <v>1501</v>
      </c>
      <c r="C120" s="144">
        <v>64628159</v>
      </c>
      <c r="D120" s="3" t="str">
        <f>IF(COUNTBLANK(C120)=1,"",VLOOKUP(C120,'ORG-organizace kraje (2)'!$B$3:$C$315,2,0))</f>
        <v>Základní škola a Mateřská škola, Ostrava-Poruba, Ukrajinská 19, příspěvková organizace</v>
      </c>
      <c r="E120" s="210" t="s">
        <v>2231</v>
      </c>
      <c r="F120" s="145" t="s">
        <v>2232</v>
      </c>
      <c r="G120" s="146">
        <v>13</v>
      </c>
    </row>
    <row r="121" spans="1:7" ht="31.5">
      <c r="A121" s="140">
        <v>117</v>
      </c>
      <c r="B121" s="91">
        <v>1502</v>
      </c>
      <c r="C121" s="144">
        <v>61989274</v>
      </c>
      <c r="D121" s="3" t="str">
        <f>IF(COUNTBLANK(C121)=1,"",VLOOKUP(C121,'ORG-organizace kraje (2)'!$B$3:$C$315,2,0))</f>
        <v>Základní škola, Ostrava-Zábřeh, Kpt. Vajdy 1a, příspěvková organizace</v>
      </c>
      <c r="E121" s="210" t="s">
        <v>2236</v>
      </c>
      <c r="F121" s="145" t="s">
        <v>2237</v>
      </c>
      <c r="G121" s="146">
        <v>49</v>
      </c>
    </row>
    <row r="122" spans="1:7" ht="31.5">
      <c r="A122" s="140">
        <v>118</v>
      </c>
      <c r="B122" s="91">
        <v>1503</v>
      </c>
      <c r="C122" s="144">
        <v>61989266</v>
      </c>
      <c r="D122" s="3" t="str">
        <f>IF(COUNTBLANK(C122)=1,"",VLOOKUP(C122,'ORG-organizace kraje (2)'!$B$3:$C$315,2,0))</f>
        <v>Základní škola, Ostrava-Hrabůvka, U Haldy 66, příspěvková organizace</v>
      </c>
      <c r="E122" s="206" t="s">
        <v>2238</v>
      </c>
      <c r="F122" s="145" t="s">
        <v>2239</v>
      </c>
      <c r="G122" s="146">
        <v>340</v>
      </c>
    </row>
    <row r="123" spans="1:7" ht="31.5">
      <c r="A123" s="140">
        <v>119</v>
      </c>
      <c r="B123" s="91">
        <v>1504</v>
      </c>
      <c r="C123" s="144">
        <v>64628213</v>
      </c>
      <c r="D123" s="3" t="str">
        <f>IF(COUNTBLANK(C123)=1,"",VLOOKUP(C123,'ORG-organizace kraje (2)'!$B$3:$C$315,2,0))</f>
        <v>Základní škola, Ostrava-Přívoz, Ibsenova 36, příspěvková organizace</v>
      </c>
      <c r="E123" s="207" t="s">
        <v>2240</v>
      </c>
      <c r="F123" s="145" t="s">
        <v>2241</v>
      </c>
      <c r="G123" s="146">
        <v>33</v>
      </c>
    </row>
    <row r="124" spans="1:7" ht="31.5">
      <c r="A124" s="140">
        <v>120</v>
      </c>
      <c r="B124" s="91">
        <v>1505</v>
      </c>
      <c r="C124" s="144">
        <v>64628205</v>
      </c>
      <c r="D124" s="3" t="str">
        <f>IF(COUNTBLANK(C124)=1,"",VLOOKUP(C124,'ORG-organizace kraje (2)'!$B$3:$C$315,2,0))</f>
        <v>Základní škola, Ostrava-Mariánské Hory, Karasova 6, příspěvková organizace</v>
      </c>
      <c r="E124" s="206" t="s">
        <v>2243</v>
      </c>
      <c r="F124" s="145" t="s">
        <v>2244</v>
      </c>
      <c r="G124" s="146">
        <v>17</v>
      </c>
    </row>
    <row r="125" spans="1:7" ht="31.5">
      <c r="A125" s="140">
        <v>121</v>
      </c>
      <c r="B125" s="91">
        <v>1507</v>
      </c>
      <c r="C125" s="144">
        <v>64628191</v>
      </c>
      <c r="D125" s="3" t="str">
        <f>IF(COUNTBLANK(C125)=1,"",VLOOKUP(C125,'ORG-organizace kraje (2)'!$B$3:$C$315,2,0))</f>
        <v>Základní škola, Ostrava-Vítkovice, Halasova 30, příspěvková organizace</v>
      </c>
      <c r="E125" s="206" t="s">
        <v>1424</v>
      </c>
      <c r="F125" s="145" t="s">
        <v>1425</v>
      </c>
      <c r="G125" s="146">
        <v>12</v>
      </c>
    </row>
    <row r="126" spans="1:7" ht="31.5">
      <c r="A126" s="140">
        <v>122</v>
      </c>
      <c r="B126" s="91">
        <v>1508</v>
      </c>
      <c r="C126" s="144">
        <v>64628183</v>
      </c>
      <c r="D126" s="3" t="str">
        <f>IF(COUNTBLANK(C126)=1,"",VLOOKUP(C126,'ORG-organizace kraje (2)'!$B$3:$C$315,2,0))</f>
        <v>Základní škola, Ostrava-Poruba, Čkalovova 942, příspěvková organizace</v>
      </c>
      <c r="E126" s="207" t="s">
        <v>144</v>
      </c>
      <c r="F126" s="145" t="s">
        <v>1601</v>
      </c>
      <c r="G126" s="146">
        <v>23</v>
      </c>
    </row>
    <row r="127" spans="1:7" ht="31.5">
      <c r="A127" s="140">
        <v>123</v>
      </c>
      <c r="B127" s="91">
        <v>1512</v>
      </c>
      <c r="C127" s="144" t="s">
        <v>2917</v>
      </c>
      <c r="D127" s="3" t="str">
        <f>IF(COUNTBLANK(C127)=1,"",VLOOKUP(C127,'ORG-organizace kraje (2)'!$B$3:$C$315,2,0))</f>
        <v>Základní škola, Havířov-Město, Mánesova 1, příspěvková organizace</v>
      </c>
      <c r="E127" s="210" t="s">
        <v>2918</v>
      </c>
      <c r="F127" s="145" t="s">
        <v>2919</v>
      </c>
      <c r="G127" s="146">
        <v>126</v>
      </c>
    </row>
    <row r="128" spans="1:7" ht="31.5">
      <c r="A128" s="140">
        <v>124</v>
      </c>
      <c r="B128" s="91">
        <v>1513</v>
      </c>
      <c r="C128" s="144">
        <v>47655259</v>
      </c>
      <c r="D128" s="3" t="str">
        <f>IF(COUNTBLANK(C128)=1,"",VLOOKUP(C128,'ORG-organizace kraje (2)'!$B$3:$C$315,2,0))</f>
        <v>Základní škola, Karviná-Fryštát, Vydmuchov 1835, příspěvková organizace</v>
      </c>
      <c r="E128" s="210" t="s">
        <v>2920</v>
      </c>
      <c r="F128" s="145" t="s">
        <v>2921</v>
      </c>
      <c r="G128" s="146">
        <v>13</v>
      </c>
    </row>
    <row r="129" spans="1:7" ht="31.5">
      <c r="A129" s="140">
        <v>125</v>
      </c>
      <c r="B129" s="91">
        <v>1514</v>
      </c>
      <c r="C129" s="144">
        <v>63024616</v>
      </c>
      <c r="D129" s="3" t="str">
        <f>IF(COUNTBLANK(C129)=1,"",VLOOKUP(C129,'ORG-organizace kraje (2)'!$B$3:$C$315,2,0))</f>
        <v>Základní škola,  Karviná-Nové Město, Komenského 614, příspěvková organizace</v>
      </c>
      <c r="E129" s="210" t="s">
        <v>1913</v>
      </c>
      <c r="F129" s="145" t="s">
        <v>1914</v>
      </c>
      <c r="G129" s="146">
        <v>33</v>
      </c>
    </row>
    <row r="130" spans="1:7" ht="31.5">
      <c r="A130" s="140">
        <v>126</v>
      </c>
      <c r="B130" s="91">
        <v>1515</v>
      </c>
      <c r="C130" s="144" t="s">
        <v>2718</v>
      </c>
      <c r="D130" s="3" t="str">
        <f>IF(COUNTBLANK(C130)=1,"",VLOOKUP(C130,'ORG-organizace kraje (2)'!$B$3:$C$315,2,0))</f>
        <v>Základní škola, Orlová-Lutyně, Polní 963, příspěvková organizace</v>
      </c>
      <c r="E130" s="210" t="s">
        <v>2719</v>
      </c>
      <c r="F130" s="145" t="s">
        <v>2720</v>
      </c>
      <c r="G130" s="146">
        <v>48</v>
      </c>
    </row>
    <row r="131" spans="1:7" ht="31.5">
      <c r="A131" s="140">
        <v>127</v>
      </c>
      <c r="B131" s="91">
        <v>1516</v>
      </c>
      <c r="C131" s="144">
        <v>70640700</v>
      </c>
      <c r="D131" s="3" t="str">
        <f>IF(COUNTBLANK(C131)=1,"",VLOOKUP(C131,'ORG-organizace kraje (2)'!$B$3:$C$315,2,0))</f>
        <v>Základní škola a Mateřská škola, Nový Jičín, Dlouhá 54, příspěvková organizace</v>
      </c>
      <c r="E131" s="206" t="s">
        <v>2724</v>
      </c>
      <c r="F131" s="145" t="s">
        <v>2725</v>
      </c>
      <c r="G131" s="146">
        <v>166</v>
      </c>
    </row>
    <row r="132" spans="1:7" ht="31.5">
      <c r="A132" s="140">
        <v>128</v>
      </c>
      <c r="B132" s="91">
        <v>1518</v>
      </c>
      <c r="C132" s="144">
        <v>64125912</v>
      </c>
      <c r="D132" s="3" t="str">
        <f>IF(COUNTBLANK(C132)=1,"",VLOOKUP(C132,'ORG-organizace kraje (2)'!$B$3:$C$315,2,0))</f>
        <v>Základní škola a Mateřská škola Motýlek Kopřivnice, Smetanova 1122, příspěvková organizace</v>
      </c>
      <c r="E132" s="206" t="s">
        <v>1009</v>
      </c>
      <c r="F132" s="145" t="s">
        <v>1010</v>
      </c>
      <c r="G132" s="146">
        <v>225</v>
      </c>
    </row>
    <row r="133" spans="1:7" ht="31.5">
      <c r="A133" s="140">
        <v>129</v>
      </c>
      <c r="B133" s="91">
        <v>1521</v>
      </c>
      <c r="C133" s="144">
        <v>62330268</v>
      </c>
      <c r="D133" s="3" t="str">
        <f>IF(COUNTBLANK(C133)=1,"",VLOOKUP(C133,'ORG-organizace kraje (2)'!$B$3:$C$315,2,0))</f>
        <v>Základní škola, Dětský domov, Školní družina a Školní jídelna, Fulnek, Sborová 81, příspěvková organizace</v>
      </c>
      <c r="E133" s="211" t="s">
        <v>3129</v>
      </c>
      <c r="F133" s="145" t="s">
        <v>3130</v>
      </c>
      <c r="G133" s="146">
        <v>15</v>
      </c>
    </row>
    <row r="134" spans="1:7" ht="31.5">
      <c r="A134" s="140">
        <v>130</v>
      </c>
      <c r="B134" s="91">
        <v>1522</v>
      </c>
      <c r="C134" s="144">
        <v>62330390</v>
      </c>
      <c r="D134" s="3" t="str">
        <f>IF(COUNTBLANK(C134)=1,"",VLOOKUP(C134,'ORG-organizace kraje (2)'!$B$3:$C$315,2,0))</f>
        <v>Základní škola, Kopřivnice, Štramberská 189, příspěvková organizace</v>
      </c>
      <c r="E134" s="207" t="s">
        <v>3131</v>
      </c>
      <c r="F134" s="145" t="s">
        <v>3132</v>
      </c>
      <c r="G134" s="146">
        <v>18</v>
      </c>
    </row>
    <row r="135" spans="1:7" ht="31.5">
      <c r="A135" s="140">
        <v>131</v>
      </c>
      <c r="B135" s="91">
        <v>1524</v>
      </c>
      <c r="C135" s="144">
        <v>70640661</v>
      </c>
      <c r="D135" s="3" t="str">
        <f>IF(COUNTBLANK(C135)=1,"",VLOOKUP(C135,'ORG-organizace kraje (2)'!$B$3:$C$315,2,0))</f>
        <v>Základní škola, Příbor, Dukelská 1346, příspěvková organizace</v>
      </c>
      <c r="E135" s="206" t="s">
        <v>1653</v>
      </c>
      <c r="F135" s="145" t="s">
        <v>1654</v>
      </c>
      <c r="G135" s="146">
        <v>3</v>
      </c>
    </row>
    <row r="136" spans="1:7" ht="31.5">
      <c r="A136" s="140">
        <v>132</v>
      </c>
      <c r="B136" s="91">
        <v>1526</v>
      </c>
      <c r="C136" s="144">
        <v>47813482</v>
      </c>
      <c r="D136" s="3" t="str">
        <f>IF(COUNTBLANK(C136)=1,"",VLOOKUP(C136,'ORG-organizace kraje (2)'!$B$3:$C$315,2,0))</f>
        <v>Základní škola, Opava, Havlíčkova 1, příspěvková organizace</v>
      </c>
      <c r="E136" s="210" t="s">
        <v>1657</v>
      </c>
      <c r="F136" s="145" t="s">
        <v>1658</v>
      </c>
      <c r="G136" s="146">
        <v>31</v>
      </c>
    </row>
    <row r="137" spans="1:7" ht="31.5">
      <c r="A137" s="140">
        <v>133</v>
      </c>
      <c r="B137" s="91">
        <v>1528</v>
      </c>
      <c r="C137" s="144">
        <v>47813199</v>
      </c>
      <c r="D137" s="3" t="str">
        <f>IF(COUNTBLANK(C137)=1,"",VLOOKUP(C137,'ORG-organizace kraje (2)'!$B$3:$C$315,2,0))</f>
        <v>Základní škola, Hlučín, Gen. Svobody 8, příspěvková organizace</v>
      </c>
      <c r="E137" s="207" t="s">
        <v>1661</v>
      </c>
      <c r="F137" s="145" t="s">
        <v>1662</v>
      </c>
      <c r="G137" s="146">
        <v>30</v>
      </c>
    </row>
    <row r="138" spans="1:7" ht="31.5">
      <c r="A138" s="140">
        <v>134</v>
      </c>
      <c r="B138" s="91">
        <v>1530</v>
      </c>
      <c r="C138" s="144">
        <v>47813211</v>
      </c>
      <c r="D138" s="3" t="str">
        <f>IF(COUNTBLANK(C138)=1,"",VLOOKUP(C138,'ORG-organizace kraje (2)'!$B$3:$C$315,2,0))</f>
        <v>Základní škola, Opava, Slezského odboje 5, příspěvková organizace</v>
      </c>
      <c r="E138" s="210" t="s">
        <v>1665</v>
      </c>
      <c r="F138" s="145" t="s">
        <v>1666</v>
      </c>
      <c r="G138" s="146">
        <v>1</v>
      </c>
    </row>
    <row r="139" spans="1:7" ht="31.5">
      <c r="A139" s="140">
        <v>135</v>
      </c>
      <c r="B139" s="91">
        <v>1531</v>
      </c>
      <c r="C139" s="144">
        <v>47813563</v>
      </c>
      <c r="D139" s="3" t="str">
        <f>IF(COUNTBLANK(C139)=1,"",VLOOKUP(C139,'ORG-organizace kraje (2)'!$B$3:$C$315,2,0))</f>
        <v>Dětský domov a Školní jídelna, Radkov-Dubová 141, příspěvková organizace</v>
      </c>
      <c r="E139" s="211" t="s">
        <v>989</v>
      </c>
      <c r="F139" s="145" t="s">
        <v>990</v>
      </c>
      <c r="G139" s="146">
        <v>6</v>
      </c>
    </row>
    <row r="140" spans="1:7" ht="47.25">
      <c r="A140" s="140">
        <v>136</v>
      </c>
      <c r="B140" s="91">
        <v>1532</v>
      </c>
      <c r="C140" s="144">
        <v>47813571</v>
      </c>
      <c r="D140" s="3" t="str">
        <f>IF(COUNTBLANK(C140)=1,"",VLOOKUP(C140,'ORG-organizace kraje (2)'!$B$3:$C$315,2,0))</f>
        <v>Základní škola, Střední škola, Dětský domov, Školní jídelna a Internát, Velké Heraltice, Opavská 1, příspěvková organizace</v>
      </c>
      <c r="E140" s="211" t="s">
        <v>991</v>
      </c>
      <c r="F140" s="145" t="s">
        <v>992</v>
      </c>
      <c r="G140" s="146">
        <v>56</v>
      </c>
    </row>
    <row r="141" spans="1:7" ht="31.5">
      <c r="A141" s="140">
        <v>137</v>
      </c>
      <c r="B141" s="91">
        <v>1533</v>
      </c>
      <c r="C141" s="144">
        <v>47813172</v>
      </c>
      <c r="D141" s="3" t="str">
        <f>IF(COUNTBLANK(C141)=1,"",VLOOKUP(C141,'ORG-organizace kraje (2)'!$B$3:$C$315,2,0))</f>
        <v>Základní škola, Vítkov, nám. J. Zajíce č. 1, příspěvková organizace</v>
      </c>
      <c r="E141" s="210" t="s">
        <v>993</v>
      </c>
      <c r="F141" s="145" t="s">
        <v>137</v>
      </c>
      <c r="G141" s="146">
        <v>29</v>
      </c>
    </row>
    <row r="142" spans="1:7" ht="31.5">
      <c r="A142" s="140">
        <v>138</v>
      </c>
      <c r="B142" s="91">
        <v>1535</v>
      </c>
      <c r="C142" s="144">
        <v>69610134</v>
      </c>
      <c r="D142" s="3" t="str">
        <f>IF(COUNTBLANK(C142)=1,"",VLOOKUP(C142,'ORG-organizace kraje (2)'!$B$3:$C$315,2,0))</f>
        <v>Střední škola a Základní škola, Frýdek-Místek, Pionýrů 767, příspěvková organizace</v>
      </c>
      <c r="E142" s="206" t="s">
        <v>138</v>
      </c>
      <c r="F142" s="145" t="s">
        <v>139</v>
      </c>
      <c r="G142" s="146">
        <v>1</v>
      </c>
    </row>
    <row r="143" spans="1:7" ht="31.5">
      <c r="A143" s="140">
        <v>139</v>
      </c>
      <c r="B143" s="91">
        <v>1536</v>
      </c>
      <c r="C143" s="144">
        <v>70632090</v>
      </c>
      <c r="D143" s="3" t="str">
        <f>IF(COUNTBLANK(C143)=1,"",VLOOKUP(C143,'ORG-organizace kraje (2)'!$B$3:$C$315,2,0))</f>
        <v>Základní škola a Mateřská škola, Frýdlant nad Ostravicí, Náměstí 7, příspěvková organizace</v>
      </c>
      <c r="E143" s="206" t="s">
        <v>140</v>
      </c>
      <c r="F143" s="145" t="s">
        <v>1449</v>
      </c>
      <c r="G143" s="146">
        <v>1</v>
      </c>
    </row>
    <row r="144" spans="1:7" ht="31.5">
      <c r="A144" s="140">
        <v>140</v>
      </c>
      <c r="B144" s="91">
        <v>1537</v>
      </c>
      <c r="C144" s="144">
        <v>69610126</v>
      </c>
      <c r="D144" s="3" t="str">
        <f>IF(COUNTBLANK(C144)=1,"",VLOOKUP(C144,'ORG-organizace kraje (2)'!$B$3:$C$315,2,0))</f>
        <v>Střední škola, Základní škola a Mateřská škola, Třinec, Jablunkovská 241, příspěvková organizace</v>
      </c>
      <c r="E144" s="206" t="s">
        <v>1450</v>
      </c>
      <c r="F144" s="145" t="s">
        <v>1451</v>
      </c>
      <c r="G144" s="146">
        <v>4</v>
      </c>
    </row>
    <row r="145" spans="1:7" ht="47.25">
      <c r="A145" s="140">
        <v>141</v>
      </c>
      <c r="B145" s="91">
        <v>1538</v>
      </c>
      <c r="C145" s="144" t="s">
        <v>1452</v>
      </c>
      <c r="D145" s="3" t="str">
        <f>IF(COUNTBLANK(C145)=1,"",VLOOKUP(C145,'ORG-organizace kraje (2)'!$B$3:$C$315,2,0))</f>
        <v>Základní škola, Dětský domov, Školní družina a Školní jídelna, Vrbno p. Pradědem, nám.Sv. Michala 17, příspěvková organizace</v>
      </c>
      <c r="E145" s="211" t="s">
        <v>1453</v>
      </c>
      <c r="F145" s="145" t="s">
        <v>2662</v>
      </c>
      <c r="G145" s="146">
        <v>30</v>
      </c>
    </row>
    <row r="146" spans="1:7" ht="31.5">
      <c r="A146" s="140">
        <v>142</v>
      </c>
      <c r="B146" s="91">
        <v>1539</v>
      </c>
      <c r="C146" s="144">
        <v>60802669</v>
      </c>
      <c r="D146" s="3" t="str">
        <f>IF(COUNTBLANK(C146)=1,"",VLOOKUP(C146,'ORG-organizace kraje (2)'!$B$3:$C$315,2,0))</f>
        <v>Základní škola, Bruntál, Rýmařovská 15, příspěvková organizace</v>
      </c>
      <c r="E146" s="210" t="s">
        <v>2618</v>
      </c>
      <c r="F146" s="145" t="s">
        <v>2619</v>
      </c>
      <c r="G146" s="146">
        <v>26</v>
      </c>
    </row>
    <row r="147" spans="1:7" ht="31.5">
      <c r="A147" s="140">
        <v>143</v>
      </c>
      <c r="B147" s="91">
        <v>1540</v>
      </c>
      <c r="C147" s="144">
        <v>60802791</v>
      </c>
      <c r="D147" s="3" t="str">
        <f>IF(COUNTBLANK(C147)=1,"",VLOOKUP(C147,'ORG-organizace kraje (2)'!$B$3:$C$315,2,0))</f>
        <v>Základní škola, Město Albrechtice, Hašlerova 2, příspěvková organizace</v>
      </c>
      <c r="E147" s="206" t="s">
        <v>2620</v>
      </c>
      <c r="F147" s="145" t="s">
        <v>2621</v>
      </c>
      <c r="G147" s="146">
        <v>12</v>
      </c>
    </row>
    <row r="148" spans="1:7" ht="31.5">
      <c r="A148" s="140">
        <v>144</v>
      </c>
      <c r="B148" s="91">
        <v>1541</v>
      </c>
      <c r="C148" s="144">
        <v>60780509</v>
      </c>
      <c r="D148" s="3" t="str">
        <f>IF(COUNTBLANK(C148)=1,"",VLOOKUP(C148,'ORG-organizace kraje (2)'!$B$3:$C$315,2,0))</f>
        <v>Základní škola, Krnov, Hlubčická 11, příspěvková organizace</v>
      </c>
      <c r="E148" s="206" t="s">
        <v>2622</v>
      </c>
      <c r="F148" s="145" t="s">
        <v>416</v>
      </c>
      <c r="G148" s="146">
        <v>2</v>
      </c>
    </row>
    <row r="149" spans="1:7" ht="31.5">
      <c r="A149" s="140">
        <v>145</v>
      </c>
      <c r="B149" s="91">
        <v>1543</v>
      </c>
      <c r="C149" s="144">
        <v>60802561</v>
      </c>
      <c r="D149" s="3" t="str">
        <f>IF(COUNTBLANK(C149)=1,"",VLOOKUP(C149,'ORG-organizace kraje (2)'!$B$3:$C$315,2,0))</f>
        <v>Základní škola, Rýmařov, Školní náměstí 1, příspěvková organizace</v>
      </c>
      <c r="E149" s="207" t="s">
        <v>417</v>
      </c>
      <c r="F149" s="145" t="s">
        <v>418</v>
      </c>
      <c r="G149" s="146">
        <v>1</v>
      </c>
    </row>
    <row r="150" spans="1:7" ht="31.5">
      <c r="A150" s="140">
        <v>146</v>
      </c>
      <c r="B150" s="131">
        <v>1544</v>
      </c>
      <c r="C150" s="152" t="s">
        <v>419</v>
      </c>
      <c r="D150" s="3" t="str">
        <f>IF(COUNTBLANK(C150)=1,"",VLOOKUP(C150,'ORG-organizace kraje (2)'!$B$3:$C$315,2,0))</f>
        <v>Základní škola, Frýdek-Místek, Hálkova 927, příspěvková organizace</v>
      </c>
      <c r="E150" s="210" t="s">
        <v>2860</v>
      </c>
      <c r="F150" s="147" t="s">
        <v>997</v>
      </c>
      <c r="G150" s="146">
        <v>15</v>
      </c>
    </row>
    <row r="151" spans="1:7" ht="31.5">
      <c r="A151" s="140">
        <v>147</v>
      </c>
      <c r="B151" s="91">
        <v>1601</v>
      </c>
      <c r="C151" s="144" t="s">
        <v>1335</v>
      </c>
      <c r="D151" s="3" t="str">
        <f>IF(COUNTBLANK(C151)=1,"",VLOOKUP(C151,'ORG-organizace kraje (2)'!$B$3:$C$315,2,0))</f>
        <v>Základní umělecká škola, Ostrava - Moravská Ostrava, Sokolská třída 15, příspěvková organizace</v>
      </c>
      <c r="E151" s="206" t="s">
        <v>2965</v>
      </c>
      <c r="F151" s="155" t="s">
        <v>2966</v>
      </c>
      <c r="G151" s="146">
        <v>186</v>
      </c>
    </row>
    <row r="152" spans="1:7" ht="31.5">
      <c r="A152" s="140">
        <v>148</v>
      </c>
      <c r="B152" s="91">
        <v>1602</v>
      </c>
      <c r="C152" s="144" t="s">
        <v>174</v>
      </c>
      <c r="D152" s="3" t="str">
        <f>IF(COUNTBLANK(C152)=1,"",VLOOKUP(C152,'ORG-organizace kraje (2)'!$B$3:$C$315,2,0))</f>
        <v>Základní umělecká škola Eduarda Marhuly, Ostrava - Mariánské Hory, Hudební 6, příspěvková organizace</v>
      </c>
      <c r="E152" s="206" t="s">
        <v>2574</v>
      </c>
      <c r="F152" s="155" t="s">
        <v>1298</v>
      </c>
      <c r="G152" s="146">
        <v>2</v>
      </c>
    </row>
    <row r="153" spans="1:7" ht="31.5">
      <c r="A153" s="140">
        <v>149</v>
      </c>
      <c r="B153" s="91">
        <v>1604</v>
      </c>
      <c r="C153" s="144" t="s">
        <v>2039</v>
      </c>
      <c r="D153" s="3" t="str">
        <f>IF(COUNTBLANK(C153)=1,"",VLOOKUP(C153,'ORG-organizace kraje (2)'!$B$3:$C$315,2,0))</f>
        <v>Základní umělecká škola, Ostrava - Muglinov, U Jezu 4, příspěvková organizace</v>
      </c>
      <c r="E153" s="206" t="s">
        <v>1301</v>
      </c>
      <c r="F153" s="155" t="s">
        <v>1302</v>
      </c>
      <c r="G153" s="146">
        <v>11</v>
      </c>
    </row>
    <row r="154" spans="1:7" ht="31.5">
      <c r="A154" s="140">
        <v>150</v>
      </c>
      <c r="B154" s="91">
        <v>1605</v>
      </c>
      <c r="C154" s="144" t="s">
        <v>2042</v>
      </c>
      <c r="D154" s="3" t="str">
        <f>IF(COUNTBLANK(C154)=1,"",VLOOKUP(C154,'ORG-organizace kraje (2)'!$B$3:$C$315,2,0))</f>
        <v>Základní umělecká škola Edvarda Runda, Ostrava - Slezská Ostrava, Keltičkova 4, příspěvková organizace</v>
      </c>
      <c r="E154" s="206" t="s">
        <v>1303</v>
      </c>
      <c r="F154" s="155" t="s">
        <v>1304</v>
      </c>
      <c r="G154" s="146">
        <v>7</v>
      </c>
    </row>
    <row r="155" spans="1:7" ht="31.5">
      <c r="A155" s="140">
        <v>151</v>
      </c>
      <c r="B155" s="91">
        <v>1606</v>
      </c>
      <c r="C155" s="144" t="s">
        <v>2044</v>
      </c>
      <c r="D155" s="3" t="str">
        <f>IF(COUNTBLANK(C155)=1,"",VLOOKUP(C155,'ORG-organizace kraje (2)'!$B$3:$C$315,2,0))</f>
        <v>Základní umělecká škola Viléma Petrželky, Ostrava - Hrabůvka, Edisonova 90, příspěvková organizace</v>
      </c>
      <c r="E155" s="206" t="s">
        <v>1305</v>
      </c>
      <c r="F155" s="155" t="s">
        <v>790</v>
      </c>
      <c r="G155" s="146">
        <v>16</v>
      </c>
    </row>
    <row r="156" spans="1:7" ht="31.5">
      <c r="A156" s="140">
        <v>152</v>
      </c>
      <c r="B156" s="91">
        <v>1607</v>
      </c>
      <c r="C156" s="144" t="s">
        <v>2046</v>
      </c>
      <c r="D156" s="3" t="str">
        <f>IF(COUNTBLANK(C156)=1,"",VLOOKUP(C156,'ORG-organizace kraje (2)'!$B$3:$C$315,2,0))</f>
        <v>Základní umělecká škola, Ostrava - Zábřeh, Sologubova 9/A, příspěvková organizace</v>
      </c>
      <c r="E156" s="206" t="s">
        <v>791</v>
      </c>
      <c r="F156" s="155" t="s">
        <v>792</v>
      </c>
      <c r="G156" s="146">
        <v>5</v>
      </c>
    </row>
    <row r="157" spans="1:7" ht="31.5">
      <c r="A157" s="140">
        <v>153</v>
      </c>
      <c r="B157" s="91">
        <v>1608</v>
      </c>
      <c r="C157" s="144" t="s">
        <v>2048</v>
      </c>
      <c r="D157" s="3" t="str">
        <f>IF(COUNTBLANK(C157)=1,"",VLOOKUP(C157,'ORG-organizace kraje (2)'!$B$3:$C$315,2,0))</f>
        <v>Základní umělecká škola dr. Leoše Janáčka, Ostrava - Vítkovice, příspěvková organizace</v>
      </c>
      <c r="E157" s="206" t="s">
        <v>793</v>
      </c>
      <c r="F157" s="155" t="s">
        <v>794</v>
      </c>
      <c r="G157" s="146">
        <v>6</v>
      </c>
    </row>
    <row r="158" spans="1:7" ht="31.5">
      <c r="A158" s="140">
        <v>154</v>
      </c>
      <c r="B158" s="91">
        <v>1609</v>
      </c>
      <c r="C158" s="144" t="s">
        <v>2050</v>
      </c>
      <c r="D158" s="3" t="str">
        <f>IF(COUNTBLANK(C158)=1,"",VLOOKUP(C158,'ORG-organizace kraje (2)'!$B$3:$C$315,2,0))</f>
        <v>Základní umělecká škola, Ostrava - Poruba, J. Valčíka 4413, příspěvková organizace</v>
      </c>
      <c r="E158" s="206" t="s">
        <v>2032</v>
      </c>
      <c r="F158" s="155" t="s">
        <v>2112</v>
      </c>
      <c r="G158" s="146">
        <v>180</v>
      </c>
    </row>
    <row r="159" spans="1:7" ht="31.5">
      <c r="A159" s="140">
        <v>155</v>
      </c>
      <c r="B159" s="91">
        <v>1611</v>
      </c>
      <c r="C159" s="144" t="s">
        <v>2055</v>
      </c>
      <c r="D159" s="3" t="str">
        <f>IF(COUNTBLANK(C159)=1,"",VLOOKUP(C159,'ORG-organizace kraje (2)'!$B$3:$C$315,2,0))</f>
        <v>Základní umělecká škola, Bohumín - Nový Bohumín, Žižkova 620, příspěvková organizace</v>
      </c>
      <c r="E159" s="206" t="s">
        <v>2333</v>
      </c>
      <c r="F159" s="155" t="s">
        <v>2901</v>
      </c>
      <c r="G159" s="146">
        <v>3</v>
      </c>
    </row>
    <row r="160" spans="1:7" ht="31.5">
      <c r="A160" s="140">
        <v>156</v>
      </c>
      <c r="B160" s="91">
        <v>1612</v>
      </c>
      <c r="C160" s="144" t="s">
        <v>2058</v>
      </c>
      <c r="D160" s="3" t="str">
        <f>IF(COUNTBLANK(C160)=1,"",VLOOKUP(C160,'ORG-organizace kraje (2)'!$B$3:$C$315,2,0))</f>
        <v>Základní umělecká škola Pavla Kalety, Český Těšín, příspěvková organizace</v>
      </c>
      <c r="E160" s="206" t="s">
        <v>2902</v>
      </c>
      <c r="F160" s="155" t="s">
        <v>2887</v>
      </c>
      <c r="G160" s="146">
        <v>18</v>
      </c>
    </row>
    <row r="161" spans="1:7" ht="31.5">
      <c r="A161" s="140">
        <v>157</v>
      </c>
      <c r="B161" s="91">
        <v>1613</v>
      </c>
      <c r="C161" s="144" t="s">
        <v>2060</v>
      </c>
      <c r="D161" s="3" t="str">
        <f>IF(COUNTBLANK(C161)=1,"",VLOOKUP(C161,'ORG-organizace kraje (2)'!$B$3:$C$315,2,0))</f>
        <v>Základní umělecká škola Bohuslava Martinů, Havířov - Město, Na Schodech 1, příspěvková organizace</v>
      </c>
      <c r="E161" s="206" t="s">
        <v>2888</v>
      </c>
      <c r="F161" s="155" t="s">
        <v>2889</v>
      </c>
      <c r="G161" s="146">
        <v>5</v>
      </c>
    </row>
    <row r="162" spans="1:7" ht="31.5">
      <c r="A162" s="140">
        <v>158</v>
      </c>
      <c r="B162" s="91">
        <v>1614</v>
      </c>
      <c r="C162" s="144" t="s">
        <v>2062</v>
      </c>
      <c r="D162" s="3" t="str">
        <f>IF(COUNTBLANK(C162)=1,"",VLOOKUP(C162,'ORG-organizace kraje (2)'!$B$3:$C$315,2,0))</f>
        <v>Základní umělecká škola Leoše Janáčka, Havířov, příspěvková organizace</v>
      </c>
      <c r="E162" s="206" t="s">
        <v>2890</v>
      </c>
      <c r="F162" s="155" t="s">
        <v>2891</v>
      </c>
      <c r="G162" s="146">
        <v>129</v>
      </c>
    </row>
    <row r="163" spans="1:7" ht="31.5">
      <c r="A163" s="140">
        <v>159</v>
      </c>
      <c r="B163" s="91">
        <v>1616</v>
      </c>
      <c r="C163" s="144">
        <v>62331680</v>
      </c>
      <c r="D163" s="3" t="str">
        <f>IF(COUNTBLANK(C163)=1,"",VLOOKUP(C163,'ORG-organizace kraje (2)'!$B$3:$C$315,2,0))</f>
        <v>Základní umělecká škola J. R. Míši, Orlová-Poruba, Slezská 1100, příspěvková organizace</v>
      </c>
      <c r="E163" s="206" t="s">
        <v>1595</v>
      </c>
      <c r="F163" s="155" t="s">
        <v>1596</v>
      </c>
      <c r="G163" s="146">
        <v>39</v>
      </c>
    </row>
    <row r="164" spans="1:7" ht="31.5">
      <c r="A164" s="140">
        <v>160</v>
      </c>
      <c r="B164" s="91">
        <v>1618</v>
      </c>
      <c r="C164" s="144">
        <v>62331698</v>
      </c>
      <c r="D164" s="3" t="str">
        <f>IF(COUNTBLANK(C164)=1,"",VLOOKUP(C164,'ORG-organizace kraje (2)'!$B$3:$C$315,2,0))</f>
        <v>Základní umělecká škola, Rychvald, Orlovská 495, příspěvková organizace</v>
      </c>
      <c r="E164" s="206" t="s">
        <v>2431</v>
      </c>
      <c r="F164" s="155" t="s">
        <v>2432</v>
      </c>
      <c r="G164" s="146">
        <v>9</v>
      </c>
    </row>
    <row r="165" spans="1:7" ht="31.5">
      <c r="A165" s="140">
        <v>161</v>
      </c>
      <c r="B165" s="91">
        <v>1621</v>
      </c>
      <c r="C165" s="144">
        <v>62330365</v>
      </c>
      <c r="D165" s="3" t="str">
        <f>IF(COUNTBLANK(C165)=1,"",VLOOKUP(C165,'ORG-organizace kraje (2)'!$B$3:$C$315,2,0))</f>
        <v>Základní umělecká škola, Fulnek, Kostelní 110, příspěvková organizace</v>
      </c>
      <c r="E165" s="206" t="s">
        <v>2362</v>
      </c>
      <c r="F165" s="155" t="s">
        <v>2363</v>
      </c>
      <c r="G165" s="146">
        <v>23</v>
      </c>
    </row>
    <row r="166" spans="1:7" ht="31.5">
      <c r="A166" s="140">
        <v>162</v>
      </c>
      <c r="B166" s="91">
        <v>1622</v>
      </c>
      <c r="C166" s="144">
        <v>62330420</v>
      </c>
      <c r="D166" s="3" t="str">
        <f>IF(COUNTBLANK(C166)=1,"",VLOOKUP(C166,'ORG-organizace kraje (2)'!$B$3:$C$315,2,0))</f>
        <v>Základní umělecká škola, Klimkovice, Lidická 5, příspěvková organizace</v>
      </c>
      <c r="E166" s="206" t="s">
        <v>1910</v>
      </c>
      <c r="F166" s="155" t="s">
        <v>1911</v>
      </c>
      <c r="G166" s="146">
        <v>6</v>
      </c>
    </row>
    <row r="167" spans="1:7" ht="31.5">
      <c r="A167" s="140">
        <v>163</v>
      </c>
      <c r="B167" s="91">
        <v>1624</v>
      </c>
      <c r="C167" s="144">
        <v>62330292</v>
      </c>
      <c r="D167" s="3" t="str">
        <f>IF(COUNTBLANK(C167)=1,"",VLOOKUP(C167,'ORG-organizace kraje (2)'!$B$3:$C$315,2,0))</f>
        <v>Základní umělecká škola, Nový Jičín, Derkova 1, příspěvková organizace</v>
      </c>
      <c r="E167" s="206" t="s">
        <v>2478</v>
      </c>
      <c r="F167" s="155" t="s">
        <v>2479</v>
      </c>
      <c r="G167" s="146">
        <v>4</v>
      </c>
    </row>
    <row r="168" spans="1:7" ht="31.5">
      <c r="A168" s="140">
        <v>164</v>
      </c>
      <c r="B168" s="91">
        <v>1628</v>
      </c>
      <c r="C168" s="144">
        <v>47813539</v>
      </c>
      <c r="D168" s="3" t="str">
        <f>IF(COUNTBLANK(C168)=1,"",VLOOKUP(C168,'ORG-organizace kraje (2)'!$B$3:$C$315,2,0))</f>
        <v>Základní umělecká škola, Háj ve Slezsku, Nádražní 11, příspěvková organizace</v>
      </c>
      <c r="E168" s="206" t="s">
        <v>2211</v>
      </c>
      <c r="F168" s="155" t="s">
        <v>2212</v>
      </c>
      <c r="G168" s="151">
        <v>9</v>
      </c>
    </row>
    <row r="169" spans="1:7" ht="31.5">
      <c r="A169" s="140">
        <v>165</v>
      </c>
      <c r="B169" s="91">
        <v>1631</v>
      </c>
      <c r="C169" s="144">
        <v>47813521</v>
      </c>
      <c r="D169" s="3" t="str">
        <f>IF(COUNTBLANK(C169)=1,"",VLOOKUP(C169,'ORG-organizace kraje (2)'!$B$3:$C$315,2,0))</f>
        <v>Základní umělecká škola Václava Kálika, Opava, Nádražní okruh 11, příspěvková organizace</v>
      </c>
      <c r="E169" s="206" t="s">
        <v>2218</v>
      </c>
      <c r="F169" s="155" t="s">
        <v>2761</v>
      </c>
      <c r="G169" s="151">
        <v>1</v>
      </c>
    </row>
    <row r="170" spans="1:7" ht="31.5">
      <c r="A170" s="140">
        <v>166</v>
      </c>
      <c r="B170" s="91">
        <v>1633</v>
      </c>
      <c r="C170" s="144">
        <v>47813598</v>
      </c>
      <c r="D170" s="3" t="str">
        <f>IF(COUNTBLANK(C170)=1,"",VLOOKUP(C170,'ORG-organizace kraje (2)'!$B$3:$C$315,2,0))</f>
        <v>Základní umělecká škola, Vítkov, Lidická 639, příspěvková organizace</v>
      </c>
      <c r="E170" s="206" t="s">
        <v>2764</v>
      </c>
      <c r="F170" s="155" t="s">
        <v>2765</v>
      </c>
      <c r="G170" s="151">
        <v>5</v>
      </c>
    </row>
    <row r="171" spans="1:7" ht="31.5">
      <c r="A171" s="140">
        <v>167</v>
      </c>
      <c r="B171" s="91">
        <v>1634</v>
      </c>
      <c r="C171" s="144">
        <v>64120422</v>
      </c>
      <c r="D171" s="3" t="str">
        <f>IF(COUNTBLANK(C171)=1,"",VLOOKUP(C171,'ORG-organizace kraje (2)'!$B$3:$C$315,2,0))</f>
        <v>Základní umělecká škola, Brušperk 261, příspěvková organizace</v>
      </c>
      <c r="E171" s="206" t="s">
        <v>2766</v>
      </c>
      <c r="F171" s="155" t="s">
        <v>2767</v>
      </c>
      <c r="G171" s="151">
        <v>4</v>
      </c>
    </row>
    <row r="172" spans="1:7" ht="31.5">
      <c r="A172" s="140">
        <v>168</v>
      </c>
      <c r="B172" s="91">
        <v>1635</v>
      </c>
      <c r="C172" s="144">
        <v>64120384</v>
      </c>
      <c r="D172" s="3" t="str">
        <f>IF(COUNTBLANK(C172)=1,"",VLOOKUP(C172,'ORG-organizace kraje (2)'!$B$3:$C$315,2,0))</f>
        <v>Základní umělecká škola Leoše Janáčka, Frýdlant nad Ostravicí, příspěvková organizace</v>
      </c>
      <c r="E172" s="206" t="s">
        <v>2768</v>
      </c>
      <c r="F172" s="155" t="s">
        <v>2769</v>
      </c>
      <c r="G172" s="146">
        <v>49</v>
      </c>
    </row>
    <row r="173" spans="1:7" ht="31.5">
      <c r="A173" s="140">
        <v>169</v>
      </c>
      <c r="B173" s="91">
        <v>1641</v>
      </c>
      <c r="C173" s="144">
        <v>60780487</v>
      </c>
      <c r="D173" s="3" t="str">
        <f>IF(COUNTBLANK(C173)=1,"",VLOOKUP(C173,'ORG-organizace kraje (2)'!$B$3:$C$315,2,0))</f>
        <v>Základní umělecká škola, Město Abrechtice, Tyršova 1, příspěvková organizace</v>
      </c>
      <c r="E173" s="206" t="s">
        <v>2647</v>
      </c>
      <c r="F173" s="155" t="s">
        <v>2648</v>
      </c>
      <c r="G173" s="146">
        <v>7</v>
      </c>
    </row>
    <row r="174" spans="1:7" ht="31.5">
      <c r="A174" s="140">
        <v>170</v>
      </c>
      <c r="B174" s="91">
        <v>1708</v>
      </c>
      <c r="C174" s="150" t="s">
        <v>1428</v>
      </c>
      <c r="D174" s="3" t="str">
        <f>IF(COUNTBLANK(C174)=1,"",VLOOKUP(C174,'ORG-organizace kraje (2)'!$B$3:$C$315,2,0))</f>
        <v> Středisko volného času JUVENTUS, Karviná, příspěvková organizace</v>
      </c>
      <c r="E174" s="206" t="s">
        <v>1429</v>
      </c>
      <c r="F174" s="155" t="s">
        <v>1430</v>
      </c>
      <c r="G174" s="146">
        <f>33+113+13</f>
        <v>159</v>
      </c>
    </row>
    <row r="175" spans="1:7" ht="31.5">
      <c r="A175" s="140">
        <v>171</v>
      </c>
      <c r="B175" s="127">
        <v>1721</v>
      </c>
      <c r="C175" s="150" t="s">
        <v>2893</v>
      </c>
      <c r="D175" s="3" t="str">
        <f>IF(COUNTBLANK(C175)=1,"",VLOOKUP(C175,'ORG-organizace kraje (2)'!$B$3:$C$315,2,0))</f>
        <v>Středisko volného času, Opava, příspěvková organizace</v>
      </c>
      <c r="E175" s="211" t="s">
        <v>2894</v>
      </c>
      <c r="F175" s="145" t="s">
        <v>2895</v>
      </c>
      <c r="G175" s="146">
        <v>5</v>
      </c>
    </row>
    <row r="176" spans="1:7" ht="31.5">
      <c r="A176" s="140">
        <v>172</v>
      </c>
      <c r="B176" s="91">
        <v>1722</v>
      </c>
      <c r="C176" s="150" t="s">
        <v>1161</v>
      </c>
      <c r="D176" s="3" t="str">
        <f>IF(COUNTBLANK(C176)=1,"",VLOOKUP(C176,'ORG-organizace kraje (2)'!$B$3:$C$315,2,0))</f>
        <v>Dům dětí a mládeže,Vítkov, Bezručova 585, příspěvková organizace</v>
      </c>
      <c r="E176" s="206" t="s">
        <v>1162</v>
      </c>
      <c r="F176" s="155" t="s">
        <v>1163</v>
      </c>
      <c r="G176" s="146">
        <v>8</v>
      </c>
    </row>
    <row r="177" spans="1:7" ht="31.5">
      <c r="A177" s="140">
        <v>173</v>
      </c>
      <c r="B177" s="91">
        <v>1806</v>
      </c>
      <c r="C177" s="144" t="s">
        <v>2138</v>
      </c>
      <c r="D177" s="3" t="str">
        <f>IF(COUNTBLANK(C177)=1,"",VLOOKUP(C177,'ORG-organizace kraje (2)'!$B$3:$C$315,2,0))</f>
        <v>Domov mládeže a Školní jídelna-výdejna, Ostrava-Hrabůvka, Krakovská 1095, příspěvková organizace</v>
      </c>
      <c r="E177" s="206" t="s">
        <v>1104</v>
      </c>
      <c r="F177" s="155" t="s">
        <v>1105</v>
      </c>
      <c r="G177" s="146">
        <v>23</v>
      </c>
    </row>
    <row r="178" spans="1:7" ht="31.5">
      <c r="A178" s="140">
        <v>174</v>
      </c>
      <c r="B178" s="91">
        <v>1810</v>
      </c>
      <c r="C178" s="144" t="s">
        <v>1507</v>
      </c>
      <c r="D178" s="3" t="str">
        <f>IF(COUNTBLANK(C178)=1,"",VLOOKUP(C178,'ORG-organizace kraje (2)'!$B$3:$C$315,2,0))</f>
        <v>Jazyková škola s právem státní jazykové zkoušky, Ostrava, Na Jízdárně 4, příspěvková organizace</v>
      </c>
      <c r="E178" s="206" t="s">
        <v>1508</v>
      </c>
      <c r="F178" s="155" t="s">
        <v>1509</v>
      </c>
      <c r="G178" s="146">
        <v>41</v>
      </c>
    </row>
    <row r="179" spans="1:7" ht="31.5">
      <c r="A179" s="140">
        <v>175</v>
      </c>
      <c r="B179" s="91">
        <v>1817</v>
      </c>
      <c r="C179" s="144">
        <v>62330381</v>
      </c>
      <c r="D179" s="3" t="str">
        <f>IF(COUNTBLANK(C179)=1,"",VLOOKUP(C179,'ORG-organizace kraje (2)'!$B$3:$C$315,2,0))</f>
        <v>Pedagogicko-psychologická poradna, Nový Jičín, příspěvková organizace</v>
      </c>
      <c r="E179" s="206" t="s">
        <v>973</v>
      </c>
      <c r="F179" s="145" t="s">
        <v>974</v>
      </c>
      <c r="G179" s="146">
        <v>1</v>
      </c>
    </row>
    <row r="180" spans="1:7" ht="47.25">
      <c r="A180" s="140">
        <v>176</v>
      </c>
      <c r="B180" s="91">
        <v>1818</v>
      </c>
      <c r="C180" s="150" t="s">
        <v>884</v>
      </c>
      <c r="D180" s="3" t="str">
        <f>IF(COUNTBLANK(C180)=1,"",VLOOKUP(C180,'ORG-organizace kraje (2)'!$B$3:$C$315,2,0))</f>
        <v>Krajské zařízení pro další vzdělávání pedagogických pracovníků a informační centrum, Nový Jičín, příspěvková organizace</v>
      </c>
      <c r="E180" s="206" t="s">
        <v>1095</v>
      </c>
      <c r="F180" s="155" t="s">
        <v>1096</v>
      </c>
      <c r="G180" s="146">
        <v>96</v>
      </c>
    </row>
    <row r="181" spans="1:7" ht="15.75">
      <c r="A181" s="140">
        <v>177</v>
      </c>
      <c r="B181" s="91">
        <v>1819</v>
      </c>
      <c r="C181" s="144" t="s">
        <v>1097</v>
      </c>
      <c r="D181" s="3" t="str">
        <f>IF(COUNTBLANK(C181)=1,"",VLOOKUP(C181,'ORG-organizace kraje (2)'!$B$3:$C$315,2,0))</f>
        <v>Školní statek, Opava, příspěvková organizace</v>
      </c>
      <c r="E181" s="206" t="s">
        <v>1098</v>
      </c>
      <c r="F181" s="147" t="s">
        <v>1099</v>
      </c>
      <c r="G181" s="146">
        <v>10</v>
      </c>
    </row>
    <row r="182" spans="1:7" ht="31.5">
      <c r="A182" s="140">
        <v>178</v>
      </c>
      <c r="B182" s="91">
        <v>1823</v>
      </c>
      <c r="C182" s="144" t="s">
        <v>888</v>
      </c>
      <c r="D182" s="3" t="str">
        <f>IF(COUNTBLANK(C182)=1,"",VLOOKUP(C182,'ORG-organizace kraje (2)'!$B$3:$C$315,2,0))</f>
        <v>Zařízení školního stravování Matiční dům Opava,Rybí trh 7-8,příspěvková organizace</v>
      </c>
      <c r="E182" s="207" t="s">
        <v>1103</v>
      </c>
      <c r="F182" s="155" t="s">
        <v>1767</v>
      </c>
      <c r="G182" s="146">
        <v>1</v>
      </c>
    </row>
    <row r="183" spans="1:7" ht="31.5">
      <c r="A183" s="140">
        <v>179</v>
      </c>
      <c r="B183" s="91">
        <v>1826</v>
      </c>
      <c r="C183" s="144">
        <v>60045922</v>
      </c>
      <c r="D183" s="3" t="str">
        <f>IF(COUNTBLANK(C183)=1,"",VLOOKUP(C183,'ORG-organizace kraje (2)'!$B$3:$C$315,2,0))</f>
        <v>Pedagogicko-psychologická poradna, Frýdek-Místek, příspěvková organizace</v>
      </c>
      <c r="E183" s="206" t="s">
        <v>524</v>
      </c>
      <c r="F183" s="145" t="s">
        <v>525</v>
      </c>
      <c r="G183" s="146">
        <v>14</v>
      </c>
    </row>
    <row r="184" spans="1:7" ht="31.5">
      <c r="A184" s="140">
        <v>180</v>
      </c>
      <c r="B184" s="91">
        <v>1901</v>
      </c>
      <c r="C184" s="152">
        <v>61989321</v>
      </c>
      <c r="D184" s="3" t="str">
        <f>IF(COUNTBLANK(C184)=1,"",VLOOKUP(C184,'ORG-organizace kraje (2)'!$B$3:$C$315,2,0))</f>
        <v>Dětský domov a Školní jídelna, Ostrava-Slezská Ostrava, Bukovanského 25, příspěvková organizace </v>
      </c>
      <c r="E184" s="206" t="s">
        <v>2191</v>
      </c>
      <c r="F184" s="147" t="s">
        <v>2192</v>
      </c>
      <c r="G184" s="146">
        <v>18</v>
      </c>
    </row>
    <row r="185" spans="1:7" ht="31.5">
      <c r="A185" s="140">
        <v>181</v>
      </c>
      <c r="B185" s="91">
        <v>1902</v>
      </c>
      <c r="C185" s="152">
        <v>61989339</v>
      </c>
      <c r="D185" s="3" t="str">
        <f>IF(COUNTBLANK(C185)=1,"",VLOOKUP(C185,'ORG-organizace kraje (2)'!$B$3:$C$315,2,0))</f>
        <v>Dětský domov a Školní jídelna, Ostrava-Hrabová, Reymontova 2a, příspěvková organizace</v>
      </c>
      <c r="E185" s="211" t="s">
        <v>2193</v>
      </c>
      <c r="F185" s="147" t="s">
        <v>2194</v>
      </c>
      <c r="G185" s="146">
        <v>17</v>
      </c>
    </row>
    <row r="186" spans="1:7" ht="31.5">
      <c r="A186" s="140">
        <v>182</v>
      </c>
      <c r="B186" s="91">
        <v>1903</v>
      </c>
      <c r="C186" s="152">
        <v>48004774</v>
      </c>
      <c r="D186" s="3" t="str">
        <f>IF(COUNTBLANK(C186)=1,"",VLOOKUP(C186,'ORG-organizace kraje (2)'!$B$3:$C$315,2,0))</f>
        <v>Dětský domov a Školní jídelna, Havířov-Podlesí, Čelakovského 1, příspěvková organizace</v>
      </c>
      <c r="E186" s="206" t="s">
        <v>2861</v>
      </c>
      <c r="F186" s="147" t="s">
        <v>2862</v>
      </c>
      <c r="G186" s="146">
        <v>11</v>
      </c>
    </row>
    <row r="187" spans="1:7" ht="31.5">
      <c r="A187" s="140">
        <v>183</v>
      </c>
      <c r="B187" s="91">
        <v>1904</v>
      </c>
      <c r="C187" s="152">
        <v>48004898</v>
      </c>
      <c r="D187" s="3" t="str">
        <f>IF(COUNTBLANK(C187)=1,"",VLOOKUP(C187,'ORG-organizace kraje (2)'!$B$3:$C$315,2,0))</f>
        <v>Dětský domov "SRDCE" a Školní jídelna, Karviná-Fryštát,Vydmuchov 10, příspěvková organizace </v>
      </c>
      <c r="E187" s="206" t="s">
        <v>2863</v>
      </c>
      <c r="F187" s="147" t="s">
        <v>910</v>
      </c>
      <c r="G187" s="146">
        <v>111</v>
      </c>
    </row>
    <row r="188" spans="1:7" ht="31.5">
      <c r="A188" s="140">
        <v>184</v>
      </c>
      <c r="B188" s="91">
        <v>1905</v>
      </c>
      <c r="C188" s="152">
        <v>47658061</v>
      </c>
      <c r="D188" s="3" t="str">
        <f>IF(COUNTBLANK(C188)=1,"",VLOOKUP(C188,'ORG-organizace kraje (2)'!$B$3:$C$315,2,0))</f>
        <v>Dětský domov a Školní jídelna, N.Jičín, Revoluční 56, příspěvková organizace</v>
      </c>
      <c r="E188" s="206" t="s">
        <v>911</v>
      </c>
      <c r="F188" s="147" t="s">
        <v>912</v>
      </c>
      <c r="G188" s="146">
        <v>15</v>
      </c>
    </row>
    <row r="189" spans="1:7" ht="31.5">
      <c r="A189" s="140">
        <v>185</v>
      </c>
      <c r="B189" s="91">
        <v>1906</v>
      </c>
      <c r="C189" s="152">
        <v>47998296</v>
      </c>
      <c r="D189" s="3" t="str">
        <f>IF(COUNTBLANK(C189)=1,"",VLOOKUP(C189,'ORG-organizace kraje (2)'!$B$3:$C$315,2,0))</f>
        <v>Dětský domov a Školní jídelna, Příbor, Masarykova 607, příspěvková organizace</v>
      </c>
      <c r="E189" s="206" t="s">
        <v>913</v>
      </c>
      <c r="F189" s="147" t="s">
        <v>914</v>
      </c>
      <c r="G189" s="146">
        <v>22</v>
      </c>
    </row>
    <row r="190" spans="1:7" ht="31.5">
      <c r="A190" s="140">
        <v>186</v>
      </c>
      <c r="B190" s="91">
        <v>1907</v>
      </c>
      <c r="C190" s="152">
        <v>47813466</v>
      </c>
      <c r="D190" s="3" t="str">
        <f>IF(COUNTBLANK(C190)=1,"",VLOOKUP(C190,'ORG-organizace kraje (2)'!$B$3:$C$315,2,0))</f>
        <v>Dětský domov a Školní jídelna, Budišov nad Budišovkou,ČSA 718, příspěvková organizace</v>
      </c>
      <c r="E190" s="206" t="s">
        <v>915</v>
      </c>
      <c r="F190" s="147" t="s">
        <v>916</v>
      </c>
      <c r="G190" s="146">
        <v>43</v>
      </c>
    </row>
    <row r="191" spans="1:7" ht="31.5">
      <c r="A191" s="140">
        <v>187</v>
      </c>
      <c r="B191" s="91">
        <v>1908</v>
      </c>
      <c r="C191" s="152">
        <v>47811927</v>
      </c>
      <c r="D191" s="3" t="str">
        <f>IF(COUNTBLANK(C191)=1,"",VLOOKUP(C191,'ORG-organizace kraje (2)'!$B$3:$C$315,2,0))</f>
        <v>Dětský domov a Školní jídelna, Melč 4, příspěvková organizace</v>
      </c>
      <c r="E191" s="206" t="s">
        <v>917</v>
      </c>
      <c r="F191" s="147" t="s">
        <v>918</v>
      </c>
      <c r="G191" s="146">
        <v>48</v>
      </c>
    </row>
    <row r="192" spans="1:7" ht="31.5">
      <c r="A192" s="140">
        <v>188</v>
      </c>
      <c r="B192" s="91">
        <v>1909</v>
      </c>
      <c r="C192" s="152">
        <v>47811919</v>
      </c>
      <c r="D192" s="3" t="str">
        <f>IF(COUNTBLANK(C192)=1,"",VLOOKUP(C192,'ORG-organizace kraje (2)'!$B$3:$C$315,2,0))</f>
        <v>Dětský domov a Školní jídelna, Opava, Rybí trh 14, příspěvková organizace</v>
      </c>
      <c r="E192" s="206" t="s">
        <v>919</v>
      </c>
      <c r="F192" s="147" t="s">
        <v>920</v>
      </c>
      <c r="G192" s="146">
        <v>24</v>
      </c>
    </row>
    <row r="193" spans="1:7" ht="31.5">
      <c r="A193" s="140">
        <v>189</v>
      </c>
      <c r="B193" s="91">
        <v>1910</v>
      </c>
      <c r="C193" s="152">
        <v>60043652</v>
      </c>
      <c r="D193" s="3" t="str">
        <f>IF(COUNTBLANK(C193)=1,"",VLOOKUP(C193,'ORG-organizace kraje (2)'!$B$3:$C$315,2,0))</f>
        <v>Dětský domov a Školní jídelna, Frýdek-Místek, Na Hrázi 2126, příspěvková organizace</v>
      </c>
      <c r="E193" s="206" t="s">
        <v>921</v>
      </c>
      <c r="F193" s="147" t="s">
        <v>922</v>
      </c>
      <c r="G193" s="146">
        <v>166</v>
      </c>
    </row>
    <row r="194" spans="1:7" ht="31.5">
      <c r="A194" s="140">
        <v>190</v>
      </c>
      <c r="B194" s="91">
        <v>1911</v>
      </c>
      <c r="C194" s="152">
        <v>68334222</v>
      </c>
      <c r="D194" s="3" t="str">
        <f>IF(COUNTBLANK(C194)=1,"",VLOOKUP(C194,'ORG-organizace kraje (2)'!$B$3:$C$315,2,0))</f>
        <v>Dětský domov a Školní jídelna, Frýdek-Místek, Bruzovská 328, příspěvková organizace</v>
      </c>
      <c r="E194" s="206" t="s">
        <v>923</v>
      </c>
      <c r="F194" s="147" t="s">
        <v>924</v>
      </c>
      <c r="G194" s="146">
        <v>11</v>
      </c>
    </row>
    <row r="195" spans="1:7" ht="31.5">
      <c r="A195" s="140">
        <v>191</v>
      </c>
      <c r="B195" s="91">
        <v>1912</v>
      </c>
      <c r="C195" s="152">
        <v>60043661</v>
      </c>
      <c r="D195" s="3" t="str">
        <f>IF(COUNTBLANK(C195)=1,"",VLOOKUP(C195,'ORG-organizace kraje (2)'!$B$3:$C$315,2,0))</f>
        <v>Dětský domov a Školní jídelna, Čeladná 87, příspěvková organizace</v>
      </c>
      <c r="E195" s="206" t="s">
        <v>925</v>
      </c>
      <c r="F195" s="147" t="s">
        <v>926</v>
      </c>
      <c r="G195" s="146">
        <v>31</v>
      </c>
    </row>
    <row r="196" spans="1:7" ht="31.5">
      <c r="A196" s="140">
        <v>192</v>
      </c>
      <c r="B196" s="91">
        <v>1913</v>
      </c>
      <c r="C196" s="152">
        <v>60802464</v>
      </c>
      <c r="D196" s="3" t="str">
        <f>IF(COUNTBLANK(C196)=1,"",VLOOKUP(C196,'ORG-organizace kraje (2)'!$B$3:$C$315,2,0))</f>
        <v>Dětský domov a Školní jídelna, Horní Benešov, Svobody 428, příspěvková organizace</v>
      </c>
      <c r="E196" s="206" t="s">
        <v>944</v>
      </c>
      <c r="F196" s="147" t="s">
        <v>945</v>
      </c>
      <c r="G196" s="146">
        <v>8</v>
      </c>
    </row>
    <row r="197" spans="1:7" ht="31.5">
      <c r="A197" s="140">
        <v>193</v>
      </c>
      <c r="B197" s="91">
        <v>1914</v>
      </c>
      <c r="C197" s="152" t="s">
        <v>946</v>
      </c>
      <c r="D197" s="3" t="str">
        <f>IF(COUNTBLANK(C197)=1,"",VLOOKUP(C197,'ORG-organizace kraje (2)'!$B$3:$C$315,2,0))</f>
        <v>Dětský domov a Školní jídelna, Lichnov 253, příspěvková organizace</v>
      </c>
      <c r="E197" s="211" t="s">
        <v>947</v>
      </c>
      <c r="F197" s="147" t="s">
        <v>948</v>
      </c>
      <c r="G197" s="146">
        <v>16</v>
      </c>
    </row>
    <row r="198" spans="1:7" ht="31.5">
      <c r="A198" s="140">
        <v>194</v>
      </c>
      <c r="B198" s="91">
        <v>1915</v>
      </c>
      <c r="C198" s="152">
        <v>60802472</v>
      </c>
      <c r="D198" s="3" t="str">
        <f>IF(COUNTBLANK(C198)=1,"",VLOOKUP(C198,'ORG-organizace kraje (2)'!$B$3:$C$315,2,0))</f>
        <v>Dětský domov a Školní jídelna, Milotice nad Opavou 27, příspěvková organizace</v>
      </c>
      <c r="E198" s="206" t="s">
        <v>949</v>
      </c>
      <c r="F198" s="147" t="s">
        <v>950</v>
      </c>
      <c r="G198" s="146">
        <v>2</v>
      </c>
    </row>
    <row r="199" spans="1:7" ht="16.5" customHeight="1">
      <c r="A199" s="140"/>
      <c r="B199" s="91"/>
      <c r="C199" s="70"/>
      <c r="D199" s="70"/>
      <c r="E199" s="206"/>
      <c r="F199" s="155"/>
      <c r="G199" s="146">
        <f>SUM(G5:G198)</f>
        <v>21122</v>
      </c>
    </row>
    <row r="200" spans="1:7" s="158" customFormat="1" ht="15.75">
      <c r="A200" s="71"/>
      <c r="B200" s="78"/>
      <c r="E200" s="212"/>
      <c r="G200" s="138"/>
    </row>
  </sheetData>
  <printOptions/>
  <pageMargins left="0.75" right="0.75" top="1" bottom="1" header="0.4921259845" footer="0.4921259845"/>
  <pageSetup horizontalDpi="600" verticalDpi="600" orientation="portrait" paperSize="9" r:id="rId3"/>
  <legacyDrawing r:id="rId2"/>
</worksheet>
</file>

<file path=xl/worksheets/sheet10.xml><?xml version="1.0" encoding="utf-8"?>
<worksheet xmlns="http://schemas.openxmlformats.org/spreadsheetml/2006/main" xmlns:r="http://schemas.openxmlformats.org/officeDocument/2006/relationships">
  <sheetPr codeName="List30">
    <tabColor indexed="35"/>
  </sheetPr>
  <dimension ref="A1:K13"/>
  <sheetViews>
    <sheetView workbookViewId="0" topLeftCell="A1">
      <selection activeCell="M21" sqref="M21"/>
    </sheetView>
  </sheetViews>
  <sheetFormatPr defaultColWidth="9.00390625" defaultRowHeight="12.75"/>
  <cols>
    <col min="1" max="1" width="39.625" style="227" customWidth="1"/>
    <col min="2" max="2" width="21.75390625" style="227" hidden="1" customWidth="1"/>
    <col min="3" max="3" width="10.25390625" style="227" hidden="1" customWidth="1"/>
    <col min="4" max="4" width="22.25390625" style="227" customWidth="1"/>
    <col min="5" max="5" width="10.25390625" style="227" customWidth="1"/>
    <col min="6" max="6" width="17.75390625" style="227" customWidth="1"/>
    <col min="7" max="7" width="10.25390625" style="227" customWidth="1"/>
    <col min="8" max="8" width="17.75390625" style="294" customWidth="1"/>
    <col min="9" max="9" width="10.25390625" style="294" customWidth="1"/>
    <col min="10" max="10" width="17.75390625" style="227" customWidth="1"/>
    <col min="11" max="16384" width="10.25390625" style="227" customWidth="1"/>
  </cols>
  <sheetData>
    <row r="1" spans="1:11" ht="35.25" customHeight="1">
      <c r="A1" s="245" t="s">
        <v>2903</v>
      </c>
      <c r="B1" s="246" t="s">
        <v>134</v>
      </c>
      <c r="C1" s="246"/>
      <c r="D1" s="310" t="s">
        <v>3065</v>
      </c>
      <c r="E1" s="310"/>
      <c r="F1" s="310" t="s">
        <v>184</v>
      </c>
      <c r="G1" s="310"/>
      <c r="H1" s="310" t="s">
        <v>1974</v>
      </c>
      <c r="I1" s="310"/>
      <c r="J1" s="287" t="s">
        <v>999</v>
      </c>
      <c r="K1" s="287"/>
    </row>
    <row r="2" spans="1:11" ht="15.75">
      <c r="A2" s="247" t="s">
        <v>2294</v>
      </c>
      <c r="B2" s="248">
        <v>208296</v>
      </c>
      <c r="C2" s="249">
        <f aca="true" t="shared" si="0" ref="C2:C8">(B2/$B$10)*100</f>
        <v>4.11006909310758</v>
      </c>
      <c r="D2" s="259">
        <v>97807</v>
      </c>
      <c r="E2" s="311">
        <f aca="true" t="shared" si="1" ref="E2:E8">(D2/$D$10)*100</f>
        <v>1.5300091856553601</v>
      </c>
      <c r="F2" s="259">
        <v>183697</v>
      </c>
      <c r="G2" s="311">
        <f aca="true" t="shared" si="2" ref="G2:G8">(F2/$D$10)*100</f>
        <v>2.8735989998398144</v>
      </c>
      <c r="H2" s="259">
        <v>169579</v>
      </c>
      <c r="I2" s="311">
        <f aca="true" t="shared" si="3" ref="I2:I8">(H2/$H$10)*100</f>
        <v>2.8140941178813357</v>
      </c>
      <c r="J2" s="288">
        <v>291031</v>
      </c>
      <c r="K2" s="289">
        <f aca="true" t="shared" si="4" ref="K2:K7">(J2/$J$10)*100</f>
        <v>4.109756369655662</v>
      </c>
    </row>
    <row r="3" spans="1:11" ht="15.75">
      <c r="A3" s="247" t="s">
        <v>340</v>
      </c>
      <c r="B3" s="248">
        <v>4045313</v>
      </c>
      <c r="C3" s="249">
        <f t="shared" si="0"/>
        <v>79.82158050680907</v>
      </c>
      <c r="D3" s="259">
        <v>4328690</v>
      </c>
      <c r="E3" s="311">
        <f t="shared" si="1"/>
        <v>67.71432987265229</v>
      </c>
      <c r="F3" s="259">
        <v>4532498</v>
      </c>
      <c r="G3" s="311">
        <f t="shared" si="2"/>
        <v>70.90252818269192</v>
      </c>
      <c r="H3" s="259">
        <v>4121475</v>
      </c>
      <c r="I3" s="311">
        <f t="shared" si="3"/>
        <v>68.39419122942687</v>
      </c>
      <c r="J3" s="288">
        <v>4416300</v>
      </c>
      <c r="K3" s="289">
        <f t="shared" si="4"/>
        <v>62.36420537781301</v>
      </c>
    </row>
    <row r="4" spans="1:11" ht="15.75">
      <c r="A4" s="252" t="s">
        <v>2295</v>
      </c>
      <c r="B4" s="251">
        <v>40000</v>
      </c>
      <c r="C4" s="249">
        <f t="shared" si="0"/>
        <v>0.7892747039035949</v>
      </c>
      <c r="D4" s="259">
        <v>40500</v>
      </c>
      <c r="E4" s="311">
        <f t="shared" si="1"/>
        <v>0.6335474150014017</v>
      </c>
      <c r="F4" s="259">
        <v>58500</v>
      </c>
      <c r="G4" s="311">
        <f t="shared" si="2"/>
        <v>0.9151240438909134</v>
      </c>
      <c r="H4" s="259">
        <v>45730</v>
      </c>
      <c r="I4" s="311">
        <f t="shared" si="3"/>
        <v>0.7588706385266658</v>
      </c>
      <c r="J4" s="288">
        <v>60230</v>
      </c>
      <c r="K4" s="289">
        <f t="shared" si="4"/>
        <v>0.8505301021003279</v>
      </c>
    </row>
    <row r="5" spans="1:11" ht="15.75">
      <c r="A5" s="250" t="s">
        <v>135</v>
      </c>
      <c r="B5" s="251">
        <v>124479</v>
      </c>
      <c r="C5" s="249">
        <f t="shared" si="0"/>
        <v>2.4562031466803895</v>
      </c>
      <c r="D5" s="259">
        <v>122010</v>
      </c>
      <c r="E5" s="311">
        <f t="shared" si="1"/>
        <v>1.9086202494894078</v>
      </c>
      <c r="F5" s="259">
        <v>129223</v>
      </c>
      <c r="G5" s="311">
        <f t="shared" si="2"/>
        <v>2.021454261943855</v>
      </c>
      <c r="H5" s="259">
        <v>128864</v>
      </c>
      <c r="I5" s="311">
        <f t="shared" si="3"/>
        <v>2.138445352352947</v>
      </c>
      <c r="J5" s="288">
        <v>117892</v>
      </c>
      <c r="K5" s="289">
        <f t="shared" si="4"/>
        <v>1.664796526594917</v>
      </c>
    </row>
    <row r="6" spans="1:11" ht="15.75">
      <c r="A6" s="253" t="s">
        <v>1973</v>
      </c>
      <c r="B6" s="254">
        <v>176006</v>
      </c>
      <c r="C6" s="249">
        <f t="shared" si="0"/>
        <v>3.472927088381403</v>
      </c>
      <c r="D6" s="312">
        <v>1640569</v>
      </c>
      <c r="E6" s="311">
        <f t="shared" si="1"/>
        <v>25.66366047114653</v>
      </c>
      <c r="F6" s="312">
        <v>1647849</v>
      </c>
      <c r="G6" s="311">
        <f t="shared" si="2"/>
        <v>25.777542574386285</v>
      </c>
      <c r="H6" s="312">
        <v>1296585</v>
      </c>
      <c r="I6" s="311">
        <f t="shared" si="3"/>
        <v>21.516297547651366</v>
      </c>
      <c r="J6" s="290">
        <f>1995546+1880</f>
        <v>1997426</v>
      </c>
      <c r="K6" s="289">
        <f t="shared" si="4"/>
        <v>28.206391162507877</v>
      </c>
    </row>
    <row r="7" spans="1:11" ht="15.75">
      <c r="A7" s="253" t="s">
        <v>2267</v>
      </c>
      <c r="B7" s="254"/>
      <c r="C7" s="249"/>
      <c r="D7" s="312">
        <v>0</v>
      </c>
      <c r="E7" s="311">
        <f t="shared" si="1"/>
        <v>0</v>
      </c>
      <c r="F7" s="312">
        <v>0</v>
      </c>
      <c r="G7" s="311">
        <f t="shared" si="2"/>
        <v>0</v>
      </c>
      <c r="H7" s="312">
        <v>198587</v>
      </c>
      <c r="I7" s="311">
        <f t="shared" si="3"/>
        <v>3.295470008595998</v>
      </c>
      <c r="J7" s="290">
        <v>198587</v>
      </c>
      <c r="K7" s="289">
        <f t="shared" si="4"/>
        <v>2.804320461328205</v>
      </c>
    </row>
    <row r="8" spans="1:11" ht="15.75">
      <c r="A8" s="247" t="s">
        <v>1975</v>
      </c>
      <c r="B8" s="248">
        <v>473850</v>
      </c>
      <c r="C8" s="249">
        <f t="shared" si="0"/>
        <v>9.34994546111796</v>
      </c>
      <c r="D8" s="259">
        <v>163000</v>
      </c>
      <c r="E8" s="311">
        <f t="shared" si="1"/>
        <v>2.549832806055024</v>
      </c>
      <c r="F8" s="259">
        <v>321316</v>
      </c>
      <c r="G8" s="311">
        <f t="shared" si="2"/>
        <v>5.026393116014577</v>
      </c>
      <c r="H8" s="259">
        <v>65240</v>
      </c>
      <c r="I8" s="311">
        <f t="shared" si="3"/>
        <v>1.08263110556483</v>
      </c>
      <c r="J8" s="288">
        <v>0</v>
      </c>
      <c r="K8" s="289">
        <f>(J8/$H$10)*100</f>
        <v>0</v>
      </c>
    </row>
    <row r="9" spans="2:10" ht="15.75">
      <c r="B9" s="255"/>
      <c r="D9" s="313"/>
      <c r="E9" s="294"/>
      <c r="F9" s="313"/>
      <c r="G9" s="294"/>
      <c r="H9" s="313"/>
      <c r="J9" s="255"/>
    </row>
    <row r="10" spans="1:11" ht="15.75">
      <c r="A10" s="256" t="s">
        <v>2270</v>
      </c>
      <c r="B10" s="257">
        <f aca="true" t="shared" si="5" ref="B10:I10">SUM(B2:B9)</f>
        <v>5067944</v>
      </c>
      <c r="C10" s="258">
        <f t="shared" si="5"/>
        <v>100</v>
      </c>
      <c r="D10" s="314">
        <f t="shared" si="5"/>
        <v>6392576</v>
      </c>
      <c r="E10" s="315">
        <f t="shared" si="5"/>
        <v>100</v>
      </c>
      <c r="F10" s="314">
        <f>SUM(F2:F9)</f>
        <v>6873083</v>
      </c>
      <c r="G10" s="315">
        <f>SUM(G2:G9)</f>
        <v>107.51664117876737</v>
      </c>
      <c r="H10" s="314">
        <f t="shared" si="5"/>
        <v>6026060</v>
      </c>
      <c r="I10" s="315">
        <f t="shared" si="5"/>
        <v>100</v>
      </c>
      <c r="J10" s="291">
        <f>SUM(J2:J9)</f>
        <v>7081466</v>
      </c>
      <c r="K10" s="292">
        <f>SUM(K2:K9)</f>
        <v>99.99999999999999</v>
      </c>
    </row>
    <row r="11" ht="15.75">
      <c r="B11" s="227">
        <v>4697998</v>
      </c>
    </row>
    <row r="12" ht="15.75">
      <c r="B12" s="216">
        <f>B11-B10</f>
        <v>-369946</v>
      </c>
    </row>
    <row r="13" spans="4:10" ht="15.75">
      <c r="D13" s="216">
        <f>D5+D6+D8</f>
        <v>1925579</v>
      </c>
      <c r="E13" s="216"/>
      <c r="F13" s="216"/>
      <c r="G13" s="216"/>
      <c r="H13" s="293">
        <f>H5+H6+H8</f>
        <v>1490689</v>
      </c>
      <c r="J13" s="216">
        <f>J5+J6+J8</f>
        <v>2115318</v>
      </c>
    </row>
  </sheetData>
  <printOptions/>
  <pageMargins left="0.75" right="0.75" top="1" bottom="1" header="0.4921259845" footer="0.4921259845"/>
  <pageSetup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sheetPr codeName="List32">
    <tabColor indexed="35"/>
  </sheetPr>
  <dimension ref="A1:K30"/>
  <sheetViews>
    <sheetView workbookViewId="0" topLeftCell="A1">
      <selection activeCell="J39" sqref="J39"/>
    </sheetView>
  </sheetViews>
  <sheetFormatPr defaultColWidth="9.00390625" defaultRowHeight="12.75"/>
  <cols>
    <col min="1" max="1" width="44.75390625" style="227" customWidth="1"/>
    <col min="2" max="2" width="18.375" style="227" hidden="1" customWidth="1"/>
    <col min="3" max="3" width="10.25390625" style="227" hidden="1" customWidth="1"/>
    <col min="4" max="4" width="17.75390625" style="227" hidden="1" customWidth="1"/>
    <col min="5" max="5" width="15.00390625" style="227" hidden="1" customWidth="1"/>
    <col min="6" max="6" width="17.125" style="294" hidden="1" customWidth="1"/>
    <col min="7" max="7" width="10.25390625" style="294" hidden="1" customWidth="1"/>
    <col min="8" max="8" width="17.125" style="355" customWidth="1"/>
    <col min="9" max="9" width="10.25390625" style="294" customWidth="1"/>
    <col min="10" max="10" width="17.125" style="344" customWidth="1"/>
    <col min="11" max="16384" width="10.25390625" style="227" customWidth="1"/>
  </cols>
  <sheetData>
    <row r="1" spans="1:11" ht="35.25" customHeight="1">
      <c r="A1" s="245" t="s">
        <v>341</v>
      </c>
      <c r="B1" s="246" t="s">
        <v>134</v>
      </c>
      <c r="C1" s="246"/>
      <c r="D1" s="310" t="s">
        <v>3065</v>
      </c>
      <c r="E1" s="310"/>
      <c r="F1" s="310" t="s">
        <v>184</v>
      </c>
      <c r="G1" s="310"/>
      <c r="H1" s="346" t="s">
        <v>1974</v>
      </c>
      <c r="I1" s="310"/>
      <c r="J1" s="335" t="s">
        <v>999</v>
      </c>
      <c r="K1" s="287"/>
    </row>
    <row r="2" spans="1:11" ht="15.75">
      <c r="A2" s="247" t="s">
        <v>342</v>
      </c>
      <c r="B2" s="248">
        <v>33878</v>
      </c>
      <c r="C2" s="249">
        <f>(B2/$B$13)*100</f>
        <v>0.6370507098231949</v>
      </c>
      <c r="D2" s="259">
        <v>39564</v>
      </c>
      <c r="E2" s="311">
        <f>(D2/$D$13)*100</f>
        <v>0.5230720740540175</v>
      </c>
      <c r="F2" s="259">
        <v>42663</v>
      </c>
      <c r="G2" s="311">
        <f>(F2/$D$13)*100</f>
        <v>0.5640436734244907</v>
      </c>
      <c r="H2" s="347">
        <v>40336</v>
      </c>
      <c r="I2" s="311">
        <f aca="true" t="shared" si="0" ref="I2:I11">(H2/$H$13)*100</f>
        <v>0.5430143976358088</v>
      </c>
      <c r="J2" s="336">
        <v>40321</v>
      </c>
      <c r="K2" s="289">
        <f>(J2/$J$13)*100</f>
        <v>0.4855577254448698</v>
      </c>
    </row>
    <row r="3" spans="1:11" ht="15.75">
      <c r="A3" s="247" t="s">
        <v>343</v>
      </c>
      <c r="B3" s="248">
        <v>325186</v>
      </c>
      <c r="C3" s="249">
        <f>(B3/$B$13)*100</f>
        <v>6.114881991987882</v>
      </c>
      <c r="D3" s="259">
        <v>345169</v>
      </c>
      <c r="E3" s="311">
        <f>(D3/$D$13)*100</f>
        <v>4.563448203648548</v>
      </c>
      <c r="F3" s="259">
        <v>390214</v>
      </c>
      <c r="G3" s="311">
        <f>(F3/$D$13)*100</f>
        <v>5.158984084139985</v>
      </c>
      <c r="H3" s="347">
        <v>376007</v>
      </c>
      <c r="I3" s="311">
        <f t="shared" si="0"/>
        <v>5.061910318619782</v>
      </c>
      <c r="J3" s="336">
        <v>368162</v>
      </c>
      <c r="K3" s="289">
        <f aca="true" t="shared" si="1" ref="K3:K11">(J3/$J$13)*100</f>
        <v>4.433518596146776</v>
      </c>
    </row>
    <row r="4" spans="1:11" ht="15.75">
      <c r="A4" s="247" t="s">
        <v>3066</v>
      </c>
      <c r="B4" s="248"/>
      <c r="C4" s="249"/>
      <c r="D4" s="259">
        <v>125289</v>
      </c>
      <c r="E4" s="311">
        <f>(D4/$D$13)*100</f>
        <v>1.6564345639003588</v>
      </c>
      <c r="F4" s="259">
        <v>118503</v>
      </c>
      <c r="G4" s="311">
        <f>(F4/$D$13)*100</f>
        <v>1.5667174702159343</v>
      </c>
      <c r="H4" s="347">
        <v>174848</v>
      </c>
      <c r="I4" s="311">
        <f t="shared" si="0"/>
        <v>2.353852176661689</v>
      </c>
      <c r="J4" s="336">
        <v>292666</v>
      </c>
      <c r="K4" s="289">
        <f t="shared" si="1"/>
        <v>3.524372839836518</v>
      </c>
    </row>
    <row r="5" spans="1:11" ht="15.75">
      <c r="A5" s="247" t="s">
        <v>344</v>
      </c>
      <c r="B5" s="248">
        <v>1394294</v>
      </c>
      <c r="C5" s="249">
        <f aca="true" t="shared" si="2" ref="C5:C11">(B5/$B$13)*100</f>
        <v>26.218666462076325</v>
      </c>
      <c r="D5" s="259">
        <f>1495788+150887</f>
        <v>1646675</v>
      </c>
      <c r="E5" s="311">
        <f>(D5/$D$13)*100</f>
        <v>21.770541591924456</v>
      </c>
      <c r="F5" s="259">
        <f>1712209+262884</f>
        <v>1975093</v>
      </c>
      <c r="G5" s="311">
        <f>(F5/$D$13)*100</f>
        <v>26.112526336052255</v>
      </c>
      <c r="H5" s="347">
        <v>1885784</v>
      </c>
      <c r="I5" s="311">
        <f t="shared" si="0"/>
        <v>25.38694622251205</v>
      </c>
      <c r="J5" s="336">
        <v>1869609</v>
      </c>
      <c r="K5" s="289">
        <f t="shared" si="1"/>
        <v>22.5143992835311</v>
      </c>
    </row>
    <row r="6" spans="1:11" ht="15.75">
      <c r="A6" s="252" t="s">
        <v>345</v>
      </c>
      <c r="B6" s="248">
        <v>1799286</v>
      </c>
      <c r="C6" s="249">
        <f t="shared" si="2"/>
        <v>33.83424120299124</v>
      </c>
      <c r="D6" s="259">
        <f>1694248+56311</f>
        <v>1750559</v>
      </c>
      <c r="E6" s="311">
        <f>(D6/$D$13)*100</f>
        <v>23.143982582244636</v>
      </c>
      <c r="F6" s="259">
        <f>1777470+153597</f>
        <v>1931067</v>
      </c>
      <c r="G6" s="311">
        <f>(F6/$D$13)*100</f>
        <v>25.530462562614233</v>
      </c>
      <c r="H6" s="347">
        <v>1988860</v>
      </c>
      <c r="I6" s="311">
        <f t="shared" si="0"/>
        <v>26.774583867561354</v>
      </c>
      <c r="J6" s="336">
        <v>1979289</v>
      </c>
      <c r="K6" s="289">
        <f t="shared" si="1"/>
        <v>23.835199147790256</v>
      </c>
    </row>
    <row r="7" spans="1:11" ht="15.75">
      <c r="A7" s="252" t="s">
        <v>2268</v>
      </c>
      <c r="B7" s="248"/>
      <c r="C7" s="249"/>
      <c r="D7" s="259"/>
      <c r="E7" s="311"/>
      <c r="F7" s="259"/>
      <c r="G7" s="311"/>
      <c r="H7" s="347">
        <v>40000</v>
      </c>
      <c r="I7" s="311">
        <f t="shared" si="0"/>
        <v>0.5384910726257525</v>
      </c>
      <c r="J7" s="336">
        <v>70000</v>
      </c>
      <c r="K7" s="289">
        <f t="shared" si="1"/>
        <v>0.8429612554535078</v>
      </c>
    </row>
    <row r="8" spans="1:11" ht="15.75">
      <c r="A8" s="250" t="s">
        <v>346</v>
      </c>
      <c r="B8" s="259">
        <v>625731</v>
      </c>
      <c r="C8" s="249">
        <f t="shared" si="2"/>
        <v>11.76640822092147</v>
      </c>
      <c r="D8" s="259">
        <v>630375</v>
      </c>
      <c r="E8" s="311">
        <f>(D8/$D$13)*100</f>
        <v>8.334130994889327</v>
      </c>
      <c r="F8" s="259">
        <v>716272</v>
      </c>
      <c r="G8" s="311">
        <f>(F8/$D$13)*100</f>
        <v>9.469767481215731</v>
      </c>
      <c r="H8" s="347">
        <v>579775</v>
      </c>
      <c r="I8" s="311">
        <f t="shared" si="0"/>
        <v>7.805091540789891</v>
      </c>
      <c r="J8" s="336">
        <v>756498</v>
      </c>
      <c r="K8" s="289">
        <f t="shared" si="1"/>
        <v>9.109978626115254</v>
      </c>
    </row>
    <row r="9" spans="1:11" ht="15.75">
      <c r="A9" s="253" t="s">
        <v>2269</v>
      </c>
      <c r="B9" s="260">
        <v>385294</v>
      </c>
      <c r="C9" s="249">
        <f t="shared" si="2"/>
        <v>7.245168433514908</v>
      </c>
      <c r="D9" s="312">
        <v>2490523</v>
      </c>
      <c r="E9" s="311">
        <f>(D9/$D$13)*100</f>
        <v>32.92697985767955</v>
      </c>
      <c r="F9" s="312">
        <v>2137285</v>
      </c>
      <c r="G9" s="311">
        <f>(F9/$D$13)*100</f>
        <v>28.256852133114464</v>
      </c>
      <c r="H9" s="348">
        <v>2314492</v>
      </c>
      <c r="I9" s="311">
        <f t="shared" si="0"/>
        <v>31.15833199159308</v>
      </c>
      <c r="J9" s="337">
        <v>2908422</v>
      </c>
      <c r="K9" s="289">
        <f t="shared" si="1"/>
        <v>35.024100864408595</v>
      </c>
    </row>
    <row r="10" spans="1:11" ht="15.75">
      <c r="A10" s="253" t="s">
        <v>136</v>
      </c>
      <c r="B10" s="260">
        <v>646760</v>
      </c>
      <c r="C10" s="249">
        <f t="shared" si="2"/>
        <v>12.161842997970645</v>
      </c>
      <c r="D10" s="312">
        <v>485340</v>
      </c>
      <c r="E10" s="311">
        <f>(D10/$D$13)*100</f>
        <v>6.416636346713599</v>
      </c>
      <c r="F10" s="312">
        <v>221336</v>
      </c>
      <c r="G10" s="311">
        <f>(F10/$D$13)*100</f>
        <v>2.926263284370135</v>
      </c>
      <c r="H10" s="348">
        <v>20036</v>
      </c>
      <c r="I10" s="311">
        <f t="shared" si="0"/>
        <v>0.2697301782782394</v>
      </c>
      <c r="J10" s="337">
        <v>11067</v>
      </c>
      <c r="K10" s="289">
        <f t="shared" si="1"/>
        <v>0.13327217448719958</v>
      </c>
    </row>
    <row r="11" spans="1:11" ht="15.75">
      <c r="A11" s="247" t="s">
        <v>1446</v>
      </c>
      <c r="B11" s="248">
        <v>107515</v>
      </c>
      <c r="C11" s="249">
        <f t="shared" si="2"/>
        <v>2.0217399807143512</v>
      </c>
      <c r="D11" s="259">
        <v>50282</v>
      </c>
      <c r="E11" s="311">
        <f>(D11/$D$13)*100</f>
        <v>0.6647737849455087</v>
      </c>
      <c r="F11" s="259">
        <v>8316</v>
      </c>
      <c r="G11" s="311">
        <f>(F11/$D$13)*100</f>
        <v>0.10994508562918838</v>
      </c>
      <c r="H11" s="347">
        <v>8026</v>
      </c>
      <c r="I11" s="311">
        <f t="shared" si="0"/>
        <v>0.10804823372235724</v>
      </c>
      <c r="J11" s="336">
        <v>8025</v>
      </c>
      <c r="K11" s="289">
        <f t="shared" si="1"/>
        <v>0.09663948678591999</v>
      </c>
    </row>
    <row r="12" spans="2:11" ht="15.75">
      <c r="B12" s="216"/>
      <c r="D12" s="293"/>
      <c r="E12" s="294"/>
      <c r="F12" s="293"/>
      <c r="H12" s="338"/>
      <c r="J12" s="338"/>
      <c r="K12" s="294"/>
    </row>
    <row r="13" spans="1:11" ht="15.75">
      <c r="A13" s="256" t="s">
        <v>2270</v>
      </c>
      <c r="B13" s="261">
        <f>SUM(B2:B12)</f>
        <v>5317944</v>
      </c>
      <c r="C13" s="258">
        <f>SUM(C2:C11)</f>
        <v>100.00000000000003</v>
      </c>
      <c r="D13" s="316">
        <f>SUM(D2:D12)</f>
        <v>7563776</v>
      </c>
      <c r="E13" s="315">
        <f>SUM(E2:E11)</f>
        <v>100</v>
      </c>
      <c r="F13" s="316">
        <f>SUM(F2:F12)</f>
        <v>7540749</v>
      </c>
      <c r="G13" s="315">
        <f>SUM(G2:G11)</f>
        <v>99.69556211077642</v>
      </c>
      <c r="H13" s="349">
        <f>SUM(H2:H12)</f>
        <v>7428164</v>
      </c>
      <c r="I13" s="315">
        <f>SUM(I2:I11)</f>
        <v>100</v>
      </c>
      <c r="J13" s="339">
        <f>SUM(J2:J12)</f>
        <v>8304059</v>
      </c>
      <c r="K13" s="292">
        <f>SUM(K2:K11)</f>
        <v>100</v>
      </c>
    </row>
    <row r="18" spans="1:10" ht="15.75">
      <c r="A18" s="295" t="s">
        <v>3067</v>
      </c>
      <c r="B18" s="295">
        <v>2008</v>
      </c>
      <c r="F18" s="334">
        <v>2009</v>
      </c>
      <c r="H18" s="350" t="s">
        <v>1972</v>
      </c>
      <c r="J18" s="345" t="s">
        <v>1963</v>
      </c>
    </row>
    <row r="19" spans="1:11" ht="15.75">
      <c r="A19" s="296" t="s">
        <v>3068</v>
      </c>
      <c r="B19" s="317">
        <f>SUM(B20:B30)</f>
        <v>2490523</v>
      </c>
      <c r="C19" s="311">
        <f>SUM(C20:C30)</f>
        <v>100</v>
      </c>
      <c r="D19" s="227">
        <f>SUM(D20:D30)</f>
        <v>99.99</v>
      </c>
      <c r="F19" s="317">
        <f aca="true" t="shared" si="3" ref="F19:K19">SUM(F20:F30)</f>
        <v>2137285</v>
      </c>
      <c r="G19" s="311">
        <f t="shared" si="3"/>
        <v>100.00000000000001</v>
      </c>
      <c r="H19" s="351">
        <f t="shared" si="3"/>
        <v>2314492</v>
      </c>
      <c r="I19" s="311">
        <f t="shared" si="3"/>
        <v>100</v>
      </c>
      <c r="J19" s="340">
        <f t="shared" si="3"/>
        <v>2908422</v>
      </c>
      <c r="K19" s="289">
        <f t="shared" si="3"/>
        <v>100.00000000000003</v>
      </c>
    </row>
    <row r="20" spans="1:11" ht="15.75">
      <c r="A20" s="297" t="s">
        <v>3069</v>
      </c>
      <c r="B20" s="318">
        <v>1279000</v>
      </c>
      <c r="C20" s="311">
        <f>B20/$B$19*100</f>
        <v>51.35467530313914</v>
      </c>
      <c r="D20" s="227">
        <v>51.35</v>
      </c>
      <c r="F20" s="318">
        <v>796441</v>
      </c>
      <c r="G20" s="311">
        <f>F20/$F$19*100</f>
        <v>37.26414586730361</v>
      </c>
      <c r="H20" s="352">
        <v>1450100</v>
      </c>
      <c r="I20" s="311">
        <f aca="true" t="shared" si="4" ref="I20:I30">H20/$H$19*100</f>
        <v>62.653057344765074</v>
      </c>
      <c r="J20" s="341">
        <v>1863488</v>
      </c>
      <c r="K20" s="289">
        <f>J20/$J$19*100</f>
        <v>64.07213258598648</v>
      </c>
    </row>
    <row r="21" spans="1:11" ht="15.75">
      <c r="A21" s="297" t="s">
        <v>3070</v>
      </c>
      <c r="B21" s="318">
        <v>60000</v>
      </c>
      <c r="C21" s="311">
        <f aca="true" t="shared" si="5" ref="C21:C30">B21/$B$19*100</f>
        <v>2.409132539631234</v>
      </c>
      <c r="D21" s="227">
        <v>2.41</v>
      </c>
      <c r="F21" s="318">
        <v>391001</v>
      </c>
      <c r="G21" s="311">
        <f aca="true" t="shared" si="6" ref="G21:G30">F21/$F$19*100</f>
        <v>18.294284571313607</v>
      </c>
      <c r="H21" s="353">
        <v>264859</v>
      </c>
      <c r="I21" s="311">
        <f t="shared" si="4"/>
        <v>11.443504665386616</v>
      </c>
      <c r="J21" s="342">
        <v>22717</v>
      </c>
      <c r="K21" s="289">
        <f aca="true" t="shared" si="7" ref="K21:K30">J21/$J$19*100</f>
        <v>0.7810764737716879</v>
      </c>
    </row>
    <row r="22" spans="1:11" ht="15.75">
      <c r="A22" s="297" t="s">
        <v>3071</v>
      </c>
      <c r="B22" s="318">
        <v>308150</v>
      </c>
      <c r="C22" s="311">
        <f t="shared" si="5"/>
        <v>12.37290320145608</v>
      </c>
      <c r="D22" s="227">
        <v>12.37</v>
      </c>
      <c r="F22" s="318">
        <v>420602</v>
      </c>
      <c r="G22" s="311">
        <f t="shared" si="6"/>
        <v>19.679265984648747</v>
      </c>
      <c r="H22" s="353">
        <v>17222</v>
      </c>
      <c r="I22" s="311">
        <f t="shared" si="4"/>
        <v>0.7440941683963479</v>
      </c>
      <c r="J22" s="342">
        <v>17200</v>
      </c>
      <c r="K22" s="289">
        <f t="shared" si="7"/>
        <v>0.5913859818141934</v>
      </c>
    </row>
    <row r="23" spans="1:11" ht="15.75">
      <c r="A23" s="297" t="s">
        <v>2248</v>
      </c>
      <c r="B23" s="318">
        <f>372042+500+5000-5648+1+2</f>
        <v>371897</v>
      </c>
      <c r="C23" s="311">
        <f t="shared" si="5"/>
        <v>14.932486068187284</v>
      </c>
      <c r="D23" s="227">
        <v>14.93</v>
      </c>
      <c r="F23" s="318">
        <v>43630</v>
      </c>
      <c r="G23" s="311">
        <f t="shared" si="6"/>
        <v>2.041374921921971</v>
      </c>
      <c r="H23" s="353">
        <v>19316</v>
      </c>
      <c r="I23" s="311">
        <f t="shared" si="4"/>
        <v>0.8345675854571976</v>
      </c>
      <c r="J23" s="342">
        <v>15030</v>
      </c>
      <c r="K23" s="289">
        <f t="shared" si="7"/>
        <v>0.5167750759690306</v>
      </c>
    </row>
    <row r="24" spans="1:11" ht="15.75">
      <c r="A24" s="297" t="s">
        <v>2249</v>
      </c>
      <c r="B24" s="318"/>
      <c r="C24" s="311"/>
      <c r="F24" s="318"/>
      <c r="G24" s="311"/>
      <c r="H24" s="353">
        <v>55523</v>
      </c>
      <c r="I24" s="311">
        <f t="shared" si="4"/>
        <v>2.3989281449233784</v>
      </c>
      <c r="J24" s="342">
        <v>39289</v>
      </c>
      <c r="K24" s="289">
        <f t="shared" si="7"/>
        <v>1.3508699906684793</v>
      </c>
    </row>
    <row r="25" spans="1:11" ht="15.75">
      <c r="A25" s="297" t="s">
        <v>3072</v>
      </c>
      <c r="B25" s="318">
        <v>104688</v>
      </c>
      <c r="C25" s="311">
        <f t="shared" si="5"/>
        <v>4.203454455148577</v>
      </c>
      <c r="D25" s="227">
        <v>4.2</v>
      </c>
      <c r="F25" s="318">
        <v>31820</v>
      </c>
      <c r="G25" s="311">
        <f t="shared" si="6"/>
        <v>1.488804721878458</v>
      </c>
      <c r="H25" s="353">
        <f>57028+1170</f>
        <v>58198</v>
      </c>
      <c r="I25" s="311">
        <f t="shared" si="4"/>
        <v>2.51450426270646</v>
      </c>
      <c r="J25" s="342">
        <v>208227</v>
      </c>
      <c r="K25" s="289">
        <f t="shared" si="7"/>
        <v>7.15944935088512</v>
      </c>
    </row>
    <row r="26" spans="1:11" ht="15.75">
      <c r="A26" s="297" t="s">
        <v>3073</v>
      </c>
      <c r="B26" s="318">
        <f>301250+7000</f>
        <v>308250</v>
      </c>
      <c r="C26" s="311">
        <f t="shared" si="5"/>
        <v>12.376918422355466</v>
      </c>
      <c r="D26" s="227">
        <v>12.38</v>
      </c>
      <c r="F26" s="318">
        <v>418475</v>
      </c>
      <c r="G26" s="311">
        <f t="shared" si="6"/>
        <v>19.579747202642604</v>
      </c>
      <c r="H26" s="353">
        <f>255388-258+23964</f>
        <v>279094</v>
      </c>
      <c r="I26" s="311">
        <f t="shared" si="4"/>
        <v>12.058542436093967</v>
      </c>
      <c r="J26" s="342">
        <v>399843</v>
      </c>
      <c r="K26" s="289">
        <f t="shared" si="7"/>
        <v>13.747764251542588</v>
      </c>
    </row>
    <row r="27" spans="1:11" ht="15.75" hidden="1">
      <c r="A27" s="297" t="s">
        <v>3074</v>
      </c>
      <c r="B27" s="318">
        <v>1800</v>
      </c>
      <c r="C27" s="311">
        <f t="shared" si="5"/>
        <v>0.07227397618893702</v>
      </c>
      <c r="D27" s="227">
        <v>0.07</v>
      </c>
      <c r="F27" s="318">
        <v>3386</v>
      </c>
      <c r="G27" s="311">
        <f t="shared" si="6"/>
        <v>0.15842529190070578</v>
      </c>
      <c r="H27" s="353">
        <v>18000</v>
      </c>
      <c r="I27" s="311">
        <f t="shared" si="4"/>
        <v>0.7777084561104554</v>
      </c>
      <c r="J27" s="342">
        <v>0</v>
      </c>
      <c r="K27" s="289">
        <f t="shared" si="7"/>
        <v>0</v>
      </c>
    </row>
    <row r="28" spans="1:11" ht="15.75">
      <c r="A28" s="297" t="s">
        <v>3075</v>
      </c>
      <c r="B28" s="318">
        <v>33000</v>
      </c>
      <c r="C28" s="311">
        <f t="shared" si="5"/>
        <v>1.3250228967971787</v>
      </c>
      <c r="D28" s="227">
        <v>1.33</v>
      </c>
      <c r="F28" s="318">
        <v>10700</v>
      </c>
      <c r="G28" s="311">
        <f t="shared" si="6"/>
        <v>0.5006351516058926</v>
      </c>
      <c r="H28" s="353">
        <v>114431</v>
      </c>
      <c r="I28" s="311">
        <f t="shared" si="4"/>
        <v>4.944108685620862</v>
      </c>
      <c r="J28" s="342">
        <v>324149</v>
      </c>
      <c r="K28" s="289">
        <f t="shared" si="7"/>
        <v>11.145184570877266</v>
      </c>
    </row>
    <row r="29" spans="1:11" ht="15.75">
      <c r="A29" s="297" t="s">
        <v>3076</v>
      </c>
      <c r="B29" s="318">
        <v>16738</v>
      </c>
      <c r="C29" s="311">
        <f t="shared" si="5"/>
        <v>0.6720676741391266</v>
      </c>
      <c r="D29" s="227">
        <v>0.67</v>
      </c>
      <c r="F29" s="318">
        <v>20230</v>
      </c>
      <c r="G29" s="311">
        <f t="shared" si="6"/>
        <v>0.9465279548586173</v>
      </c>
      <c r="H29" s="353">
        <v>19305</v>
      </c>
      <c r="I29" s="311">
        <f t="shared" si="4"/>
        <v>0.8340923191784634</v>
      </c>
      <c r="J29" s="342">
        <v>8863</v>
      </c>
      <c r="K29" s="289">
        <f t="shared" si="7"/>
        <v>0.30473569516390675</v>
      </c>
    </row>
    <row r="30" spans="1:11" ht="15.75">
      <c r="A30" s="297" t="s">
        <v>3077</v>
      </c>
      <c r="B30" s="318">
        <f>5000+2000</f>
        <v>7000</v>
      </c>
      <c r="C30" s="311">
        <f t="shared" si="5"/>
        <v>0.2810654629569773</v>
      </c>
      <c r="D30" s="227">
        <v>0.28</v>
      </c>
      <c r="F30" s="318">
        <v>1000</v>
      </c>
      <c r="G30" s="311">
        <f t="shared" si="6"/>
        <v>0.04678833192578435</v>
      </c>
      <c r="H30" s="354">
        <v>18444</v>
      </c>
      <c r="I30" s="311">
        <f t="shared" si="4"/>
        <v>0.79689193136118</v>
      </c>
      <c r="J30" s="343">
        <v>9616</v>
      </c>
      <c r="K30" s="289">
        <f t="shared" si="7"/>
        <v>0.3306260233212374</v>
      </c>
    </row>
  </sheetData>
  <printOptions/>
  <pageMargins left="0.75" right="0.75" top="1" bottom="1" header="0.4921259845" footer="0.4921259845"/>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List2"/>
  <dimension ref="A1:G509"/>
  <sheetViews>
    <sheetView workbookViewId="0" topLeftCell="A232">
      <selection activeCell="D249" sqref="D249"/>
    </sheetView>
  </sheetViews>
  <sheetFormatPr defaultColWidth="9.00390625" defaultRowHeight="12.75"/>
  <cols>
    <col min="1" max="1" width="5.875" style="73" customWidth="1"/>
    <col min="2" max="2" width="7.00390625" style="78" customWidth="1"/>
    <col min="3" max="3" width="10.75390625" style="76" customWidth="1"/>
    <col min="4" max="4" width="32.25390625" style="76" customWidth="1"/>
    <col min="5" max="5" width="44.75390625" style="76" customWidth="1"/>
    <col min="6" max="6" width="8.25390625" style="77" customWidth="1"/>
    <col min="7" max="7" width="10.25390625" style="78" customWidth="1"/>
    <col min="8" max="16384" width="8.875" style="76" customWidth="1"/>
  </cols>
  <sheetData>
    <row r="1" spans="2:4" ht="15.75">
      <c r="B1" s="74" t="s">
        <v>1410</v>
      </c>
      <c r="C1" s="1" t="s">
        <v>1411</v>
      </c>
      <c r="D1" s="75"/>
    </row>
    <row r="2" spans="2:4" ht="15.75">
      <c r="B2" s="4" t="s">
        <v>1412</v>
      </c>
      <c r="C2" s="79"/>
      <c r="D2" s="79"/>
    </row>
    <row r="3" spans="2:4" ht="15.75">
      <c r="B3" s="4" t="s">
        <v>1413</v>
      </c>
      <c r="C3" s="79"/>
      <c r="D3" s="79"/>
    </row>
    <row r="4" spans="2:7" ht="15.75">
      <c r="B4" s="80" t="s">
        <v>1414</v>
      </c>
      <c r="C4" s="79"/>
      <c r="D4" s="79"/>
      <c r="G4" s="4" t="s">
        <v>1415</v>
      </c>
    </row>
    <row r="5" spans="1:7" ht="15.75">
      <c r="A5" s="81"/>
      <c r="B5" s="82" t="s">
        <v>1416</v>
      </c>
      <c r="C5" s="83" t="s">
        <v>1764</v>
      </c>
      <c r="D5" s="84" t="s">
        <v>1417</v>
      </c>
      <c r="E5" s="84" t="s">
        <v>1418</v>
      </c>
      <c r="F5" s="85"/>
      <c r="G5" s="85"/>
    </row>
    <row r="6" spans="1:7" s="90" customFormat="1" ht="15.75">
      <c r="A6" s="86" t="s">
        <v>1419</v>
      </c>
      <c r="B6" s="82"/>
      <c r="C6" s="87"/>
      <c r="D6" s="88"/>
      <c r="E6" s="88"/>
      <c r="F6" s="89" t="s">
        <v>1420</v>
      </c>
      <c r="G6" s="89" t="s">
        <v>1421</v>
      </c>
    </row>
    <row r="7" spans="1:7" ht="15.75">
      <c r="A7" s="81">
        <v>1</v>
      </c>
      <c r="B7" s="91">
        <v>1101</v>
      </c>
      <c r="C7" s="92" t="s">
        <v>1422</v>
      </c>
      <c r="D7" s="93" t="s">
        <v>1015</v>
      </c>
      <c r="E7" s="94" t="s">
        <v>1016</v>
      </c>
      <c r="F7" s="95">
        <v>3121</v>
      </c>
      <c r="G7" s="96">
        <v>3144</v>
      </c>
    </row>
    <row r="8" spans="1:7" ht="15.75">
      <c r="A8" s="81">
        <v>2</v>
      </c>
      <c r="B8" s="91">
        <v>1102</v>
      </c>
      <c r="C8" s="92" t="s">
        <v>1017</v>
      </c>
      <c r="D8" s="93" t="s">
        <v>1018</v>
      </c>
      <c r="E8" s="94" t="s">
        <v>1019</v>
      </c>
      <c r="F8" s="95">
        <v>3121</v>
      </c>
      <c r="G8" s="96">
        <f>2623+150+14</f>
        <v>2787</v>
      </c>
    </row>
    <row r="9" spans="1:7" ht="15.75">
      <c r="A9" s="81">
        <v>3</v>
      </c>
      <c r="B9" s="91">
        <v>1103</v>
      </c>
      <c r="C9" s="92" t="s">
        <v>1020</v>
      </c>
      <c r="D9" s="93" t="s">
        <v>2441</v>
      </c>
      <c r="E9" s="94" t="s">
        <v>2146</v>
      </c>
      <c r="F9" s="95">
        <v>3121</v>
      </c>
      <c r="G9" s="96">
        <v>3514</v>
      </c>
    </row>
    <row r="10" spans="1:7" ht="15.75">
      <c r="A10" s="81">
        <v>4</v>
      </c>
      <c r="B10" s="91">
        <v>1104</v>
      </c>
      <c r="C10" s="92" t="s">
        <v>2147</v>
      </c>
      <c r="D10" s="93" t="s">
        <v>2148</v>
      </c>
      <c r="E10" s="94" t="s">
        <v>2149</v>
      </c>
      <c r="F10" s="95">
        <v>3121</v>
      </c>
      <c r="G10" s="96">
        <v>2207</v>
      </c>
    </row>
    <row r="11" spans="1:7" ht="15.75">
      <c r="A11" s="81">
        <v>5</v>
      </c>
      <c r="B11" s="91">
        <v>1104</v>
      </c>
      <c r="C11" s="92" t="s">
        <v>2147</v>
      </c>
      <c r="D11" s="93" t="s">
        <v>2148</v>
      </c>
      <c r="E11" s="94" t="s">
        <v>2149</v>
      </c>
      <c r="F11" s="95">
        <v>3142</v>
      </c>
      <c r="G11" s="96">
        <v>460</v>
      </c>
    </row>
    <row r="12" spans="1:7" ht="15.75">
      <c r="A12" s="81">
        <v>6</v>
      </c>
      <c r="B12" s="91">
        <v>1105</v>
      </c>
      <c r="C12" s="92" t="s">
        <v>2150</v>
      </c>
      <c r="D12" s="93" t="s">
        <v>2151</v>
      </c>
      <c r="E12" s="94" t="s">
        <v>1183</v>
      </c>
      <c r="F12" s="95">
        <v>3121</v>
      </c>
      <c r="G12" s="96">
        <v>3503</v>
      </c>
    </row>
    <row r="13" spans="1:7" ht="15.75">
      <c r="A13" s="81">
        <v>7</v>
      </c>
      <c r="B13" s="91">
        <v>1106</v>
      </c>
      <c r="C13" s="92" t="s">
        <v>1184</v>
      </c>
      <c r="D13" s="93" t="s">
        <v>1185</v>
      </c>
      <c r="E13" s="94" t="s">
        <v>1186</v>
      </c>
      <c r="F13" s="95">
        <v>3121</v>
      </c>
      <c r="G13" s="96">
        <v>2600</v>
      </c>
    </row>
    <row r="14" spans="1:7" ht="15.75">
      <c r="A14" s="81">
        <v>8</v>
      </c>
      <c r="B14" s="91">
        <v>1107</v>
      </c>
      <c r="C14" s="92">
        <v>61989011</v>
      </c>
      <c r="D14" s="94" t="s">
        <v>1187</v>
      </c>
      <c r="E14" s="94" t="s">
        <v>1188</v>
      </c>
      <c r="F14" s="95">
        <v>3121</v>
      </c>
      <c r="G14" s="96">
        <v>2556</v>
      </c>
    </row>
    <row r="15" spans="1:7" ht="15.75">
      <c r="A15" s="81">
        <v>9</v>
      </c>
      <c r="B15" s="91">
        <v>1108</v>
      </c>
      <c r="C15" s="92" t="s">
        <v>1189</v>
      </c>
      <c r="D15" s="93" t="s">
        <v>1190</v>
      </c>
      <c r="E15" s="97" t="s">
        <v>1191</v>
      </c>
      <c r="F15" s="95">
        <v>3128</v>
      </c>
      <c r="G15" s="96">
        <v>2754</v>
      </c>
    </row>
    <row r="16" spans="1:7" ht="15.75">
      <c r="A16" s="81">
        <v>10</v>
      </c>
      <c r="B16" s="91">
        <v>1108</v>
      </c>
      <c r="C16" s="92" t="s">
        <v>1189</v>
      </c>
      <c r="D16" s="93" t="s">
        <v>1190</v>
      </c>
      <c r="E16" s="97" t="s">
        <v>1191</v>
      </c>
      <c r="F16" s="95">
        <v>3142</v>
      </c>
      <c r="G16" s="96">
        <v>956</v>
      </c>
    </row>
    <row r="17" spans="1:7" ht="15.75">
      <c r="A17" s="81">
        <v>11</v>
      </c>
      <c r="B17" s="91">
        <v>1108</v>
      </c>
      <c r="C17" s="92" t="s">
        <v>1189</v>
      </c>
      <c r="D17" s="93" t="s">
        <v>1190</v>
      </c>
      <c r="E17" s="97" t="s">
        <v>1191</v>
      </c>
      <c r="F17" s="95">
        <v>3147</v>
      </c>
      <c r="G17" s="96">
        <v>587</v>
      </c>
    </row>
    <row r="18" spans="1:7" ht="15.75">
      <c r="A18" s="81">
        <v>12</v>
      </c>
      <c r="B18" s="91">
        <v>1109</v>
      </c>
      <c r="C18" s="92">
        <v>62331205</v>
      </c>
      <c r="D18" s="93" t="s">
        <v>1881</v>
      </c>
      <c r="E18" s="94" t="s">
        <v>1882</v>
      </c>
      <c r="F18" s="95">
        <v>3121</v>
      </c>
      <c r="G18" s="96">
        <v>2210</v>
      </c>
    </row>
    <row r="19" spans="1:7" ht="15.75">
      <c r="A19" s="81">
        <v>13</v>
      </c>
      <c r="B19" s="91">
        <v>1110</v>
      </c>
      <c r="C19" s="92">
        <v>62331639</v>
      </c>
      <c r="D19" s="93" t="s">
        <v>856</v>
      </c>
      <c r="E19" s="94" t="s">
        <v>857</v>
      </c>
      <c r="F19" s="95">
        <v>3121</v>
      </c>
      <c r="G19" s="96">
        <v>2859</v>
      </c>
    </row>
    <row r="20" spans="1:7" ht="15.75">
      <c r="A20" s="81">
        <v>14</v>
      </c>
      <c r="B20" s="91">
        <v>1110</v>
      </c>
      <c r="C20" s="92">
        <v>62331639</v>
      </c>
      <c r="D20" s="93" t="s">
        <v>856</v>
      </c>
      <c r="E20" s="94" t="s">
        <v>857</v>
      </c>
      <c r="F20" s="95">
        <v>3142</v>
      </c>
      <c r="G20" s="96">
        <v>529</v>
      </c>
    </row>
    <row r="21" spans="1:7" ht="15.75">
      <c r="A21" s="81">
        <v>15</v>
      </c>
      <c r="B21" s="91">
        <v>1111</v>
      </c>
      <c r="C21" s="92">
        <v>62331493</v>
      </c>
      <c r="D21" s="93" t="s">
        <v>1363</v>
      </c>
      <c r="E21" s="94" t="s">
        <v>1364</v>
      </c>
      <c r="F21" s="95">
        <v>3121</v>
      </c>
      <c r="G21" s="96">
        <v>3686</v>
      </c>
    </row>
    <row r="22" spans="1:7" ht="15.75">
      <c r="A22" s="81">
        <v>16</v>
      </c>
      <c r="B22" s="91">
        <v>1112</v>
      </c>
      <c r="C22" s="92">
        <v>62331558</v>
      </c>
      <c r="D22" s="93" t="s">
        <v>1365</v>
      </c>
      <c r="E22" s="94" t="s">
        <v>1366</v>
      </c>
      <c r="F22" s="95">
        <v>3121</v>
      </c>
      <c r="G22" s="96">
        <v>2222</v>
      </c>
    </row>
    <row r="23" spans="1:7" ht="15.75">
      <c r="A23" s="81">
        <v>17</v>
      </c>
      <c r="B23" s="91">
        <v>1113</v>
      </c>
      <c r="C23" s="92">
        <v>62331582</v>
      </c>
      <c r="D23" s="93" t="s">
        <v>1367</v>
      </c>
      <c r="E23" s="94" t="s">
        <v>1368</v>
      </c>
      <c r="F23" s="95">
        <v>3121</v>
      </c>
      <c r="G23" s="96">
        <v>2807</v>
      </c>
    </row>
    <row r="24" spans="1:7" ht="15.75">
      <c r="A24" s="81">
        <v>18</v>
      </c>
      <c r="B24" s="91">
        <v>1114</v>
      </c>
      <c r="C24" s="92">
        <v>62331795</v>
      </c>
      <c r="D24" s="93" t="s">
        <v>1369</v>
      </c>
      <c r="E24" s="94" t="s">
        <v>3103</v>
      </c>
      <c r="F24" s="95">
        <v>3121</v>
      </c>
      <c r="G24" s="96">
        <v>2445</v>
      </c>
    </row>
    <row r="25" spans="1:7" ht="15.75">
      <c r="A25" s="81">
        <v>19</v>
      </c>
      <c r="B25" s="91">
        <v>1114</v>
      </c>
      <c r="C25" s="92">
        <v>62331795</v>
      </c>
      <c r="D25" s="93" t="s">
        <v>1369</v>
      </c>
      <c r="E25" s="94" t="s">
        <v>3103</v>
      </c>
      <c r="F25" s="95">
        <v>3142</v>
      </c>
      <c r="G25" s="96">
        <v>477</v>
      </c>
    </row>
    <row r="26" spans="1:7" ht="15.75">
      <c r="A26" s="81">
        <v>20</v>
      </c>
      <c r="B26" s="91">
        <v>1115</v>
      </c>
      <c r="C26" s="92">
        <v>62331540</v>
      </c>
      <c r="D26" s="93" t="s">
        <v>1678</v>
      </c>
      <c r="E26" s="98" t="s">
        <v>1679</v>
      </c>
      <c r="F26" s="95">
        <v>3121</v>
      </c>
      <c r="G26" s="96">
        <v>3535</v>
      </c>
    </row>
    <row r="27" spans="1:7" ht="15.75">
      <c r="A27" s="81">
        <v>21</v>
      </c>
      <c r="B27" s="91">
        <v>1115</v>
      </c>
      <c r="C27" s="92">
        <v>62331540</v>
      </c>
      <c r="D27" s="93" t="s">
        <v>1678</v>
      </c>
      <c r="E27" s="98" t="s">
        <v>1679</v>
      </c>
      <c r="F27" s="95">
        <v>3122</v>
      </c>
      <c r="G27" s="96">
        <v>1742</v>
      </c>
    </row>
    <row r="28" spans="1:7" ht="15.75">
      <c r="A28" s="81">
        <v>22</v>
      </c>
      <c r="B28" s="91">
        <v>1116</v>
      </c>
      <c r="C28" s="92" t="s">
        <v>1680</v>
      </c>
      <c r="D28" s="93" t="s">
        <v>1384</v>
      </c>
      <c r="E28" s="94" t="s">
        <v>1385</v>
      </c>
      <c r="F28" s="95">
        <v>3121</v>
      </c>
      <c r="G28" s="96">
        <v>2683</v>
      </c>
    </row>
    <row r="29" spans="1:7" ht="15.75">
      <c r="A29" s="81">
        <v>23</v>
      </c>
      <c r="B29" s="91">
        <v>1116</v>
      </c>
      <c r="C29" s="92" t="s">
        <v>1680</v>
      </c>
      <c r="D29" s="93" t="s">
        <v>1384</v>
      </c>
      <c r="E29" s="94" t="s">
        <v>1385</v>
      </c>
      <c r="F29" s="95">
        <v>3142</v>
      </c>
      <c r="G29" s="96">
        <v>750</v>
      </c>
    </row>
    <row r="30" spans="1:7" ht="15.75">
      <c r="A30" s="81">
        <v>24</v>
      </c>
      <c r="B30" s="91">
        <v>1116</v>
      </c>
      <c r="C30" s="92" t="s">
        <v>1680</v>
      </c>
      <c r="D30" s="93" t="s">
        <v>1384</v>
      </c>
      <c r="E30" s="94" t="s">
        <v>1385</v>
      </c>
      <c r="F30" s="95">
        <v>3147</v>
      </c>
      <c r="G30" s="96">
        <v>315</v>
      </c>
    </row>
    <row r="31" spans="1:7" ht="15.75">
      <c r="A31" s="81">
        <v>25</v>
      </c>
      <c r="B31" s="91">
        <v>1117</v>
      </c>
      <c r="C31" s="92" t="s">
        <v>1386</v>
      </c>
      <c r="D31" s="93" t="s">
        <v>1387</v>
      </c>
      <c r="E31" s="94" t="s">
        <v>254</v>
      </c>
      <c r="F31" s="95">
        <v>3121</v>
      </c>
      <c r="G31" s="96">
        <f>1622+200</f>
        <v>1822</v>
      </c>
    </row>
    <row r="32" spans="1:7" ht="15.75">
      <c r="A32" s="81">
        <v>26</v>
      </c>
      <c r="B32" s="91">
        <v>1118</v>
      </c>
      <c r="C32" s="92" t="s">
        <v>1284</v>
      </c>
      <c r="D32" s="94" t="s">
        <v>1285</v>
      </c>
      <c r="E32" s="94" t="s">
        <v>1286</v>
      </c>
      <c r="F32" s="95">
        <v>3121</v>
      </c>
      <c r="G32" s="96">
        <v>3193</v>
      </c>
    </row>
    <row r="33" spans="1:7" ht="15.75">
      <c r="A33" s="81">
        <v>27</v>
      </c>
      <c r="B33" s="91">
        <v>1118</v>
      </c>
      <c r="C33" s="92" t="s">
        <v>1284</v>
      </c>
      <c r="D33" s="94" t="s">
        <v>1285</v>
      </c>
      <c r="E33" s="94" t="s">
        <v>1286</v>
      </c>
      <c r="F33" s="95">
        <v>3122</v>
      </c>
      <c r="G33" s="96">
        <v>122</v>
      </c>
    </row>
    <row r="34" spans="1:7" ht="15.75">
      <c r="A34" s="81">
        <v>28</v>
      </c>
      <c r="B34" s="91">
        <v>1118</v>
      </c>
      <c r="C34" s="92" t="s">
        <v>1284</v>
      </c>
      <c r="D34" s="94" t="s">
        <v>1285</v>
      </c>
      <c r="E34" s="94" t="s">
        <v>1286</v>
      </c>
      <c r="F34" s="95">
        <v>3142</v>
      </c>
      <c r="G34" s="96">
        <v>353</v>
      </c>
    </row>
    <row r="35" spans="1:7" ht="15.75">
      <c r="A35" s="81">
        <v>29</v>
      </c>
      <c r="B35" s="91">
        <v>1119</v>
      </c>
      <c r="C35" s="92" t="s">
        <v>1287</v>
      </c>
      <c r="D35" s="93" t="s">
        <v>575</v>
      </c>
      <c r="E35" s="94" t="s">
        <v>576</v>
      </c>
      <c r="F35" s="95">
        <v>3121</v>
      </c>
      <c r="G35" s="96">
        <v>3386</v>
      </c>
    </row>
    <row r="36" spans="1:7" ht="15.75">
      <c r="A36" s="81">
        <v>30</v>
      </c>
      <c r="B36" s="91">
        <v>1120</v>
      </c>
      <c r="C36" s="92">
        <v>47813091</v>
      </c>
      <c r="D36" s="93" t="s">
        <v>577</v>
      </c>
      <c r="E36" s="94" t="s">
        <v>578</v>
      </c>
      <c r="F36" s="95">
        <v>3121</v>
      </c>
      <c r="G36" s="96">
        <v>1775</v>
      </c>
    </row>
    <row r="37" spans="1:7" ht="15.75">
      <c r="A37" s="81">
        <v>31</v>
      </c>
      <c r="B37" s="91">
        <v>1121</v>
      </c>
      <c r="C37" s="92">
        <v>47813113</v>
      </c>
      <c r="D37" s="93" t="s">
        <v>517</v>
      </c>
      <c r="E37" s="94" t="s">
        <v>518</v>
      </c>
      <c r="F37" s="95">
        <v>3121</v>
      </c>
      <c r="G37" s="96">
        <v>3673</v>
      </c>
    </row>
    <row r="38" spans="1:7" ht="15.75">
      <c r="A38" s="81">
        <v>32</v>
      </c>
      <c r="B38" s="91">
        <v>1121</v>
      </c>
      <c r="C38" s="92">
        <v>47813113</v>
      </c>
      <c r="D38" s="93" t="s">
        <v>517</v>
      </c>
      <c r="E38" s="94" t="s">
        <v>518</v>
      </c>
      <c r="F38" s="95">
        <v>3142</v>
      </c>
      <c r="G38" s="96">
        <v>669</v>
      </c>
    </row>
    <row r="39" spans="1:7" ht="15.75">
      <c r="A39" s="81">
        <v>33</v>
      </c>
      <c r="B39" s="91">
        <v>1122</v>
      </c>
      <c r="C39" s="92">
        <v>47813075</v>
      </c>
      <c r="D39" s="93" t="s">
        <v>519</v>
      </c>
      <c r="E39" s="94" t="s">
        <v>520</v>
      </c>
      <c r="F39" s="95">
        <v>3121</v>
      </c>
      <c r="G39" s="96">
        <v>2082</v>
      </c>
    </row>
    <row r="40" spans="1:7" ht="15.75">
      <c r="A40" s="81">
        <v>34</v>
      </c>
      <c r="B40" s="91">
        <v>1123</v>
      </c>
      <c r="C40" s="92">
        <v>47813105</v>
      </c>
      <c r="D40" s="93" t="s">
        <v>2955</v>
      </c>
      <c r="E40" s="94" t="s">
        <v>2956</v>
      </c>
      <c r="F40" s="95">
        <v>3121</v>
      </c>
      <c r="G40" s="96">
        <v>1778</v>
      </c>
    </row>
    <row r="41" spans="1:7" ht="15.75">
      <c r="A41" s="81">
        <v>35</v>
      </c>
      <c r="B41" s="91">
        <v>1124</v>
      </c>
      <c r="C41" s="92" t="s">
        <v>2957</v>
      </c>
      <c r="D41" s="93" t="s">
        <v>2958</v>
      </c>
      <c r="E41" s="94" t="s">
        <v>1124</v>
      </c>
      <c r="F41" s="95">
        <v>3121</v>
      </c>
      <c r="G41" s="96">
        <v>3651</v>
      </c>
    </row>
    <row r="42" spans="1:7" ht="15.75">
      <c r="A42" s="81">
        <v>36</v>
      </c>
      <c r="B42" s="91">
        <v>1124</v>
      </c>
      <c r="C42" s="92" t="s">
        <v>2957</v>
      </c>
      <c r="D42" s="93" t="s">
        <v>2958</v>
      </c>
      <c r="E42" s="94" t="s">
        <v>1124</v>
      </c>
      <c r="F42" s="95">
        <v>3142</v>
      </c>
      <c r="G42" s="96">
        <v>0</v>
      </c>
    </row>
    <row r="43" spans="1:7" ht="15.75">
      <c r="A43" s="81">
        <v>37</v>
      </c>
      <c r="B43" s="91">
        <v>1125</v>
      </c>
      <c r="C43" s="92" t="s">
        <v>1125</v>
      </c>
      <c r="D43" s="93" t="s">
        <v>1525</v>
      </c>
      <c r="E43" s="94" t="s">
        <v>1526</v>
      </c>
      <c r="F43" s="95">
        <v>3121</v>
      </c>
      <c r="G43" s="96">
        <v>2310</v>
      </c>
    </row>
    <row r="44" spans="1:7" ht="15.75">
      <c r="A44" s="81">
        <v>38</v>
      </c>
      <c r="B44" s="91">
        <v>1125</v>
      </c>
      <c r="C44" s="92" t="s">
        <v>1125</v>
      </c>
      <c r="D44" s="93" t="s">
        <v>1525</v>
      </c>
      <c r="E44" s="94" t="s">
        <v>1526</v>
      </c>
      <c r="F44" s="95">
        <v>3122</v>
      </c>
      <c r="G44" s="96">
        <v>1016</v>
      </c>
    </row>
    <row r="45" spans="1:7" ht="15.75">
      <c r="A45" s="81">
        <v>39</v>
      </c>
      <c r="B45" s="91">
        <v>1126</v>
      </c>
      <c r="C45" s="92" t="s">
        <v>1527</v>
      </c>
      <c r="D45" s="93" t="s">
        <v>1528</v>
      </c>
      <c r="E45" s="94" t="s">
        <v>1529</v>
      </c>
      <c r="F45" s="95">
        <v>3121</v>
      </c>
      <c r="G45" s="96">
        <v>2516</v>
      </c>
    </row>
    <row r="46" spans="1:7" ht="15.75">
      <c r="A46" s="81">
        <v>40</v>
      </c>
      <c r="B46" s="91">
        <v>1127</v>
      </c>
      <c r="C46" s="92" t="s">
        <v>1530</v>
      </c>
      <c r="D46" s="93" t="s">
        <v>2470</v>
      </c>
      <c r="E46" s="94" t="s">
        <v>2471</v>
      </c>
      <c r="F46" s="95">
        <v>3121</v>
      </c>
      <c r="G46" s="96">
        <v>3062</v>
      </c>
    </row>
    <row r="47" spans="1:7" ht="15.75">
      <c r="A47" s="81">
        <v>41</v>
      </c>
      <c r="B47" s="91">
        <v>1127</v>
      </c>
      <c r="C47" s="92" t="s">
        <v>1530</v>
      </c>
      <c r="D47" s="93" t="s">
        <v>2470</v>
      </c>
      <c r="E47" s="94" t="s">
        <v>2471</v>
      </c>
      <c r="F47" s="95">
        <v>3142</v>
      </c>
      <c r="G47" s="96">
        <v>506</v>
      </c>
    </row>
    <row r="48" spans="1:7" ht="15.75">
      <c r="A48" s="81">
        <v>42</v>
      </c>
      <c r="B48" s="91">
        <v>1128</v>
      </c>
      <c r="C48" s="92" t="s">
        <v>2203</v>
      </c>
      <c r="D48" s="93" t="s">
        <v>2204</v>
      </c>
      <c r="E48" s="94" t="s">
        <v>2205</v>
      </c>
      <c r="F48" s="95">
        <v>3121</v>
      </c>
      <c r="G48" s="96">
        <v>1594</v>
      </c>
    </row>
    <row r="49" spans="1:7" ht="15.75">
      <c r="A49" s="81">
        <v>43</v>
      </c>
      <c r="B49" s="91">
        <v>1129</v>
      </c>
      <c r="C49" s="92" t="s">
        <v>2206</v>
      </c>
      <c r="D49" s="93" t="s">
        <v>2207</v>
      </c>
      <c r="E49" s="94" t="s">
        <v>2208</v>
      </c>
      <c r="F49" s="95">
        <v>3121</v>
      </c>
      <c r="G49" s="96">
        <v>2189</v>
      </c>
    </row>
    <row r="50" spans="1:7" ht="15.75">
      <c r="A50" s="81">
        <v>44</v>
      </c>
      <c r="B50" s="91">
        <v>1130</v>
      </c>
      <c r="C50" s="92" t="s">
        <v>2209</v>
      </c>
      <c r="D50" s="93" t="s">
        <v>2754</v>
      </c>
      <c r="E50" s="94" t="s">
        <v>2755</v>
      </c>
      <c r="F50" s="95">
        <v>3121</v>
      </c>
      <c r="G50" s="96">
        <v>1994</v>
      </c>
    </row>
    <row r="51" spans="1:7" ht="15.75">
      <c r="A51" s="81">
        <v>45</v>
      </c>
      <c r="B51" s="91">
        <v>1131</v>
      </c>
      <c r="C51" s="92">
        <v>70645566</v>
      </c>
      <c r="D51" s="93" t="s">
        <v>2756</v>
      </c>
      <c r="E51" s="94" t="s">
        <v>2757</v>
      </c>
      <c r="F51" s="95">
        <v>3128</v>
      </c>
      <c r="G51" s="96">
        <v>2010</v>
      </c>
    </row>
    <row r="52" spans="1:7" ht="15.75">
      <c r="A52" s="81">
        <v>46</v>
      </c>
      <c r="B52" s="91">
        <v>1131</v>
      </c>
      <c r="C52" s="92">
        <v>70645566</v>
      </c>
      <c r="D52" s="93" t="s">
        <v>2756</v>
      </c>
      <c r="E52" s="94" t="s">
        <v>2757</v>
      </c>
      <c r="F52" s="95">
        <v>3142</v>
      </c>
      <c r="G52" s="96">
        <v>103</v>
      </c>
    </row>
    <row r="53" spans="1:7" ht="15.75">
      <c r="A53" s="81">
        <v>47</v>
      </c>
      <c r="B53" s="91">
        <v>1131</v>
      </c>
      <c r="C53" s="92">
        <v>70645566</v>
      </c>
      <c r="D53" s="93" t="s">
        <v>2756</v>
      </c>
      <c r="E53" s="94" t="s">
        <v>2757</v>
      </c>
      <c r="F53" s="95">
        <v>3147</v>
      </c>
      <c r="G53" s="96">
        <v>270</v>
      </c>
    </row>
    <row r="54" spans="1:7" ht="15.75">
      <c r="A54" s="81">
        <v>48</v>
      </c>
      <c r="B54" s="91">
        <v>1201</v>
      </c>
      <c r="C54" s="92" t="s">
        <v>2758</v>
      </c>
      <c r="D54" s="93" t="s">
        <v>2759</v>
      </c>
      <c r="E54" s="94" t="s">
        <v>2760</v>
      </c>
      <c r="F54" s="95">
        <v>3122</v>
      </c>
      <c r="G54" s="96">
        <v>5687</v>
      </c>
    </row>
    <row r="55" spans="1:7" ht="15.75">
      <c r="A55" s="81">
        <v>49</v>
      </c>
      <c r="B55" s="91">
        <v>1201</v>
      </c>
      <c r="C55" s="92" t="s">
        <v>2758</v>
      </c>
      <c r="D55" s="93" t="s">
        <v>2759</v>
      </c>
      <c r="E55" s="94" t="s">
        <v>2760</v>
      </c>
      <c r="F55" s="95">
        <v>3142</v>
      </c>
      <c r="G55" s="96">
        <v>251</v>
      </c>
    </row>
    <row r="56" spans="1:7" ht="15.75">
      <c r="A56" s="81">
        <v>50</v>
      </c>
      <c r="B56" s="91">
        <v>1202</v>
      </c>
      <c r="C56" s="92" t="s">
        <v>2852</v>
      </c>
      <c r="D56" s="93" t="s">
        <v>1793</v>
      </c>
      <c r="E56" s="94" t="s">
        <v>1794</v>
      </c>
      <c r="F56" s="95">
        <v>3121</v>
      </c>
      <c r="G56" s="96">
        <v>646</v>
      </c>
    </row>
    <row r="57" spans="1:7" ht="15.75">
      <c r="A57" s="81">
        <v>51</v>
      </c>
      <c r="B57" s="91">
        <v>1202</v>
      </c>
      <c r="C57" s="92" t="s">
        <v>2852</v>
      </c>
      <c r="D57" s="93" t="s">
        <v>1793</v>
      </c>
      <c r="E57" s="94" t="s">
        <v>1794</v>
      </c>
      <c r="F57" s="95">
        <v>3122</v>
      </c>
      <c r="G57" s="96">
        <v>3105</v>
      </c>
    </row>
    <row r="58" spans="1:7" ht="15.75">
      <c r="A58" s="81">
        <v>52</v>
      </c>
      <c r="B58" s="91">
        <v>1202</v>
      </c>
      <c r="C58" s="92" t="s">
        <v>2852</v>
      </c>
      <c r="D58" s="93" t="s">
        <v>1793</v>
      </c>
      <c r="E58" s="94" t="s">
        <v>1794</v>
      </c>
      <c r="F58" s="95">
        <v>3142</v>
      </c>
      <c r="G58" s="96">
        <v>1013</v>
      </c>
    </row>
    <row r="59" spans="1:7" ht="15.75">
      <c r="A59" s="81">
        <v>53</v>
      </c>
      <c r="B59" s="91">
        <v>1203</v>
      </c>
      <c r="C59" s="92" t="s">
        <v>1795</v>
      </c>
      <c r="D59" s="93" t="s">
        <v>1796</v>
      </c>
      <c r="E59" s="94" t="s">
        <v>1797</v>
      </c>
      <c r="F59" s="95">
        <v>3122</v>
      </c>
      <c r="G59" s="96">
        <v>3873</v>
      </c>
    </row>
    <row r="60" spans="1:7" ht="15.75">
      <c r="A60" s="81">
        <v>54</v>
      </c>
      <c r="B60" s="91">
        <v>1204</v>
      </c>
      <c r="C60" s="92" t="s">
        <v>1798</v>
      </c>
      <c r="D60" s="93" t="s">
        <v>1799</v>
      </c>
      <c r="E60" s="94" t="s">
        <v>2033</v>
      </c>
      <c r="F60" s="95">
        <v>3122</v>
      </c>
      <c r="G60" s="96">
        <v>3799</v>
      </c>
    </row>
    <row r="61" spans="1:7" ht="15.75">
      <c r="A61" s="81">
        <v>55</v>
      </c>
      <c r="B61" s="91">
        <v>1205</v>
      </c>
      <c r="C61" s="99" t="s">
        <v>2034</v>
      </c>
      <c r="D61" s="93" t="s">
        <v>1393</v>
      </c>
      <c r="E61" s="94" t="s">
        <v>1394</v>
      </c>
      <c r="F61" s="95">
        <v>3122</v>
      </c>
      <c r="G61" s="96">
        <v>2819</v>
      </c>
    </row>
    <row r="62" spans="1:7" ht="15.75">
      <c r="A62" s="81">
        <v>56</v>
      </c>
      <c r="B62" s="91">
        <v>1205</v>
      </c>
      <c r="C62" s="99" t="s">
        <v>2034</v>
      </c>
      <c r="D62" s="93" t="s">
        <v>1393</v>
      </c>
      <c r="E62" s="94" t="s">
        <v>1394</v>
      </c>
      <c r="F62" s="95">
        <v>3147</v>
      </c>
      <c r="G62" s="96">
        <v>811</v>
      </c>
    </row>
    <row r="63" spans="1:7" ht="15.75">
      <c r="A63" s="81">
        <v>57</v>
      </c>
      <c r="B63" s="91">
        <v>1205</v>
      </c>
      <c r="C63" s="99" t="s">
        <v>2034</v>
      </c>
      <c r="D63" s="93" t="s">
        <v>1393</v>
      </c>
      <c r="E63" s="94" t="s">
        <v>1394</v>
      </c>
      <c r="F63" s="95">
        <v>3150</v>
      </c>
      <c r="G63" s="96">
        <v>772</v>
      </c>
    </row>
    <row r="64" spans="1:7" ht="15.75">
      <c r="A64" s="81">
        <v>58</v>
      </c>
      <c r="B64" s="91">
        <v>1206</v>
      </c>
      <c r="C64" s="99" t="s">
        <v>1395</v>
      </c>
      <c r="D64" s="93" t="s">
        <v>1396</v>
      </c>
      <c r="E64" s="94" t="s">
        <v>1397</v>
      </c>
      <c r="F64" s="95">
        <v>3122</v>
      </c>
      <c r="G64" s="96">
        <v>3611</v>
      </c>
    </row>
    <row r="65" spans="1:7" ht="15.75">
      <c r="A65" s="81">
        <v>59</v>
      </c>
      <c r="B65" s="91">
        <v>1206</v>
      </c>
      <c r="C65" s="99" t="s">
        <v>1395</v>
      </c>
      <c r="D65" s="93" t="s">
        <v>1396</v>
      </c>
      <c r="E65" s="94" t="s">
        <v>1397</v>
      </c>
      <c r="F65" s="95">
        <v>3142</v>
      </c>
      <c r="G65" s="96">
        <v>140</v>
      </c>
    </row>
    <row r="66" spans="1:7" ht="15.75">
      <c r="A66" s="81">
        <v>60</v>
      </c>
      <c r="B66" s="91">
        <v>1207</v>
      </c>
      <c r="C66" s="92" t="s">
        <v>1398</v>
      </c>
      <c r="D66" s="93" t="s">
        <v>1399</v>
      </c>
      <c r="E66" s="94" t="s">
        <v>1400</v>
      </c>
      <c r="F66" s="95">
        <v>3122</v>
      </c>
      <c r="G66" s="96">
        <v>2603</v>
      </c>
    </row>
    <row r="67" spans="1:7" ht="15.75">
      <c r="A67" s="81">
        <v>61</v>
      </c>
      <c r="B67" s="91">
        <v>1207</v>
      </c>
      <c r="C67" s="92" t="s">
        <v>1401</v>
      </c>
      <c r="D67" s="93" t="s">
        <v>1399</v>
      </c>
      <c r="E67" s="94" t="s">
        <v>1402</v>
      </c>
      <c r="F67" s="95">
        <v>3125</v>
      </c>
      <c r="G67" s="96">
        <v>5987</v>
      </c>
    </row>
    <row r="68" spans="1:7" ht="15.75">
      <c r="A68" s="81">
        <v>62</v>
      </c>
      <c r="B68" s="91">
        <v>1207</v>
      </c>
      <c r="C68" s="92" t="s">
        <v>1398</v>
      </c>
      <c r="D68" s="93" t="s">
        <v>1399</v>
      </c>
      <c r="E68" s="94" t="s">
        <v>1400</v>
      </c>
      <c r="F68" s="95">
        <v>3142</v>
      </c>
      <c r="G68" s="96">
        <v>300</v>
      </c>
    </row>
    <row r="69" spans="1:7" ht="15.75">
      <c r="A69" s="81">
        <v>63</v>
      </c>
      <c r="B69" s="91">
        <v>1207</v>
      </c>
      <c r="C69" s="92" t="s">
        <v>1398</v>
      </c>
      <c r="D69" s="93" t="s">
        <v>1399</v>
      </c>
      <c r="E69" s="94" t="s">
        <v>1400</v>
      </c>
      <c r="F69" s="95">
        <v>3147</v>
      </c>
      <c r="G69" s="96">
        <v>329</v>
      </c>
    </row>
    <row r="70" spans="1:7" ht="15.75">
      <c r="A70" s="81">
        <v>64</v>
      </c>
      <c r="B70" s="91">
        <v>1208</v>
      </c>
      <c r="C70" s="99" t="s">
        <v>1403</v>
      </c>
      <c r="D70" s="94" t="s">
        <v>1404</v>
      </c>
      <c r="E70" s="97" t="s">
        <v>1405</v>
      </c>
      <c r="F70" s="95">
        <v>3126</v>
      </c>
      <c r="G70" s="96">
        <v>6951</v>
      </c>
    </row>
    <row r="71" spans="1:7" ht="15.75">
      <c r="A71" s="81">
        <v>65</v>
      </c>
      <c r="B71" s="91">
        <v>1209</v>
      </c>
      <c r="C71" s="92" t="s">
        <v>1406</v>
      </c>
      <c r="D71" s="93" t="s">
        <v>1407</v>
      </c>
      <c r="E71" s="94" t="s">
        <v>1408</v>
      </c>
      <c r="F71" s="95">
        <v>3122</v>
      </c>
      <c r="G71" s="96">
        <v>3358</v>
      </c>
    </row>
    <row r="72" spans="1:7" ht="15.75">
      <c r="A72" s="81">
        <v>66</v>
      </c>
      <c r="B72" s="91">
        <v>1210</v>
      </c>
      <c r="C72" s="92" t="s">
        <v>1409</v>
      </c>
      <c r="D72" s="93" t="s">
        <v>220</v>
      </c>
      <c r="E72" s="94" t="s">
        <v>221</v>
      </c>
      <c r="F72" s="95">
        <v>3122</v>
      </c>
      <c r="G72" s="96">
        <v>3801</v>
      </c>
    </row>
    <row r="73" spans="1:7" ht="15.75">
      <c r="A73" s="81">
        <v>67</v>
      </c>
      <c r="B73" s="91">
        <v>1210</v>
      </c>
      <c r="C73" s="92" t="s">
        <v>1409</v>
      </c>
      <c r="D73" s="93" t="s">
        <v>220</v>
      </c>
      <c r="E73" s="94" t="s">
        <v>221</v>
      </c>
      <c r="F73" s="95">
        <v>3142</v>
      </c>
      <c r="G73" s="96">
        <v>480</v>
      </c>
    </row>
    <row r="74" spans="1:7" ht="15.75">
      <c r="A74" s="81">
        <v>68</v>
      </c>
      <c r="B74" s="91">
        <v>1210</v>
      </c>
      <c r="C74" s="92" t="s">
        <v>1409</v>
      </c>
      <c r="D74" s="93" t="s">
        <v>220</v>
      </c>
      <c r="E74" s="94" t="s">
        <v>221</v>
      </c>
      <c r="F74" s="95">
        <v>3150</v>
      </c>
      <c r="G74" s="96">
        <v>1817</v>
      </c>
    </row>
    <row r="75" spans="1:7" ht="15.75">
      <c r="A75" s="81">
        <v>69</v>
      </c>
      <c r="B75" s="91">
        <v>1211</v>
      </c>
      <c r="C75" s="92">
        <v>62331574</v>
      </c>
      <c r="D75" s="93" t="s">
        <v>982</v>
      </c>
      <c r="E75" s="94" t="s">
        <v>983</v>
      </c>
      <c r="F75" s="95">
        <v>3122</v>
      </c>
      <c r="G75" s="96">
        <v>2235</v>
      </c>
    </row>
    <row r="76" spans="1:7" ht="15.75">
      <c r="A76" s="81">
        <v>70</v>
      </c>
      <c r="B76" s="91">
        <v>1212</v>
      </c>
      <c r="C76" s="92">
        <v>62331566</v>
      </c>
      <c r="D76" s="93" t="s">
        <v>984</v>
      </c>
      <c r="E76" s="94" t="s">
        <v>985</v>
      </c>
      <c r="F76" s="95">
        <v>3122</v>
      </c>
      <c r="G76" s="96">
        <v>3969</v>
      </c>
    </row>
    <row r="77" spans="1:7" ht="15.75">
      <c r="A77" s="81">
        <v>71</v>
      </c>
      <c r="B77" s="91">
        <v>1212</v>
      </c>
      <c r="C77" s="92">
        <v>62331566</v>
      </c>
      <c r="D77" s="93" t="s">
        <v>984</v>
      </c>
      <c r="E77" s="94" t="s">
        <v>985</v>
      </c>
      <c r="F77" s="95">
        <v>3142</v>
      </c>
      <c r="G77" s="96">
        <v>0</v>
      </c>
    </row>
    <row r="78" spans="1:7" ht="15.75">
      <c r="A78" s="81">
        <v>72</v>
      </c>
      <c r="B78" s="91">
        <v>1214</v>
      </c>
      <c r="C78" s="92">
        <v>62331515</v>
      </c>
      <c r="D78" s="93" t="s">
        <v>608</v>
      </c>
      <c r="E78" s="94" t="s">
        <v>609</v>
      </c>
      <c r="F78" s="95">
        <v>3122</v>
      </c>
      <c r="G78" s="96">
        <v>4598</v>
      </c>
    </row>
    <row r="79" spans="1:7" ht="15.75">
      <c r="A79" s="81">
        <v>73</v>
      </c>
      <c r="B79" s="91">
        <v>1215</v>
      </c>
      <c r="C79" s="99">
        <v>60337320</v>
      </c>
      <c r="D79" s="93" t="s">
        <v>610</v>
      </c>
      <c r="E79" s="94" t="s">
        <v>611</v>
      </c>
      <c r="F79" s="95">
        <v>3122</v>
      </c>
      <c r="G79" s="96">
        <v>1835</v>
      </c>
    </row>
    <row r="80" spans="1:7" ht="15.75">
      <c r="A80" s="81">
        <v>74</v>
      </c>
      <c r="B80" s="91">
        <v>1216</v>
      </c>
      <c r="C80" s="99">
        <v>60337494</v>
      </c>
      <c r="D80" s="93" t="s">
        <v>612</v>
      </c>
      <c r="E80" s="94" t="s">
        <v>613</v>
      </c>
      <c r="F80" s="95">
        <v>3122</v>
      </c>
      <c r="G80" s="96">
        <v>1710</v>
      </c>
    </row>
    <row r="81" spans="1:7" ht="15.75">
      <c r="A81" s="81">
        <v>75</v>
      </c>
      <c r="B81" s="91">
        <v>1216</v>
      </c>
      <c r="C81" s="99">
        <v>60337494</v>
      </c>
      <c r="D81" s="93" t="s">
        <v>612</v>
      </c>
      <c r="E81" s="94" t="s">
        <v>613</v>
      </c>
      <c r="F81" s="95">
        <v>3142</v>
      </c>
      <c r="G81" s="96">
        <v>753</v>
      </c>
    </row>
    <row r="82" spans="1:7" ht="15.75">
      <c r="A82" s="81">
        <v>76</v>
      </c>
      <c r="B82" s="91">
        <v>1217</v>
      </c>
      <c r="C82" s="92" t="s">
        <v>614</v>
      </c>
      <c r="D82" s="93" t="s">
        <v>615</v>
      </c>
      <c r="E82" s="94" t="s">
        <v>616</v>
      </c>
      <c r="F82" s="95">
        <v>3122</v>
      </c>
      <c r="G82" s="96">
        <v>2116</v>
      </c>
    </row>
    <row r="83" spans="1:7" ht="15.75">
      <c r="A83" s="81">
        <v>77</v>
      </c>
      <c r="B83" s="91">
        <v>1217</v>
      </c>
      <c r="C83" s="92" t="s">
        <v>614</v>
      </c>
      <c r="D83" s="93" t="s">
        <v>615</v>
      </c>
      <c r="E83" s="94" t="s">
        <v>616</v>
      </c>
      <c r="F83" s="95">
        <v>3142</v>
      </c>
      <c r="G83" s="96">
        <v>250</v>
      </c>
    </row>
    <row r="84" spans="1:7" ht="15.75">
      <c r="A84" s="81">
        <v>78</v>
      </c>
      <c r="B84" s="91">
        <v>1218</v>
      </c>
      <c r="C84" s="92" t="s">
        <v>617</v>
      </c>
      <c r="D84" s="93" t="s">
        <v>618</v>
      </c>
      <c r="E84" s="94" t="s">
        <v>619</v>
      </c>
      <c r="F84" s="95">
        <v>3122</v>
      </c>
      <c r="G84" s="96">
        <v>2062</v>
      </c>
    </row>
    <row r="85" spans="1:7" ht="15.75">
      <c r="A85" s="81">
        <v>79</v>
      </c>
      <c r="B85" s="91">
        <v>1218</v>
      </c>
      <c r="C85" s="92" t="s">
        <v>617</v>
      </c>
      <c r="D85" s="93" t="s">
        <v>618</v>
      </c>
      <c r="E85" s="94" t="s">
        <v>619</v>
      </c>
      <c r="F85" s="95">
        <v>3123</v>
      </c>
      <c r="G85" s="96">
        <v>7953</v>
      </c>
    </row>
    <row r="86" spans="1:7" ht="15.75">
      <c r="A86" s="81">
        <v>80</v>
      </c>
      <c r="B86" s="91">
        <v>1218</v>
      </c>
      <c r="C86" s="92" t="s">
        <v>617</v>
      </c>
      <c r="D86" s="93" t="s">
        <v>618</v>
      </c>
      <c r="E86" s="94" t="s">
        <v>619</v>
      </c>
      <c r="F86" s="95">
        <v>3142</v>
      </c>
      <c r="G86" s="96">
        <v>1136</v>
      </c>
    </row>
    <row r="87" spans="1:7" ht="15.75">
      <c r="A87" s="81">
        <v>81</v>
      </c>
      <c r="B87" s="91">
        <v>1218</v>
      </c>
      <c r="C87" s="92" t="s">
        <v>617</v>
      </c>
      <c r="D87" s="93" t="s">
        <v>618</v>
      </c>
      <c r="E87" s="94" t="s">
        <v>619</v>
      </c>
      <c r="F87" s="95">
        <v>3147</v>
      </c>
      <c r="G87" s="96">
        <v>1841</v>
      </c>
    </row>
    <row r="88" spans="1:7" ht="15.75">
      <c r="A88" s="81">
        <v>82</v>
      </c>
      <c r="B88" s="91">
        <v>1218</v>
      </c>
      <c r="C88" s="92" t="s">
        <v>617</v>
      </c>
      <c r="D88" s="93" t="s">
        <v>618</v>
      </c>
      <c r="E88" s="94" t="s">
        <v>619</v>
      </c>
      <c r="F88" s="95">
        <v>3150</v>
      </c>
      <c r="G88" s="96">
        <v>1643</v>
      </c>
    </row>
    <row r="89" spans="1:7" ht="15.75">
      <c r="A89" s="81">
        <v>83</v>
      </c>
      <c r="B89" s="91">
        <v>1220</v>
      </c>
      <c r="C89" s="92" t="s">
        <v>620</v>
      </c>
      <c r="D89" s="93" t="s">
        <v>3133</v>
      </c>
      <c r="E89" s="94" t="s">
        <v>3134</v>
      </c>
      <c r="F89" s="100">
        <v>3122</v>
      </c>
      <c r="G89" s="96">
        <v>6553</v>
      </c>
    </row>
    <row r="90" spans="1:7" ht="15.75">
      <c r="A90" s="81">
        <v>84</v>
      </c>
      <c r="B90" s="91">
        <v>1220</v>
      </c>
      <c r="C90" s="92" t="s">
        <v>620</v>
      </c>
      <c r="D90" s="93" t="s">
        <v>3135</v>
      </c>
      <c r="E90" s="94" t="s">
        <v>3134</v>
      </c>
      <c r="F90" s="100">
        <v>3123</v>
      </c>
      <c r="G90" s="96">
        <v>545</v>
      </c>
    </row>
    <row r="91" spans="1:7" ht="15.75">
      <c r="A91" s="81">
        <v>85</v>
      </c>
      <c r="B91" s="91">
        <v>1220</v>
      </c>
      <c r="C91" s="92" t="s">
        <v>620</v>
      </c>
      <c r="D91" s="93" t="s">
        <v>3135</v>
      </c>
      <c r="E91" s="94" t="s">
        <v>3134</v>
      </c>
      <c r="F91" s="100">
        <v>3142</v>
      </c>
      <c r="G91" s="96">
        <v>276</v>
      </c>
    </row>
    <row r="92" spans="1:7" ht="15.75">
      <c r="A92" s="81">
        <v>86</v>
      </c>
      <c r="B92" s="91">
        <v>1220</v>
      </c>
      <c r="C92" s="92" t="s">
        <v>620</v>
      </c>
      <c r="D92" s="93" t="s">
        <v>3135</v>
      </c>
      <c r="E92" s="94" t="s">
        <v>3134</v>
      </c>
      <c r="F92" s="100">
        <v>3147</v>
      </c>
      <c r="G92" s="96">
        <v>118</v>
      </c>
    </row>
    <row r="93" spans="1:7" ht="15.75">
      <c r="A93" s="81">
        <v>87</v>
      </c>
      <c r="B93" s="91">
        <v>1221</v>
      </c>
      <c r="C93" s="92" t="s">
        <v>3136</v>
      </c>
      <c r="D93" s="93" t="s">
        <v>1741</v>
      </c>
      <c r="E93" s="94" t="s">
        <v>1742</v>
      </c>
      <c r="F93" s="95">
        <v>3122</v>
      </c>
      <c r="G93" s="96">
        <v>1787</v>
      </c>
    </row>
    <row r="94" spans="1:7" ht="15.75">
      <c r="A94" s="81">
        <v>88</v>
      </c>
      <c r="B94" s="91">
        <v>1221</v>
      </c>
      <c r="C94" s="92" t="s">
        <v>3136</v>
      </c>
      <c r="D94" s="93" t="s">
        <v>1741</v>
      </c>
      <c r="E94" s="94" t="s">
        <v>1742</v>
      </c>
      <c r="F94" s="95">
        <v>3147</v>
      </c>
      <c r="G94" s="96">
        <v>132</v>
      </c>
    </row>
    <row r="95" spans="1:7" ht="15.75">
      <c r="A95" s="81">
        <v>89</v>
      </c>
      <c r="B95" s="91">
        <v>1222</v>
      </c>
      <c r="C95" s="99">
        <v>47813083</v>
      </c>
      <c r="D95" s="93" t="s">
        <v>1306</v>
      </c>
      <c r="E95" s="94" t="s">
        <v>1307</v>
      </c>
      <c r="F95" s="95">
        <v>3122</v>
      </c>
      <c r="G95" s="96">
        <v>2165</v>
      </c>
    </row>
    <row r="96" spans="1:7" ht="15.75">
      <c r="A96" s="81">
        <v>90</v>
      </c>
      <c r="B96" s="91">
        <v>1222</v>
      </c>
      <c r="C96" s="99">
        <v>47813083</v>
      </c>
      <c r="D96" s="93" t="s">
        <v>1306</v>
      </c>
      <c r="E96" s="94" t="s">
        <v>1307</v>
      </c>
      <c r="F96" s="95">
        <v>3124</v>
      </c>
      <c r="G96" s="96">
        <v>647</v>
      </c>
    </row>
    <row r="97" spans="1:7" ht="15.75">
      <c r="A97" s="81">
        <v>91</v>
      </c>
      <c r="B97" s="91">
        <v>1222</v>
      </c>
      <c r="C97" s="99">
        <v>47813083</v>
      </c>
      <c r="D97" s="93" t="s">
        <v>1306</v>
      </c>
      <c r="E97" s="94" t="s">
        <v>1307</v>
      </c>
      <c r="F97" s="95">
        <v>3142</v>
      </c>
      <c r="G97" s="96">
        <v>570</v>
      </c>
    </row>
    <row r="98" spans="1:7" ht="15.75">
      <c r="A98" s="81">
        <v>92</v>
      </c>
      <c r="B98" s="91">
        <v>1222</v>
      </c>
      <c r="C98" s="99">
        <v>47813083</v>
      </c>
      <c r="D98" s="93" t="s">
        <v>1306</v>
      </c>
      <c r="E98" s="94" t="s">
        <v>1307</v>
      </c>
      <c r="F98" s="95">
        <v>3147</v>
      </c>
      <c r="G98" s="96">
        <v>538</v>
      </c>
    </row>
    <row r="99" spans="1:7" ht="15.75">
      <c r="A99" s="81">
        <v>93</v>
      </c>
      <c r="B99" s="91">
        <v>1223</v>
      </c>
      <c r="C99" s="92">
        <v>47813148</v>
      </c>
      <c r="D99" s="93" t="s">
        <v>1308</v>
      </c>
      <c r="E99" s="94" t="s">
        <v>1309</v>
      </c>
      <c r="F99" s="95">
        <v>3122</v>
      </c>
      <c r="G99" s="96">
        <v>3463</v>
      </c>
    </row>
    <row r="100" spans="1:7" ht="15.75">
      <c r="A100" s="81">
        <v>94</v>
      </c>
      <c r="B100" s="91">
        <v>1224</v>
      </c>
      <c r="C100" s="99">
        <v>47813121</v>
      </c>
      <c r="D100" s="93" t="s">
        <v>1712</v>
      </c>
      <c r="E100" s="94" t="s">
        <v>1713</v>
      </c>
      <c r="F100" s="95">
        <v>3122</v>
      </c>
      <c r="G100" s="96">
        <v>2523</v>
      </c>
    </row>
    <row r="101" spans="1:7" ht="15.75">
      <c r="A101" s="81">
        <v>95</v>
      </c>
      <c r="B101" s="91">
        <v>1225</v>
      </c>
      <c r="C101" s="101">
        <v>47813130</v>
      </c>
      <c r="D101" s="93" t="s">
        <v>1714</v>
      </c>
      <c r="E101" s="94" t="s">
        <v>1715</v>
      </c>
      <c r="F101" s="102">
        <v>3122</v>
      </c>
      <c r="G101" s="96">
        <v>2762</v>
      </c>
    </row>
    <row r="102" spans="1:7" ht="15.75">
      <c r="A102" s="81">
        <v>96</v>
      </c>
      <c r="B102" s="91">
        <v>1225</v>
      </c>
      <c r="C102" s="101">
        <v>47813130</v>
      </c>
      <c r="D102" s="93" t="s">
        <v>1714</v>
      </c>
      <c r="E102" s="94" t="s">
        <v>1715</v>
      </c>
      <c r="F102" s="102">
        <v>3123</v>
      </c>
      <c r="G102" s="96">
        <v>3299</v>
      </c>
    </row>
    <row r="103" spans="1:7" ht="15.75">
      <c r="A103" s="81">
        <v>97</v>
      </c>
      <c r="B103" s="91">
        <v>1225</v>
      </c>
      <c r="C103" s="101">
        <v>47813130</v>
      </c>
      <c r="D103" s="93" t="s">
        <v>1714</v>
      </c>
      <c r="E103" s="94" t="s">
        <v>1715</v>
      </c>
      <c r="F103" s="102">
        <v>3142</v>
      </c>
      <c r="G103" s="96">
        <v>814</v>
      </c>
    </row>
    <row r="104" spans="1:7" ht="15.75">
      <c r="A104" s="81">
        <v>98</v>
      </c>
      <c r="B104" s="91">
        <v>1225</v>
      </c>
      <c r="C104" s="101">
        <v>47813130</v>
      </c>
      <c r="D104" s="93" t="s">
        <v>1714</v>
      </c>
      <c r="E104" s="94" t="s">
        <v>1715</v>
      </c>
      <c r="F104" s="102">
        <v>3147</v>
      </c>
      <c r="G104" s="96">
        <v>561</v>
      </c>
    </row>
    <row r="105" spans="1:7" ht="15.75">
      <c r="A105" s="81">
        <v>99</v>
      </c>
      <c r="B105" s="91">
        <v>1226</v>
      </c>
      <c r="C105" s="92" t="s">
        <v>1360</v>
      </c>
      <c r="D105" s="93" t="s">
        <v>1755</v>
      </c>
      <c r="E105" s="94" t="s">
        <v>1756</v>
      </c>
      <c r="F105" s="95">
        <v>3122</v>
      </c>
      <c r="G105" s="96">
        <v>5365</v>
      </c>
    </row>
    <row r="106" spans="1:7" ht="15.75">
      <c r="A106" s="81">
        <v>100</v>
      </c>
      <c r="B106" s="91">
        <v>1226</v>
      </c>
      <c r="C106" s="92" t="s">
        <v>1360</v>
      </c>
      <c r="D106" s="93" t="s">
        <v>1755</v>
      </c>
      <c r="E106" s="94" t="s">
        <v>1756</v>
      </c>
      <c r="F106" s="95">
        <v>3142</v>
      </c>
      <c r="G106" s="96">
        <v>561</v>
      </c>
    </row>
    <row r="107" spans="1:7" ht="15.75">
      <c r="A107" s="81">
        <v>101</v>
      </c>
      <c r="B107" s="91">
        <v>1226</v>
      </c>
      <c r="C107" s="92" t="s">
        <v>1360</v>
      </c>
      <c r="D107" s="93" t="s">
        <v>1755</v>
      </c>
      <c r="E107" s="94" t="s">
        <v>1756</v>
      </c>
      <c r="F107" s="95">
        <v>3147</v>
      </c>
      <c r="G107" s="96">
        <v>835</v>
      </c>
    </row>
    <row r="108" spans="1:7" ht="15.75">
      <c r="A108" s="81">
        <v>102</v>
      </c>
      <c r="B108" s="91">
        <v>1226</v>
      </c>
      <c r="C108" s="92" t="s">
        <v>1360</v>
      </c>
      <c r="D108" s="93" t="s">
        <v>1755</v>
      </c>
      <c r="E108" s="94" t="s">
        <v>1756</v>
      </c>
      <c r="F108" s="95">
        <v>3150</v>
      </c>
      <c r="G108" s="96">
        <v>2618</v>
      </c>
    </row>
    <row r="109" spans="1:7" ht="15.75">
      <c r="A109" s="81">
        <v>103</v>
      </c>
      <c r="B109" s="91">
        <v>1227</v>
      </c>
      <c r="C109" s="92" t="s">
        <v>1757</v>
      </c>
      <c r="D109" s="93" t="s">
        <v>1758</v>
      </c>
      <c r="E109" s="94" t="s">
        <v>420</v>
      </c>
      <c r="F109" s="95">
        <v>3122</v>
      </c>
      <c r="G109" s="96">
        <v>4202</v>
      </c>
    </row>
    <row r="110" spans="1:7" ht="15.75">
      <c r="A110" s="81">
        <v>104</v>
      </c>
      <c r="B110" s="91">
        <v>1227</v>
      </c>
      <c r="C110" s="92" t="s">
        <v>1757</v>
      </c>
      <c r="D110" s="93" t="s">
        <v>1758</v>
      </c>
      <c r="E110" s="94" t="s">
        <v>420</v>
      </c>
      <c r="F110" s="95">
        <v>3142</v>
      </c>
      <c r="G110" s="96">
        <v>528</v>
      </c>
    </row>
    <row r="111" spans="1:7" ht="15.75">
      <c r="A111" s="81">
        <v>105</v>
      </c>
      <c r="B111" s="91">
        <v>1227</v>
      </c>
      <c r="C111" s="92" t="s">
        <v>1757</v>
      </c>
      <c r="D111" s="93" t="s">
        <v>1758</v>
      </c>
      <c r="E111" s="94" t="s">
        <v>420</v>
      </c>
      <c r="F111" s="95">
        <v>3147</v>
      </c>
      <c r="G111" s="96">
        <v>524</v>
      </c>
    </row>
    <row r="112" spans="1:7" ht="15.75">
      <c r="A112" s="81">
        <v>106</v>
      </c>
      <c r="B112" s="91">
        <v>1228</v>
      </c>
      <c r="C112" s="92" t="s">
        <v>421</v>
      </c>
      <c r="D112" s="93" t="s">
        <v>422</v>
      </c>
      <c r="E112" s="94" t="s">
        <v>423</v>
      </c>
      <c r="F112" s="95">
        <v>3122</v>
      </c>
      <c r="G112" s="96">
        <v>1472</v>
      </c>
    </row>
    <row r="113" spans="1:7" ht="15.75">
      <c r="A113" s="81">
        <v>107</v>
      </c>
      <c r="B113" s="91">
        <v>1229</v>
      </c>
      <c r="C113" s="99" t="s">
        <v>424</v>
      </c>
      <c r="D113" s="93" t="s">
        <v>188</v>
      </c>
      <c r="E113" s="94" t="s">
        <v>189</v>
      </c>
      <c r="F113" s="95">
        <v>3122</v>
      </c>
      <c r="G113" s="96">
        <v>1987</v>
      </c>
    </row>
    <row r="114" spans="1:7" ht="15.75">
      <c r="A114" s="81">
        <v>108</v>
      </c>
      <c r="B114" s="91">
        <v>1230</v>
      </c>
      <c r="C114" s="99">
        <v>14450909</v>
      </c>
      <c r="D114" s="93" t="s">
        <v>350</v>
      </c>
      <c r="E114" s="94" t="s">
        <v>351</v>
      </c>
      <c r="F114" s="95">
        <v>3122</v>
      </c>
      <c r="G114" s="96">
        <v>1717</v>
      </c>
    </row>
    <row r="115" spans="1:7" ht="15.75">
      <c r="A115" s="81">
        <v>109</v>
      </c>
      <c r="B115" s="91">
        <v>1230</v>
      </c>
      <c r="C115" s="99">
        <v>14450909</v>
      </c>
      <c r="D115" s="93" t="s">
        <v>350</v>
      </c>
      <c r="E115" s="94" t="s">
        <v>351</v>
      </c>
      <c r="F115" s="95">
        <v>3142</v>
      </c>
      <c r="G115" s="96">
        <v>241</v>
      </c>
    </row>
    <row r="116" spans="1:7" ht="15.75">
      <c r="A116" s="81">
        <v>110</v>
      </c>
      <c r="B116" s="91">
        <v>1230</v>
      </c>
      <c r="C116" s="99">
        <v>14450909</v>
      </c>
      <c r="D116" s="93" t="s">
        <v>350</v>
      </c>
      <c r="E116" s="94" t="s">
        <v>351</v>
      </c>
      <c r="F116" s="95">
        <v>3147</v>
      </c>
      <c r="G116" s="96">
        <v>182</v>
      </c>
    </row>
    <row r="117" spans="1:7" ht="15.75">
      <c r="A117" s="81">
        <v>111</v>
      </c>
      <c r="B117" s="91">
        <v>1231</v>
      </c>
      <c r="C117" s="99" t="s">
        <v>352</v>
      </c>
      <c r="D117" s="97" t="s">
        <v>353</v>
      </c>
      <c r="E117" s="94" t="s">
        <v>354</v>
      </c>
      <c r="F117" s="95">
        <v>3122</v>
      </c>
      <c r="G117" s="96">
        <v>3685</v>
      </c>
    </row>
    <row r="118" spans="1:7" ht="15.75">
      <c r="A118" s="81">
        <v>112</v>
      </c>
      <c r="B118" s="91">
        <v>1231</v>
      </c>
      <c r="C118" s="99" t="s">
        <v>352</v>
      </c>
      <c r="D118" s="97" t="s">
        <v>353</v>
      </c>
      <c r="E118" s="94" t="s">
        <v>354</v>
      </c>
      <c r="F118" s="95">
        <v>3142</v>
      </c>
      <c r="G118" s="96">
        <v>884</v>
      </c>
    </row>
    <row r="119" spans="1:7" ht="15.75">
      <c r="A119" s="81">
        <v>113</v>
      </c>
      <c r="B119" s="91">
        <v>1231</v>
      </c>
      <c r="C119" s="99" t="s">
        <v>352</v>
      </c>
      <c r="D119" s="97" t="s">
        <v>353</v>
      </c>
      <c r="E119" s="94" t="s">
        <v>354</v>
      </c>
      <c r="F119" s="95">
        <v>3147</v>
      </c>
      <c r="G119" s="96">
        <v>388</v>
      </c>
    </row>
    <row r="120" spans="1:7" ht="15.75">
      <c r="A120" s="81">
        <v>114</v>
      </c>
      <c r="B120" s="91">
        <v>1232</v>
      </c>
      <c r="C120" s="92" t="s">
        <v>355</v>
      </c>
      <c r="D120" s="93" t="s">
        <v>356</v>
      </c>
      <c r="E120" s="94" t="s">
        <v>357</v>
      </c>
      <c r="F120" s="95">
        <v>3122</v>
      </c>
      <c r="G120" s="96">
        <v>3462</v>
      </c>
    </row>
    <row r="121" spans="1:7" ht="15.75">
      <c r="A121" s="81">
        <v>115</v>
      </c>
      <c r="B121" s="91">
        <v>1232</v>
      </c>
      <c r="C121" s="92" t="s">
        <v>355</v>
      </c>
      <c r="D121" s="93" t="s">
        <v>356</v>
      </c>
      <c r="E121" s="94" t="s">
        <v>357</v>
      </c>
      <c r="F121" s="95">
        <v>3142</v>
      </c>
      <c r="G121" s="96">
        <v>621</v>
      </c>
    </row>
    <row r="122" spans="1:7" ht="15.75">
      <c r="A122" s="81">
        <v>116</v>
      </c>
      <c r="B122" s="91">
        <v>1232</v>
      </c>
      <c r="C122" s="92" t="s">
        <v>355</v>
      </c>
      <c r="D122" s="93" t="s">
        <v>356</v>
      </c>
      <c r="E122" s="94" t="s">
        <v>357</v>
      </c>
      <c r="F122" s="95">
        <v>3147</v>
      </c>
      <c r="G122" s="96">
        <v>1368</v>
      </c>
    </row>
    <row r="123" spans="1:7" ht="15.75">
      <c r="A123" s="81">
        <v>117</v>
      </c>
      <c r="B123" s="91">
        <v>1234</v>
      </c>
      <c r="C123" s="99" t="s">
        <v>358</v>
      </c>
      <c r="D123" s="103" t="s">
        <v>359</v>
      </c>
      <c r="E123" s="94" t="s">
        <v>360</v>
      </c>
      <c r="F123" s="95">
        <v>3122</v>
      </c>
      <c r="G123" s="96">
        <v>1785</v>
      </c>
    </row>
    <row r="124" spans="1:7" ht="15.75">
      <c r="A124" s="81">
        <v>118</v>
      </c>
      <c r="B124" s="91">
        <v>1234</v>
      </c>
      <c r="C124" s="99" t="s">
        <v>361</v>
      </c>
      <c r="D124" s="103" t="s">
        <v>359</v>
      </c>
      <c r="E124" s="94" t="s">
        <v>362</v>
      </c>
      <c r="F124" s="95">
        <v>3125</v>
      </c>
      <c r="G124" s="96">
        <v>224</v>
      </c>
    </row>
    <row r="125" spans="1:7" ht="15.75">
      <c r="A125" s="81">
        <v>119</v>
      </c>
      <c r="B125" s="91">
        <v>1234</v>
      </c>
      <c r="C125" s="99" t="s">
        <v>358</v>
      </c>
      <c r="D125" s="103" t="s">
        <v>359</v>
      </c>
      <c r="E125" s="94" t="s">
        <v>360</v>
      </c>
      <c r="F125" s="95">
        <v>3142</v>
      </c>
      <c r="G125" s="96">
        <v>268</v>
      </c>
    </row>
    <row r="126" spans="1:7" ht="15.75">
      <c r="A126" s="81">
        <v>120</v>
      </c>
      <c r="B126" s="91">
        <v>1234</v>
      </c>
      <c r="C126" s="99" t="s">
        <v>358</v>
      </c>
      <c r="D126" s="103" t="s">
        <v>359</v>
      </c>
      <c r="E126" s="94" t="s">
        <v>360</v>
      </c>
      <c r="F126" s="95">
        <v>3147</v>
      </c>
      <c r="G126" s="96">
        <v>282</v>
      </c>
    </row>
    <row r="127" spans="1:7" ht="15.75">
      <c r="A127" s="81">
        <v>121</v>
      </c>
      <c r="B127" s="91">
        <v>1235</v>
      </c>
      <c r="C127" s="92">
        <v>70947911</v>
      </c>
      <c r="D127" s="93" t="s">
        <v>934</v>
      </c>
      <c r="E127" s="94" t="s">
        <v>935</v>
      </c>
      <c r="F127" s="95">
        <v>3122</v>
      </c>
      <c r="G127" s="96">
        <v>1215</v>
      </c>
    </row>
    <row r="128" spans="1:7" ht="15.75">
      <c r="A128" s="81">
        <v>122</v>
      </c>
      <c r="B128" s="91">
        <v>1302</v>
      </c>
      <c r="C128" s="99" t="s">
        <v>936</v>
      </c>
      <c r="D128" s="93" t="s">
        <v>937</v>
      </c>
      <c r="E128" s="97" t="s">
        <v>938</v>
      </c>
      <c r="F128" s="104">
        <v>3123</v>
      </c>
      <c r="G128" s="96">
        <v>4607</v>
      </c>
    </row>
    <row r="129" spans="1:7" ht="15.75">
      <c r="A129" s="81">
        <v>123</v>
      </c>
      <c r="B129" s="91">
        <v>1303</v>
      </c>
      <c r="C129" s="105" t="s">
        <v>939</v>
      </c>
      <c r="D129" s="93" t="s">
        <v>940</v>
      </c>
      <c r="E129" s="94" t="s">
        <v>941</v>
      </c>
      <c r="F129" s="95">
        <v>3123</v>
      </c>
      <c r="G129" s="96">
        <v>14465</v>
      </c>
    </row>
    <row r="130" spans="1:7" s="106" customFormat="1" ht="15.75">
      <c r="A130" s="81">
        <v>124</v>
      </c>
      <c r="B130" s="91">
        <v>1303</v>
      </c>
      <c r="C130" s="105" t="s">
        <v>939</v>
      </c>
      <c r="D130" s="93" t="s">
        <v>940</v>
      </c>
      <c r="E130" s="94" t="s">
        <v>941</v>
      </c>
      <c r="F130" s="95">
        <v>3124</v>
      </c>
      <c r="G130" s="96">
        <v>1540</v>
      </c>
    </row>
    <row r="131" spans="1:7" ht="15.75">
      <c r="A131" s="81">
        <v>125</v>
      </c>
      <c r="B131" s="91">
        <v>1303</v>
      </c>
      <c r="C131" s="105" t="s">
        <v>939</v>
      </c>
      <c r="D131" s="93" t="s">
        <v>940</v>
      </c>
      <c r="E131" s="94" t="s">
        <v>941</v>
      </c>
      <c r="F131" s="95">
        <v>3142</v>
      </c>
      <c r="G131" s="96">
        <v>1364</v>
      </c>
    </row>
    <row r="132" spans="1:7" ht="15.75">
      <c r="A132" s="81">
        <v>126</v>
      </c>
      <c r="B132" s="91">
        <v>1303</v>
      </c>
      <c r="C132" s="105" t="s">
        <v>939</v>
      </c>
      <c r="D132" s="93" t="s">
        <v>940</v>
      </c>
      <c r="E132" s="94" t="s">
        <v>941</v>
      </c>
      <c r="F132" s="95">
        <v>3147</v>
      </c>
      <c r="G132" s="96">
        <v>1130</v>
      </c>
    </row>
    <row r="133" spans="1:7" ht="15.75">
      <c r="A133" s="81">
        <v>127</v>
      </c>
      <c r="B133" s="91">
        <v>1304</v>
      </c>
      <c r="C133" s="92" t="s">
        <v>942</v>
      </c>
      <c r="D133" s="93" t="s">
        <v>943</v>
      </c>
      <c r="E133" s="94" t="s">
        <v>2837</v>
      </c>
      <c r="F133" s="95">
        <v>3122</v>
      </c>
      <c r="G133" s="96">
        <v>1064</v>
      </c>
    </row>
    <row r="134" spans="1:7" ht="15.75">
      <c r="A134" s="81">
        <v>128</v>
      </c>
      <c r="B134" s="91">
        <v>1304</v>
      </c>
      <c r="C134" s="92" t="s">
        <v>942</v>
      </c>
      <c r="D134" s="93" t="s">
        <v>943</v>
      </c>
      <c r="E134" s="94" t="s">
        <v>2837</v>
      </c>
      <c r="F134" s="95">
        <v>3123</v>
      </c>
      <c r="G134" s="96">
        <v>2946</v>
      </c>
    </row>
    <row r="135" spans="1:7" ht="15.75">
      <c r="A135" s="81">
        <v>129</v>
      </c>
      <c r="B135" s="91">
        <v>1304</v>
      </c>
      <c r="C135" s="92" t="s">
        <v>942</v>
      </c>
      <c r="D135" s="93" t="s">
        <v>943</v>
      </c>
      <c r="E135" s="94" t="s">
        <v>2837</v>
      </c>
      <c r="F135" s="95">
        <v>3142</v>
      </c>
      <c r="G135" s="96">
        <v>615</v>
      </c>
    </row>
    <row r="136" spans="1:7" ht="15.75">
      <c r="A136" s="81">
        <v>130</v>
      </c>
      <c r="B136" s="91">
        <v>1304</v>
      </c>
      <c r="C136" s="92" t="s">
        <v>942</v>
      </c>
      <c r="D136" s="93" t="s">
        <v>943</v>
      </c>
      <c r="E136" s="94" t="s">
        <v>2837</v>
      </c>
      <c r="F136" s="95">
        <v>3147</v>
      </c>
      <c r="G136" s="96">
        <v>657</v>
      </c>
    </row>
    <row r="137" spans="1:7" ht="15.75">
      <c r="A137" s="81">
        <v>131</v>
      </c>
      <c r="B137" s="91">
        <v>1305</v>
      </c>
      <c r="C137" s="105" t="s">
        <v>2838</v>
      </c>
      <c r="D137" s="93" t="s">
        <v>2839</v>
      </c>
      <c r="E137" s="94" t="s">
        <v>2377</v>
      </c>
      <c r="F137" s="95">
        <v>3123</v>
      </c>
      <c r="G137" s="96">
        <v>11801</v>
      </c>
    </row>
    <row r="138" spans="1:7" ht="15.75">
      <c r="A138" s="81">
        <v>132</v>
      </c>
      <c r="B138" s="91">
        <v>1305</v>
      </c>
      <c r="C138" s="105" t="s">
        <v>2838</v>
      </c>
      <c r="D138" s="93" t="s">
        <v>2839</v>
      </c>
      <c r="E138" s="94" t="s">
        <v>2377</v>
      </c>
      <c r="F138" s="95">
        <v>3124</v>
      </c>
      <c r="G138" s="96">
        <v>2950</v>
      </c>
    </row>
    <row r="139" spans="1:7" ht="15.75">
      <c r="A139" s="81">
        <v>133</v>
      </c>
      <c r="B139" s="91">
        <v>1306</v>
      </c>
      <c r="C139" s="105" t="s">
        <v>2378</v>
      </c>
      <c r="D139" s="94" t="s">
        <v>2379</v>
      </c>
      <c r="E139" s="94" t="s">
        <v>1491</v>
      </c>
      <c r="F139" s="95">
        <v>3122</v>
      </c>
      <c r="G139" s="96">
        <v>1448</v>
      </c>
    </row>
    <row r="140" spans="1:7" s="106" customFormat="1" ht="15.75">
      <c r="A140" s="81">
        <v>134</v>
      </c>
      <c r="B140" s="91">
        <v>1306</v>
      </c>
      <c r="C140" s="105" t="s">
        <v>2378</v>
      </c>
      <c r="D140" s="94" t="s">
        <v>2379</v>
      </c>
      <c r="E140" s="94" t="s">
        <v>1491</v>
      </c>
      <c r="F140" s="95">
        <v>3123</v>
      </c>
      <c r="G140" s="96">
        <v>6195</v>
      </c>
    </row>
    <row r="141" spans="1:7" ht="15.75">
      <c r="A141" s="81">
        <v>135</v>
      </c>
      <c r="B141" s="91">
        <v>1306</v>
      </c>
      <c r="C141" s="105" t="s">
        <v>2378</v>
      </c>
      <c r="D141" s="94" t="s">
        <v>2379</v>
      </c>
      <c r="E141" s="94" t="s">
        <v>1491</v>
      </c>
      <c r="F141" s="95">
        <v>3142</v>
      </c>
      <c r="G141" s="96">
        <v>120</v>
      </c>
    </row>
    <row r="142" spans="1:7" ht="15.75">
      <c r="A142" s="81">
        <v>136</v>
      </c>
      <c r="B142" s="91">
        <v>1306</v>
      </c>
      <c r="C142" s="105" t="s">
        <v>2378</v>
      </c>
      <c r="D142" s="94" t="s">
        <v>2379</v>
      </c>
      <c r="E142" s="94" t="s">
        <v>1491</v>
      </c>
      <c r="F142" s="95">
        <v>3147</v>
      </c>
      <c r="G142" s="96">
        <v>105</v>
      </c>
    </row>
    <row r="143" spans="1:7" ht="15.75">
      <c r="A143" s="81">
        <v>137</v>
      </c>
      <c r="B143" s="91">
        <v>1307</v>
      </c>
      <c r="C143" s="92" t="s">
        <v>1492</v>
      </c>
      <c r="D143" s="93" t="s">
        <v>1947</v>
      </c>
      <c r="E143" s="94" t="s">
        <v>1948</v>
      </c>
      <c r="F143" s="95">
        <v>3122</v>
      </c>
      <c r="G143" s="96">
        <v>138</v>
      </c>
    </row>
    <row r="144" spans="1:7" ht="15.75">
      <c r="A144" s="81">
        <v>138</v>
      </c>
      <c r="B144" s="91">
        <v>1307</v>
      </c>
      <c r="C144" s="92" t="s">
        <v>1492</v>
      </c>
      <c r="D144" s="93" t="s">
        <v>1947</v>
      </c>
      <c r="E144" s="94" t="s">
        <v>1948</v>
      </c>
      <c r="F144" s="95">
        <v>3123</v>
      </c>
      <c r="G144" s="96">
        <v>5445</v>
      </c>
    </row>
    <row r="145" spans="1:7" ht="15.75">
      <c r="A145" s="81">
        <v>139</v>
      </c>
      <c r="B145" s="91">
        <v>1307</v>
      </c>
      <c r="C145" s="92" t="s">
        <v>1492</v>
      </c>
      <c r="D145" s="93" t="s">
        <v>1947</v>
      </c>
      <c r="E145" s="94" t="s">
        <v>1948</v>
      </c>
      <c r="F145" s="95">
        <v>3124</v>
      </c>
      <c r="G145" s="96">
        <v>1128</v>
      </c>
    </row>
    <row r="146" spans="1:7" ht="15.75">
      <c r="A146" s="81">
        <v>140</v>
      </c>
      <c r="B146" s="91">
        <v>1307</v>
      </c>
      <c r="C146" s="92" t="s">
        <v>1492</v>
      </c>
      <c r="D146" s="93" t="s">
        <v>1947</v>
      </c>
      <c r="E146" s="94" t="s">
        <v>1948</v>
      </c>
      <c r="F146" s="95">
        <v>3142</v>
      </c>
      <c r="G146" s="96">
        <v>880</v>
      </c>
    </row>
    <row r="147" spans="1:7" ht="15.75">
      <c r="A147" s="81">
        <v>141</v>
      </c>
      <c r="B147" s="91">
        <v>1308</v>
      </c>
      <c r="C147" s="105">
        <v>14451093</v>
      </c>
      <c r="D147" s="93" t="s">
        <v>1949</v>
      </c>
      <c r="E147" s="94" t="s">
        <v>1950</v>
      </c>
      <c r="F147" s="95">
        <v>3122</v>
      </c>
      <c r="G147" s="96">
        <v>2825</v>
      </c>
    </row>
    <row r="148" spans="1:7" ht="15.75">
      <c r="A148" s="81">
        <v>142</v>
      </c>
      <c r="B148" s="91">
        <v>1308</v>
      </c>
      <c r="C148" s="105">
        <v>14451093</v>
      </c>
      <c r="D148" s="93" t="s">
        <v>1949</v>
      </c>
      <c r="E148" s="94" t="s">
        <v>1950</v>
      </c>
      <c r="F148" s="95">
        <v>3123</v>
      </c>
      <c r="G148" s="96">
        <v>5247</v>
      </c>
    </row>
    <row r="149" spans="1:7" ht="15.75">
      <c r="A149" s="81">
        <v>143</v>
      </c>
      <c r="B149" s="91">
        <v>1308</v>
      </c>
      <c r="C149" s="105">
        <v>14451093</v>
      </c>
      <c r="D149" s="93" t="s">
        <v>1949</v>
      </c>
      <c r="E149" s="94" t="s">
        <v>1950</v>
      </c>
      <c r="F149" s="95">
        <v>3142</v>
      </c>
      <c r="G149" s="96">
        <v>28</v>
      </c>
    </row>
    <row r="150" spans="1:7" ht="15.75">
      <c r="A150" s="81">
        <v>144</v>
      </c>
      <c r="B150" s="91">
        <v>1309</v>
      </c>
      <c r="C150" s="105">
        <v>13644327</v>
      </c>
      <c r="D150" s="93" t="s">
        <v>180</v>
      </c>
      <c r="E150" s="94" t="s">
        <v>181</v>
      </c>
      <c r="F150" s="95">
        <v>3122</v>
      </c>
      <c r="G150" s="96">
        <v>1167</v>
      </c>
    </row>
    <row r="151" spans="1:7" ht="15.75">
      <c r="A151" s="81">
        <v>145</v>
      </c>
      <c r="B151" s="91">
        <v>1309</v>
      </c>
      <c r="C151" s="105">
        <v>13644327</v>
      </c>
      <c r="D151" s="93" t="s">
        <v>180</v>
      </c>
      <c r="E151" s="94" t="s">
        <v>181</v>
      </c>
      <c r="F151" s="95">
        <v>3123</v>
      </c>
      <c r="G151" s="96">
        <v>4664</v>
      </c>
    </row>
    <row r="152" spans="1:7" ht="15.75">
      <c r="A152" s="81">
        <v>146</v>
      </c>
      <c r="B152" s="91">
        <v>1309</v>
      </c>
      <c r="C152" s="105">
        <v>13644327</v>
      </c>
      <c r="D152" s="93" t="s">
        <v>180</v>
      </c>
      <c r="E152" s="94" t="s">
        <v>181</v>
      </c>
      <c r="F152" s="95">
        <v>3142</v>
      </c>
      <c r="G152" s="96">
        <v>277</v>
      </c>
    </row>
    <row r="153" spans="1:7" ht="15.75">
      <c r="A153" s="81">
        <v>147</v>
      </c>
      <c r="B153" s="91">
        <v>1310</v>
      </c>
      <c r="C153" s="92" t="s">
        <v>182</v>
      </c>
      <c r="D153" s="93" t="s">
        <v>559</v>
      </c>
      <c r="E153" s="94" t="s">
        <v>560</v>
      </c>
      <c r="F153" s="95">
        <v>3122</v>
      </c>
      <c r="G153" s="96">
        <v>705</v>
      </c>
    </row>
    <row r="154" spans="1:7" ht="15.75">
      <c r="A154" s="81">
        <v>148</v>
      </c>
      <c r="B154" s="91">
        <v>1310</v>
      </c>
      <c r="C154" s="92" t="s">
        <v>182</v>
      </c>
      <c r="D154" s="93" t="s">
        <v>559</v>
      </c>
      <c r="E154" s="94" t="s">
        <v>560</v>
      </c>
      <c r="F154" s="95">
        <v>3123</v>
      </c>
      <c r="G154" s="96">
        <v>3697</v>
      </c>
    </row>
    <row r="155" spans="1:7" ht="15.75">
      <c r="A155" s="81">
        <v>149</v>
      </c>
      <c r="B155" s="91">
        <v>1311</v>
      </c>
      <c r="C155" s="92">
        <v>68321082</v>
      </c>
      <c r="D155" s="93" t="s">
        <v>561</v>
      </c>
      <c r="E155" s="94" t="s">
        <v>562</v>
      </c>
      <c r="F155" s="107">
        <v>3122</v>
      </c>
      <c r="G155" s="96">
        <v>4045</v>
      </c>
    </row>
    <row r="156" spans="1:7" ht="15.75">
      <c r="A156" s="81">
        <v>150</v>
      </c>
      <c r="B156" s="91">
        <v>1311</v>
      </c>
      <c r="C156" s="92">
        <v>68321082</v>
      </c>
      <c r="D156" s="93" t="s">
        <v>561</v>
      </c>
      <c r="E156" s="94" t="s">
        <v>562</v>
      </c>
      <c r="F156" s="108">
        <v>3123</v>
      </c>
      <c r="G156" s="96">
        <v>2576</v>
      </c>
    </row>
    <row r="157" spans="1:7" ht="15.75">
      <c r="A157" s="81">
        <v>151</v>
      </c>
      <c r="B157" s="91">
        <v>1311</v>
      </c>
      <c r="C157" s="92">
        <v>68321082</v>
      </c>
      <c r="D157" s="93" t="s">
        <v>561</v>
      </c>
      <c r="E157" s="94" t="s">
        <v>562</v>
      </c>
      <c r="F157" s="108">
        <v>3125</v>
      </c>
      <c r="G157" s="96">
        <v>2546</v>
      </c>
    </row>
    <row r="158" spans="1:7" ht="15.75">
      <c r="A158" s="81">
        <v>152</v>
      </c>
      <c r="B158" s="91">
        <v>1311</v>
      </c>
      <c r="C158" s="92">
        <v>68321082</v>
      </c>
      <c r="D158" s="93" t="s">
        <v>561</v>
      </c>
      <c r="E158" s="94" t="s">
        <v>562</v>
      </c>
      <c r="F158" s="108">
        <v>3142</v>
      </c>
      <c r="G158" s="96">
        <v>0</v>
      </c>
    </row>
    <row r="159" spans="1:7" ht="15.75">
      <c r="A159" s="81">
        <v>153</v>
      </c>
      <c r="B159" s="91">
        <v>1312</v>
      </c>
      <c r="C159" s="92">
        <v>66932581</v>
      </c>
      <c r="D159" s="93" t="s">
        <v>563</v>
      </c>
      <c r="E159" s="94" t="s">
        <v>2152</v>
      </c>
      <c r="F159" s="95">
        <v>3122</v>
      </c>
      <c r="G159" s="96">
        <v>379</v>
      </c>
    </row>
    <row r="160" spans="1:7" ht="15.75">
      <c r="A160" s="81">
        <v>154</v>
      </c>
      <c r="B160" s="91">
        <v>1312</v>
      </c>
      <c r="C160" s="92">
        <v>66932581</v>
      </c>
      <c r="D160" s="93" t="s">
        <v>563</v>
      </c>
      <c r="E160" s="94" t="s">
        <v>2152</v>
      </c>
      <c r="F160" s="95">
        <v>3123</v>
      </c>
      <c r="G160" s="96">
        <v>7939</v>
      </c>
    </row>
    <row r="161" spans="1:7" ht="15.75">
      <c r="A161" s="81">
        <v>155</v>
      </c>
      <c r="B161" s="91">
        <v>1312</v>
      </c>
      <c r="C161" s="92">
        <v>66932581</v>
      </c>
      <c r="D161" s="93" t="s">
        <v>563</v>
      </c>
      <c r="E161" s="94" t="s">
        <v>2152</v>
      </c>
      <c r="F161" s="95">
        <v>3142</v>
      </c>
      <c r="G161" s="96">
        <v>134</v>
      </c>
    </row>
    <row r="162" spans="1:7" ht="15.75">
      <c r="A162" s="81">
        <v>156</v>
      </c>
      <c r="B162" s="91">
        <v>1313</v>
      </c>
      <c r="C162" s="105">
        <v>68321261</v>
      </c>
      <c r="D162" s="93" t="s">
        <v>2905</v>
      </c>
      <c r="E162" s="94" t="s">
        <v>2906</v>
      </c>
      <c r="F162" s="95">
        <v>3122</v>
      </c>
      <c r="G162" s="96">
        <v>3980</v>
      </c>
    </row>
    <row r="163" spans="1:7" ht="15.75">
      <c r="A163" s="81">
        <v>157</v>
      </c>
      <c r="B163" s="91">
        <v>1313</v>
      </c>
      <c r="C163" s="105">
        <v>68321261</v>
      </c>
      <c r="D163" s="93" t="s">
        <v>2905</v>
      </c>
      <c r="E163" s="94" t="s">
        <v>2906</v>
      </c>
      <c r="F163" s="95">
        <v>3123</v>
      </c>
      <c r="G163" s="96">
        <v>4289</v>
      </c>
    </row>
    <row r="164" spans="1:7" ht="15.75">
      <c r="A164" s="81">
        <v>158</v>
      </c>
      <c r="B164" s="91">
        <v>1313</v>
      </c>
      <c r="C164" s="105">
        <v>68321261</v>
      </c>
      <c r="D164" s="93" t="s">
        <v>2905</v>
      </c>
      <c r="E164" s="94" t="s">
        <v>2906</v>
      </c>
      <c r="F164" s="95">
        <v>3142</v>
      </c>
      <c r="G164" s="96">
        <v>580</v>
      </c>
    </row>
    <row r="165" spans="1:7" ht="15.75">
      <c r="A165" s="81">
        <v>159</v>
      </c>
      <c r="B165" s="91">
        <v>1313</v>
      </c>
      <c r="C165" s="105">
        <v>68321261</v>
      </c>
      <c r="D165" s="93" t="s">
        <v>2905</v>
      </c>
      <c r="E165" s="94" t="s">
        <v>2906</v>
      </c>
      <c r="F165" s="95">
        <v>3147</v>
      </c>
      <c r="G165" s="96">
        <v>500</v>
      </c>
    </row>
    <row r="166" spans="1:7" ht="15.75">
      <c r="A166" s="81">
        <v>160</v>
      </c>
      <c r="B166" s="91">
        <v>1314</v>
      </c>
      <c r="C166" s="92">
        <v>13644271</v>
      </c>
      <c r="D166" s="93" t="s">
        <v>2159</v>
      </c>
      <c r="E166" s="94" t="s">
        <v>2160</v>
      </c>
      <c r="F166" s="95">
        <v>3122</v>
      </c>
      <c r="G166" s="96">
        <v>2124</v>
      </c>
    </row>
    <row r="167" spans="1:7" ht="15.75">
      <c r="A167" s="81">
        <v>161</v>
      </c>
      <c r="B167" s="91">
        <v>1314</v>
      </c>
      <c r="C167" s="92">
        <v>13644271</v>
      </c>
      <c r="D167" s="93" t="s">
        <v>2159</v>
      </c>
      <c r="E167" s="94" t="s">
        <v>2160</v>
      </c>
      <c r="F167" s="95">
        <v>3123</v>
      </c>
      <c r="G167" s="96">
        <v>4216</v>
      </c>
    </row>
    <row r="168" spans="1:7" ht="15.75">
      <c r="A168" s="81">
        <v>162</v>
      </c>
      <c r="B168" s="91">
        <v>1314</v>
      </c>
      <c r="C168" s="92">
        <v>13644271</v>
      </c>
      <c r="D168" s="93" t="s">
        <v>2159</v>
      </c>
      <c r="E168" s="94" t="s">
        <v>2160</v>
      </c>
      <c r="F168" s="95">
        <v>3142</v>
      </c>
      <c r="G168" s="96">
        <v>0</v>
      </c>
    </row>
    <row r="169" spans="1:7" ht="15.75">
      <c r="A169" s="81">
        <v>163</v>
      </c>
      <c r="B169" s="91">
        <v>1315</v>
      </c>
      <c r="C169" s="105">
        <v>13644289</v>
      </c>
      <c r="D169" s="93" t="s">
        <v>2161</v>
      </c>
      <c r="E169" s="97" t="s">
        <v>2162</v>
      </c>
      <c r="F169" s="104">
        <v>3123</v>
      </c>
      <c r="G169" s="96">
        <v>6282</v>
      </c>
    </row>
    <row r="170" spans="1:7" ht="15.75">
      <c r="A170" s="81">
        <v>164</v>
      </c>
      <c r="B170" s="91">
        <v>1315</v>
      </c>
      <c r="C170" s="105">
        <v>13644289</v>
      </c>
      <c r="D170" s="93" t="s">
        <v>2161</v>
      </c>
      <c r="E170" s="97" t="s">
        <v>2162</v>
      </c>
      <c r="F170" s="104">
        <v>3142</v>
      </c>
      <c r="G170" s="96">
        <v>786</v>
      </c>
    </row>
    <row r="171" spans="1:7" ht="15.75">
      <c r="A171" s="81">
        <v>165</v>
      </c>
      <c r="B171" s="91">
        <v>1316</v>
      </c>
      <c r="C171" s="92" t="s">
        <v>2163</v>
      </c>
      <c r="D171" s="93" t="s">
        <v>2164</v>
      </c>
      <c r="E171" s="94" t="s">
        <v>347</v>
      </c>
      <c r="F171" s="104">
        <v>3122</v>
      </c>
      <c r="G171" s="96">
        <v>2689</v>
      </c>
    </row>
    <row r="172" spans="1:7" ht="15.75">
      <c r="A172" s="81">
        <v>166</v>
      </c>
      <c r="B172" s="91">
        <v>1316</v>
      </c>
      <c r="C172" s="92" t="s">
        <v>2163</v>
      </c>
      <c r="D172" s="93" t="s">
        <v>2164</v>
      </c>
      <c r="E172" s="94" t="s">
        <v>347</v>
      </c>
      <c r="F172" s="95">
        <v>3123</v>
      </c>
      <c r="G172" s="96">
        <v>3111</v>
      </c>
    </row>
    <row r="173" spans="1:7" ht="15.75">
      <c r="A173" s="81">
        <v>167</v>
      </c>
      <c r="B173" s="91">
        <v>1316</v>
      </c>
      <c r="C173" s="92" t="s">
        <v>2163</v>
      </c>
      <c r="D173" s="93" t="s">
        <v>2164</v>
      </c>
      <c r="E173" s="94" t="s">
        <v>347</v>
      </c>
      <c r="F173" s="95">
        <v>3142</v>
      </c>
      <c r="G173" s="96">
        <v>205</v>
      </c>
    </row>
    <row r="174" spans="1:7" ht="15.75">
      <c r="A174" s="81">
        <v>168</v>
      </c>
      <c r="B174" s="91">
        <v>1317</v>
      </c>
      <c r="C174" s="92">
        <v>13644254</v>
      </c>
      <c r="D174" s="93" t="s">
        <v>348</v>
      </c>
      <c r="E174" s="94" t="s">
        <v>349</v>
      </c>
      <c r="F174" s="95">
        <v>3122</v>
      </c>
      <c r="G174" s="96">
        <v>689</v>
      </c>
    </row>
    <row r="175" spans="1:7" ht="15.75">
      <c r="A175" s="81">
        <v>169</v>
      </c>
      <c r="B175" s="91">
        <v>1317</v>
      </c>
      <c r="C175" s="92">
        <v>13644254</v>
      </c>
      <c r="D175" s="93" t="s">
        <v>348</v>
      </c>
      <c r="E175" s="94" t="s">
        <v>349</v>
      </c>
      <c r="F175" s="95">
        <v>3123</v>
      </c>
      <c r="G175" s="96">
        <v>7076</v>
      </c>
    </row>
    <row r="176" spans="1:7" ht="15.75">
      <c r="A176" s="81">
        <v>170</v>
      </c>
      <c r="B176" s="91">
        <v>1317</v>
      </c>
      <c r="C176" s="92">
        <v>13644254</v>
      </c>
      <c r="D176" s="93" t="s">
        <v>348</v>
      </c>
      <c r="E176" s="94" t="s">
        <v>349</v>
      </c>
      <c r="F176" s="95">
        <v>3142</v>
      </c>
      <c r="G176" s="96">
        <v>532</v>
      </c>
    </row>
    <row r="177" spans="1:7" ht="15.75">
      <c r="A177" s="81">
        <v>171</v>
      </c>
      <c r="B177" s="91">
        <v>1317</v>
      </c>
      <c r="C177" s="92">
        <v>13644254</v>
      </c>
      <c r="D177" s="93" t="s">
        <v>348</v>
      </c>
      <c r="E177" s="94" t="s">
        <v>349</v>
      </c>
      <c r="F177" s="95">
        <v>3147</v>
      </c>
      <c r="G177" s="96">
        <v>309</v>
      </c>
    </row>
    <row r="178" spans="1:7" ht="15.75">
      <c r="A178" s="81">
        <v>172</v>
      </c>
      <c r="B178" s="91">
        <v>1318</v>
      </c>
      <c r="C178" s="92">
        <v>13644297</v>
      </c>
      <c r="D178" s="93" t="s">
        <v>953</v>
      </c>
      <c r="E178" s="94" t="s">
        <v>954</v>
      </c>
      <c r="F178" s="95">
        <v>3123</v>
      </c>
      <c r="G178" s="96">
        <v>4519</v>
      </c>
    </row>
    <row r="179" spans="1:7" ht="15.75">
      <c r="A179" s="81">
        <v>173</v>
      </c>
      <c r="B179" s="91">
        <v>1318</v>
      </c>
      <c r="C179" s="92">
        <v>13644297</v>
      </c>
      <c r="D179" s="93" t="s">
        <v>953</v>
      </c>
      <c r="E179" s="94" t="s">
        <v>954</v>
      </c>
      <c r="F179" s="95">
        <v>3124</v>
      </c>
      <c r="G179" s="96">
        <v>4436</v>
      </c>
    </row>
    <row r="180" spans="1:7" ht="15.75">
      <c r="A180" s="81">
        <v>174</v>
      </c>
      <c r="B180" s="91">
        <v>1318</v>
      </c>
      <c r="C180" s="92">
        <v>13644297</v>
      </c>
      <c r="D180" s="93" t="s">
        <v>953</v>
      </c>
      <c r="E180" s="94" t="s">
        <v>954</v>
      </c>
      <c r="F180" s="95">
        <v>3142</v>
      </c>
      <c r="G180" s="96">
        <v>930</v>
      </c>
    </row>
    <row r="181" spans="1:7" ht="15.75">
      <c r="A181" s="81">
        <v>175</v>
      </c>
      <c r="B181" s="91">
        <v>1318</v>
      </c>
      <c r="C181" s="92">
        <v>13644297</v>
      </c>
      <c r="D181" s="93" t="s">
        <v>953</v>
      </c>
      <c r="E181" s="94" t="s">
        <v>954</v>
      </c>
      <c r="F181" s="95">
        <v>3147</v>
      </c>
      <c r="G181" s="96">
        <v>465</v>
      </c>
    </row>
    <row r="182" spans="1:7" ht="15.75">
      <c r="A182" s="81">
        <v>176</v>
      </c>
      <c r="B182" s="91">
        <v>1321</v>
      </c>
      <c r="C182" s="105" t="s">
        <v>955</v>
      </c>
      <c r="D182" s="93" t="s">
        <v>956</v>
      </c>
      <c r="E182" s="97" t="s">
        <v>957</v>
      </c>
      <c r="F182" s="104">
        <v>3122</v>
      </c>
      <c r="G182" s="96">
        <v>3473</v>
      </c>
    </row>
    <row r="183" spans="1:7" ht="15.75">
      <c r="A183" s="81">
        <v>177</v>
      </c>
      <c r="B183" s="91">
        <v>1321</v>
      </c>
      <c r="C183" s="105" t="s">
        <v>955</v>
      </c>
      <c r="D183" s="93" t="s">
        <v>956</v>
      </c>
      <c r="E183" s="97" t="s">
        <v>957</v>
      </c>
      <c r="F183" s="104">
        <v>3123</v>
      </c>
      <c r="G183" s="96">
        <v>344</v>
      </c>
    </row>
    <row r="184" spans="1:7" ht="15.75">
      <c r="A184" s="81">
        <v>178</v>
      </c>
      <c r="B184" s="91">
        <v>1321</v>
      </c>
      <c r="C184" s="105" t="s">
        <v>955</v>
      </c>
      <c r="D184" s="93" t="s">
        <v>956</v>
      </c>
      <c r="E184" s="97" t="s">
        <v>957</v>
      </c>
      <c r="F184" s="104">
        <v>3142</v>
      </c>
      <c r="G184" s="96">
        <v>497</v>
      </c>
    </row>
    <row r="185" spans="1:7" ht="15.75">
      <c r="A185" s="81">
        <v>179</v>
      </c>
      <c r="B185" s="91">
        <v>1321</v>
      </c>
      <c r="C185" s="105" t="s">
        <v>955</v>
      </c>
      <c r="D185" s="93" t="s">
        <v>956</v>
      </c>
      <c r="E185" s="97" t="s">
        <v>957</v>
      </c>
      <c r="F185" s="104">
        <v>3147</v>
      </c>
      <c r="G185" s="96">
        <v>627</v>
      </c>
    </row>
    <row r="186" spans="1:7" ht="15.75">
      <c r="A186" s="81">
        <v>180</v>
      </c>
      <c r="B186" s="91">
        <v>1322</v>
      </c>
      <c r="C186" s="109" t="s">
        <v>958</v>
      </c>
      <c r="D186" s="93" t="s">
        <v>959</v>
      </c>
      <c r="E186" s="110" t="s">
        <v>960</v>
      </c>
      <c r="F186" s="108">
        <v>3122</v>
      </c>
      <c r="G186" s="96">
        <v>2056</v>
      </c>
    </row>
    <row r="187" spans="1:7" ht="15.75">
      <c r="A187" s="81">
        <v>181</v>
      </c>
      <c r="B187" s="91">
        <v>1322</v>
      </c>
      <c r="C187" s="109" t="s">
        <v>958</v>
      </c>
      <c r="D187" s="93" t="s">
        <v>959</v>
      </c>
      <c r="E187" s="110" t="s">
        <v>960</v>
      </c>
      <c r="F187" s="108">
        <v>3123</v>
      </c>
      <c r="G187" s="96">
        <v>2102</v>
      </c>
    </row>
    <row r="188" spans="1:7" ht="15.75">
      <c r="A188" s="81">
        <v>182</v>
      </c>
      <c r="B188" s="91">
        <v>1322</v>
      </c>
      <c r="C188" s="109" t="s">
        <v>958</v>
      </c>
      <c r="D188" s="93" t="s">
        <v>959</v>
      </c>
      <c r="E188" s="110" t="s">
        <v>960</v>
      </c>
      <c r="F188" s="108">
        <v>3142</v>
      </c>
      <c r="G188" s="96">
        <v>148</v>
      </c>
    </row>
    <row r="189" spans="1:7" ht="15.75">
      <c r="A189" s="81">
        <v>183</v>
      </c>
      <c r="B189" s="91">
        <v>1324</v>
      </c>
      <c r="C189" s="92" t="s">
        <v>961</v>
      </c>
      <c r="D189" s="93" t="s">
        <v>962</v>
      </c>
      <c r="E189" s="94" t="s">
        <v>963</v>
      </c>
      <c r="F189" s="95">
        <v>3122</v>
      </c>
      <c r="G189" s="96">
        <v>1025</v>
      </c>
    </row>
    <row r="190" spans="1:7" ht="15.75">
      <c r="A190" s="81">
        <v>184</v>
      </c>
      <c r="B190" s="91">
        <v>1324</v>
      </c>
      <c r="C190" s="92" t="s">
        <v>961</v>
      </c>
      <c r="D190" s="93" t="s">
        <v>962</v>
      </c>
      <c r="E190" s="94" t="s">
        <v>963</v>
      </c>
      <c r="F190" s="95">
        <v>3123</v>
      </c>
      <c r="G190" s="96">
        <v>3995</v>
      </c>
    </row>
    <row r="191" spans="1:7" ht="15.75">
      <c r="A191" s="81">
        <v>185</v>
      </c>
      <c r="B191" s="91">
        <v>1324</v>
      </c>
      <c r="C191" s="92" t="s">
        <v>961</v>
      </c>
      <c r="D191" s="93" t="s">
        <v>962</v>
      </c>
      <c r="E191" s="94" t="s">
        <v>963</v>
      </c>
      <c r="F191" s="95">
        <v>3142</v>
      </c>
      <c r="G191" s="96">
        <v>760</v>
      </c>
    </row>
    <row r="192" spans="1:7" ht="15.75">
      <c r="A192" s="81">
        <v>186</v>
      </c>
      <c r="B192" s="91">
        <v>1324</v>
      </c>
      <c r="C192" s="92" t="s">
        <v>961</v>
      </c>
      <c r="D192" s="93" t="s">
        <v>962</v>
      </c>
      <c r="E192" s="94" t="s">
        <v>963</v>
      </c>
      <c r="F192" s="95">
        <v>3147</v>
      </c>
      <c r="G192" s="96">
        <v>315</v>
      </c>
    </row>
    <row r="193" spans="1:7" ht="15.75">
      <c r="A193" s="81">
        <v>187</v>
      </c>
      <c r="B193" s="91">
        <v>1326</v>
      </c>
      <c r="C193" s="109" t="s">
        <v>964</v>
      </c>
      <c r="D193" s="93" t="s">
        <v>803</v>
      </c>
      <c r="E193" s="111" t="s">
        <v>804</v>
      </c>
      <c r="F193" s="108">
        <v>3123</v>
      </c>
      <c r="G193" s="96">
        <v>1470</v>
      </c>
    </row>
    <row r="194" spans="1:7" ht="15.75">
      <c r="A194" s="81">
        <v>188</v>
      </c>
      <c r="B194" s="91">
        <v>1326</v>
      </c>
      <c r="C194" s="109" t="s">
        <v>964</v>
      </c>
      <c r="D194" s="93" t="s">
        <v>803</v>
      </c>
      <c r="E194" s="111" t="s">
        <v>804</v>
      </c>
      <c r="F194" s="108">
        <v>3124</v>
      </c>
      <c r="G194" s="96">
        <v>2160</v>
      </c>
    </row>
    <row r="195" spans="1:7" ht="15.75">
      <c r="A195" s="81">
        <v>189</v>
      </c>
      <c r="B195" s="91">
        <v>1326</v>
      </c>
      <c r="C195" s="109" t="s">
        <v>964</v>
      </c>
      <c r="D195" s="93" t="s">
        <v>803</v>
      </c>
      <c r="E195" s="111" t="s">
        <v>804</v>
      </c>
      <c r="F195" s="108">
        <v>3142</v>
      </c>
      <c r="G195" s="96">
        <v>300</v>
      </c>
    </row>
    <row r="196" spans="1:7" ht="15.75">
      <c r="A196" s="81">
        <v>190</v>
      </c>
      <c r="B196" s="91">
        <v>1326</v>
      </c>
      <c r="C196" s="109" t="s">
        <v>964</v>
      </c>
      <c r="D196" s="93" t="s">
        <v>803</v>
      </c>
      <c r="E196" s="111" t="s">
        <v>804</v>
      </c>
      <c r="F196" s="108">
        <v>3147</v>
      </c>
      <c r="G196" s="96">
        <v>100</v>
      </c>
    </row>
    <row r="197" spans="1:7" ht="15.75">
      <c r="A197" s="81">
        <v>191</v>
      </c>
      <c r="B197" s="91">
        <v>1328</v>
      </c>
      <c r="C197" s="105" t="s">
        <v>805</v>
      </c>
      <c r="D197" s="93" t="s">
        <v>806</v>
      </c>
      <c r="E197" s="97" t="s">
        <v>930</v>
      </c>
      <c r="F197" s="104">
        <v>3123</v>
      </c>
      <c r="G197" s="96">
        <v>4874</v>
      </c>
    </row>
    <row r="198" spans="1:7" ht="15.75">
      <c r="A198" s="81">
        <v>192</v>
      </c>
      <c r="B198" s="91">
        <v>1328</v>
      </c>
      <c r="C198" s="105" t="s">
        <v>805</v>
      </c>
      <c r="D198" s="93" t="s">
        <v>806</v>
      </c>
      <c r="E198" s="97" t="s">
        <v>930</v>
      </c>
      <c r="F198" s="104">
        <v>3124</v>
      </c>
      <c r="G198" s="96">
        <v>205</v>
      </c>
    </row>
    <row r="199" spans="1:7" ht="15.75">
      <c r="A199" s="81">
        <v>193</v>
      </c>
      <c r="B199" s="91">
        <v>1328</v>
      </c>
      <c r="C199" s="105" t="s">
        <v>805</v>
      </c>
      <c r="D199" s="93" t="s">
        <v>806</v>
      </c>
      <c r="E199" s="97" t="s">
        <v>930</v>
      </c>
      <c r="F199" s="104">
        <v>3142</v>
      </c>
      <c r="G199" s="96">
        <v>38</v>
      </c>
    </row>
    <row r="200" spans="1:7" ht="15.75">
      <c r="A200" s="81">
        <v>194</v>
      </c>
      <c r="B200" s="91">
        <v>1329</v>
      </c>
      <c r="C200" s="92" t="s">
        <v>931</v>
      </c>
      <c r="D200" s="93" t="s">
        <v>932</v>
      </c>
      <c r="E200" s="94" t="s">
        <v>1025</v>
      </c>
      <c r="F200" s="95">
        <v>3123</v>
      </c>
      <c r="G200" s="96">
        <v>1690</v>
      </c>
    </row>
    <row r="201" spans="1:7" ht="15.75">
      <c r="A201" s="81">
        <v>195</v>
      </c>
      <c r="B201" s="91">
        <v>1329</v>
      </c>
      <c r="C201" s="92" t="s">
        <v>931</v>
      </c>
      <c r="D201" s="93" t="s">
        <v>932</v>
      </c>
      <c r="E201" s="94" t="s">
        <v>1025</v>
      </c>
      <c r="F201" s="95">
        <v>3147</v>
      </c>
      <c r="G201" s="96">
        <f>290+120</f>
        <v>410</v>
      </c>
    </row>
    <row r="202" spans="1:7" ht="15.75">
      <c r="A202" s="81">
        <v>196</v>
      </c>
      <c r="B202" s="91">
        <v>1330</v>
      </c>
      <c r="C202" s="109" t="s">
        <v>1026</v>
      </c>
      <c r="D202" s="93" t="s">
        <v>1027</v>
      </c>
      <c r="E202" s="110" t="s">
        <v>1028</v>
      </c>
      <c r="F202" s="108">
        <v>3124</v>
      </c>
      <c r="G202" s="96">
        <v>1205</v>
      </c>
    </row>
    <row r="203" spans="1:7" ht="15.75">
      <c r="A203" s="81">
        <v>197</v>
      </c>
      <c r="B203" s="91">
        <v>1330</v>
      </c>
      <c r="C203" s="109" t="s">
        <v>1026</v>
      </c>
      <c r="D203" s="93" t="s">
        <v>1027</v>
      </c>
      <c r="E203" s="110" t="s">
        <v>1028</v>
      </c>
      <c r="F203" s="108">
        <v>3142</v>
      </c>
      <c r="G203" s="96">
        <v>51</v>
      </c>
    </row>
    <row r="204" spans="1:7" ht="15.75">
      <c r="A204" s="81">
        <v>198</v>
      </c>
      <c r="B204" s="91">
        <v>1330</v>
      </c>
      <c r="C204" s="109" t="s">
        <v>1026</v>
      </c>
      <c r="D204" s="93" t="s">
        <v>1027</v>
      </c>
      <c r="E204" s="110" t="s">
        <v>1028</v>
      </c>
      <c r="F204" s="108">
        <v>3147</v>
      </c>
      <c r="G204" s="96">
        <v>122</v>
      </c>
    </row>
    <row r="205" spans="1:7" ht="15.75">
      <c r="A205" s="81">
        <v>199</v>
      </c>
      <c r="B205" s="91">
        <v>1331</v>
      </c>
      <c r="C205" s="105">
        <v>18054455</v>
      </c>
      <c r="D205" s="93" t="s">
        <v>1000</v>
      </c>
      <c r="E205" s="97" t="s">
        <v>1001</v>
      </c>
      <c r="F205" s="104">
        <v>3123</v>
      </c>
      <c r="G205" s="96">
        <v>4944</v>
      </c>
    </row>
    <row r="206" spans="1:7" ht="15.75">
      <c r="A206" s="81">
        <v>200</v>
      </c>
      <c r="B206" s="91">
        <v>1331</v>
      </c>
      <c r="C206" s="105">
        <v>18054455</v>
      </c>
      <c r="D206" s="93" t="s">
        <v>1000</v>
      </c>
      <c r="E206" s="97" t="s">
        <v>1001</v>
      </c>
      <c r="F206" s="104">
        <v>3142</v>
      </c>
      <c r="G206" s="96">
        <v>450</v>
      </c>
    </row>
    <row r="207" spans="1:7" ht="15.75">
      <c r="A207" s="81">
        <v>201</v>
      </c>
      <c r="B207" s="91">
        <v>1331</v>
      </c>
      <c r="C207" s="105">
        <v>18054455</v>
      </c>
      <c r="D207" s="93" t="s">
        <v>1000</v>
      </c>
      <c r="E207" s="97" t="s">
        <v>1001</v>
      </c>
      <c r="F207" s="104">
        <v>3147</v>
      </c>
      <c r="G207" s="96">
        <v>410</v>
      </c>
    </row>
    <row r="208" spans="1:7" ht="15.75">
      <c r="A208" s="81">
        <v>202</v>
      </c>
      <c r="B208" s="91">
        <v>1332</v>
      </c>
      <c r="C208" s="92" t="s">
        <v>1002</v>
      </c>
      <c r="D208" s="94" t="s">
        <v>1003</v>
      </c>
      <c r="E208" s="94" t="s">
        <v>1004</v>
      </c>
      <c r="F208" s="95">
        <v>3122</v>
      </c>
      <c r="G208" s="96">
        <v>230</v>
      </c>
    </row>
    <row r="209" spans="1:7" ht="15.75">
      <c r="A209" s="81">
        <v>203</v>
      </c>
      <c r="B209" s="91">
        <v>1332</v>
      </c>
      <c r="C209" s="92" t="s">
        <v>1002</v>
      </c>
      <c r="D209" s="94" t="s">
        <v>1003</v>
      </c>
      <c r="E209" s="94" t="s">
        <v>1004</v>
      </c>
      <c r="F209" s="95">
        <v>3123</v>
      </c>
      <c r="G209" s="96">
        <v>2190</v>
      </c>
    </row>
    <row r="210" spans="1:7" ht="15.75">
      <c r="A210" s="81">
        <v>204</v>
      </c>
      <c r="B210" s="91">
        <v>1333</v>
      </c>
      <c r="C210" s="105" t="s">
        <v>1005</v>
      </c>
      <c r="D210" s="93" t="s">
        <v>1006</v>
      </c>
      <c r="E210" s="94" t="s">
        <v>535</v>
      </c>
      <c r="F210" s="95">
        <v>3122</v>
      </c>
      <c r="G210" s="96">
        <v>1106</v>
      </c>
    </row>
    <row r="211" spans="1:7" ht="15.75">
      <c r="A211" s="81">
        <v>205</v>
      </c>
      <c r="B211" s="91">
        <v>1333</v>
      </c>
      <c r="C211" s="105" t="s">
        <v>1005</v>
      </c>
      <c r="D211" s="93" t="s">
        <v>1006</v>
      </c>
      <c r="E211" s="94" t="s">
        <v>535</v>
      </c>
      <c r="F211" s="95">
        <v>3123</v>
      </c>
      <c r="G211" s="96">
        <v>2968</v>
      </c>
    </row>
    <row r="212" spans="1:7" ht="15.75">
      <c r="A212" s="81">
        <v>206</v>
      </c>
      <c r="B212" s="91">
        <v>1333</v>
      </c>
      <c r="C212" s="105" t="s">
        <v>1005</v>
      </c>
      <c r="D212" s="93" t="s">
        <v>1006</v>
      </c>
      <c r="E212" s="94" t="s">
        <v>535</v>
      </c>
      <c r="F212" s="95">
        <v>3124</v>
      </c>
      <c r="G212" s="96">
        <v>1106</v>
      </c>
    </row>
    <row r="213" spans="1:7" ht="15.75">
      <c r="A213" s="81">
        <v>207</v>
      </c>
      <c r="B213" s="91">
        <v>1333</v>
      </c>
      <c r="C213" s="105" t="s">
        <v>1005</v>
      </c>
      <c r="D213" s="93" t="s">
        <v>1006</v>
      </c>
      <c r="E213" s="94" t="s">
        <v>535</v>
      </c>
      <c r="F213" s="95">
        <v>3142</v>
      </c>
      <c r="G213" s="96">
        <v>407</v>
      </c>
    </row>
    <row r="214" spans="1:7" ht="15.75">
      <c r="A214" s="81">
        <v>208</v>
      </c>
      <c r="B214" s="91">
        <v>1333</v>
      </c>
      <c r="C214" s="105" t="s">
        <v>1005</v>
      </c>
      <c r="D214" s="93" t="s">
        <v>1006</v>
      </c>
      <c r="E214" s="94" t="s">
        <v>535</v>
      </c>
      <c r="F214" s="95">
        <v>3147</v>
      </c>
      <c r="G214" s="96">
        <v>232</v>
      </c>
    </row>
    <row r="215" spans="1:7" ht="15.75">
      <c r="A215" s="81">
        <v>209</v>
      </c>
      <c r="B215" s="91">
        <v>1334</v>
      </c>
      <c r="C215" s="92" t="s">
        <v>536</v>
      </c>
      <c r="D215" s="93" t="s">
        <v>100</v>
      </c>
      <c r="E215" s="97" t="s">
        <v>101</v>
      </c>
      <c r="F215" s="95">
        <v>3122</v>
      </c>
      <c r="G215" s="96">
        <v>1610</v>
      </c>
    </row>
    <row r="216" spans="1:7" ht="15.75">
      <c r="A216" s="81">
        <v>210</v>
      </c>
      <c r="B216" s="91">
        <v>1334</v>
      </c>
      <c r="C216" s="92" t="s">
        <v>536</v>
      </c>
      <c r="D216" s="93" t="s">
        <v>100</v>
      </c>
      <c r="E216" s="97" t="s">
        <v>101</v>
      </c>
      <c r="F216" s="95">
        <v>3123</v>
      </c>
      <c r="G216" s="96">
        <v>0</v>
      </c>
    </row>
    <row r="217" spans="1:7" ht="15.75">
      <c r="A217" s="81">
        <v>211</v>
      </c>
      <c r="B217" s="91">
        <v>1334</v>
      </c>
      <c r="C217" s="92" t="s">
        <v>536</v>
      </c>
      <c r="D217" s="93" t="s">
        <v>100</v>
      </c>
      <c r="E217" s="97" t="s">
        <v>101</v>
      </c>
      <c r="F217" s="95">
        <v>3142</v>
      </c>
      <c r="G217" s="96">
        <v>250</v>
      </c>
    </row>
    <row r="218" spans="1:7" ht="15.75">
      <c r="A218" s="81">
        <v>212</v>
      </c>
      <c r="B218" s="91">
        <v>1334</v>
      </c>
      <c r="C218" s="92" t="s">
        <v>536</v>
      </c>
      <c r="D218" s="93" t="s">
        <v>100</v>
      </c>
      <c r="E218" s="97" t="s">
        <v>101</v>
      </c>
      <c r="F218" s="95">
        <v>3147</v>
      </c>
      <c r="G218" s="96">
        <v>257</v>
      </c>
    </row>
    <row r="219" spans="1:7" ht="15.75">
      <c r="A219" s="81">
        <v>213</v>
      </c>
      <c r="B219" s="91">
        <v>1335</v>
      </c>
      <c r="C219" s="92">
        <v>14616068</v>
      </c>
      <c r="D219" s="93" t="s">
        <v>102</v>
      </c>
      <c r="E219" s="94" t="s">
        <v>103</v>
      </c>
      <c r="F219" s="112">
        <v>3122</v>
      </c>
      <c r="G219" s="96">
        <v>96</v>
      </c>
    </row>
    <row r="220" spans="1:7" ht="15.75">
      <c r="A220" s="81">
        <v>214</v>
      </c>
      <c r="B220" s="91">
        <v>1335</v>
      </c>
      <c r="C220" s="92">
        <v>14616068</v>
      </c>
      <c r="D220" s="93" t="s">
        <v>102</v>
      </c>
      <c r="E220" s="94" t="s">
        <v>103</v>
      </c>
      <c r="F220" s="112">
        <v>3123</v>
      </c>
      <c r="G220" s="96">
        <v>4569</v>
      </c>
    </row>
    <row r="221" spans="1:7" ht="15.75">
      <c r="A221" s="81">
        <v>215</v>
      </c>
      <c r="B221" s="91">
        <v>1335</v>
      </c>
      <c r="C221" s="92">
        <v>14616068</v>
      </c>
      <c r="D221" s="93" t="s">
        <v>102</v>
      </c>
      <c r="E221" s="94" t="s">
        <v>103</v>
      </c>
      <c r="F221" s="112">
        <v>3142</v>
      </c>
      <c r="G221" s="96">
        <v>590</v>
      </c>
    </row>
    <row r="222" spans="1:7" ht="15.75">
      <c r="A222" s="81">
        <v>216</v>
      </c>
      <c r="B222" s="91">
        <v>1335</v>
      </c>
      <c r="C222" s="92">
        <v>14616068</v>
      </c>
      <c r="D222" s="93" t="s">
        <v>102</v>
      </c>
      <c r="E222" s="94" t="s">
        <v>103</v>
      </c>
      <c r="F222" s="112">
        <v>3147</v>
      </c>
      <c r="G222" s="96">
        <v>500</v>
      </c>
    </row>
    <row r="223" spans="1:7" ht="15.75">
      <c r="A223" s="81">
        <v>217</v>
      </c>
      <c r="B223" s="91">
        <v>1336</v>
      </c>
      <c r="C223" s="109" t="s">
        <v>104</v>
      </c>
      <c r="D223" s="93" t="s">
        <v>2456</v>
      </c>
      <c r="E223" s="113" t="s">
        <v>798</v>
      </c>
      <c r="F223" s="114">
        <v>3124</v>
      </c>
      <c r="G223" s="96">
        <v>1647</v>
      </c>
    </row>
    <row r="224" spans="1:7" ht="15.75">
      <c r="A224" s="81">
        <v>218</v>
      </c>
      <c r="B224" s="91">
        <v>1336</v>
      </c>
      <c r="C224" s="109" t="s">
        <v>104</v>
      </c>
      <c r="D224" s="93" t="s">
        <v>2456</v>
      </c>
      <c r="E224" s="113" t="s">
        <v>798</v>
      </c>
      <c r="F224" s="114">
        <v>3142</v>
      </c>
      <c r="G224" s="96">
        <v>150</v>
      </c>
    </row>
    <row r="225" spans="1:7" ht="15.75">
      <c r="A225" s="81">
        <v>219</v>
      </c>
      <c r="B225" s="91">
        <v>1337</v>
      </c>
      <c r="C225" s="105" t="s">
        <v>799</v>
      </c>
      <c r="D225" s="93" t="s">
        <v>2881</v>
      </c>
      <c r="E225" s="94" t="s">
        <v>2882</v>
      </c>
      <c r="F225" s="112">
        <v>3122</v>
      </c>
      <c r="G225" s="96">
        <v>2586</v>
      </c>
    </row>
    <row r="226" spans="1:7" ht="15.75">
      <c r="A226" s="81">
        <v>220</v>
      </c>
      <c r="B226" s="91">
        <v>1337</v>
      </c>
      <c r="C226" s="105" t="s">
        <v>799</v>
      </c>
      <c r="D226" s="93" t="s">
        <v>2881</v>
      </c>
      <c r="E226" s="94" t="s">
        <v>2882</v>
      </c>
      <c r="F226" s="112">
        <v>3123</v>
      </c>
      <c r="G226" s="96">
        <v>3580</v>
      </c>
    </row>
    <row r="227" spans="1:7" ht="15.75">
      <c r="A227" s="81">
        <v>221</v>
      </c>
      <c r="B227" s="91">
        <v>1337</v>
      </c>
      <c r="C227" s="105" t="s">
        <v>799</v>
      </c>
      <c r="D227" s="93" t="s">
        <v>2881</v>
      </c>
      <c r="E227" s="94" t="s">
        <v>2882</v>
      </c>
      <c r="F227" s="112">
        <v>3142</v>
      </c>
      <c r="G227" s="96">
        <v>295</v>
      </c>
    </row>
    <row r="228" spans="1:7" ht="15.75">
      <c r="A228" s="81">
        <v>222</v>
      </c>
      <c r="B228" s="91">
        <v>1337</v>
      </c>
      <c r="C228" s="105" t="s">
        <v>799</v>
      </c>
      <c r="D228" s="93" t="s">
        <v>2881</v>
      </c>
      <c r="E228" s="94" t="s">
        <v>2882</v>
      </c>
      <c r="F228" s="112">
        <v>3147</v>
      </c>
      <c r="G228" s="96">
        <v>268</v>
      </c>
    </row>
    <row r="229" spans="1:7" ht="15.75">
      <c r="A229" s="81">
        <v>223</v>
      </c>
      <c r="B229" s="91">
        <v>1338</v>
      </c>
      <c r="C229" s="92">
        <v>14613280</v>
      </c>
      <c r="D229" s="93" t="s">
        <v>2883</v>
      </c>
      <c r="E229" s="94" t="s">
        <v>2319</v>
      </c>
      <c r="F229" s="112">
        <v>3122</v>
      </c>
      <c r="G229" s="96">
        <v>1833</v>
      </c>
    </row>
    <row r="230" spans="1:7" ht="15.75">
      <c r="A230" s="81">
        <v>224</v>
      </c>
      <c r="B230" s="91">
        <v>1338</v>
      </c>
      <c r="C230" s="92">
        <v>14613280</v>
      </c>
      <c r="D230" s="93" t="s">
        <v>2883</v>
      </c>
      <c r="E230" s="94" t="s">
        <v>2319</v>
      </c>
      <c r="F230" s="112">
        <v>3123</v>
      </c>
      <c r="G230" s="96">
        <v>1948</v>
      </c>
    </row>
    <row r="231" spans="1:7" ht="15.75">
      <c r="A231" s="81">
        <v>225</v>
      </c>
      <c r="B231" s="91">
        <v>1338</v>
      </c>
      <c r="C231" s="92">
        <v>14613280</v>
      </c>
      <c r="D231" s="93" t="s">
        <v>2883</v>
      </c>
      <c r="E231" s="94" t="s">
        <v>2319</v>
      </c>
      <c r="F231" s="112">
        <v>3142</v>
      </c>
      <c r="G231" s="96">
        <v>187</v>
      </c>
    </row>
    <row r="232" spans="1:7" ht="15.75">
      <c r="A232" s="81">
        <v>226</v>
      </c>
      <c r="B232" s="91">
        <v>1339</v>
      </c>
      <c r="C232" s="105">
        <v>13644301</v>
      </c>
      <c r="D232" s="93" t="s">
        <v>2320</v>
      </c>
      <c r="E232" s="94" t="s">
        <v>2321</v>
      </c>
      <c r="F232" s="112">
        <v>3122</v>
      </c>
      <c r="G232" s="96">
        <v>1438</v>
      </c>
    </row>
    <row r="233" spans="1:7" ht="15.75">
      <c r="A233" s="81">
        <v>227</v>
      </c>
      <c r="B233" s="91">
        <v>1339</v>
      </c>
      <c r="C233" s="105">
        <v>13644301</v>
      </c>
      <c r="D233" s="93" t="s">
        <v>2320</v>
      </c>
      <c r="E233" s="94" t="s">
        <v>2321</v>
      </c>
      <c r="F233" s="112">
        <v>3123</v>
      </c>
      <c r="G233" s="96">
        <v>7282</v>
      </c>
    </row>
    <row r="234" spans="1:7" ht="15.75">
      <c r="A234" s="81">
        <v>228</v>
      </c>
      <c r="B234" s="91">
        <v>1339</v>
      </c>
      <c r="C234" s="105">
        <v>13644301</v>
      </c>
      <c r="D234" s="93" t="s">
        <v>2320</v>
      </c>
      <c r="E234" s="94" t="s">
        <v>2321</v>
      </c>
      <c r="F234" s="112">
        <v>3124</v>
      </c>
      <c r="G234" s="96">
        <v>1362</v>
      </c>
    </row>
    <row r="235" spans="1:7" ht="15.75">
      <c r="A235" s="81">
        <v>229</v>
      </c>
      <c r="B235" s="91">
        <v>1339</v>
      </c>
      <c r="C235" s="105">
        <v>13644301</v>
      </c>
      <c r="D235" s="93" t="s">
        <v>2320</v>
      </c>
      <c r="E235" s="94" t="s">
        <v>2321</v>
      </c>
      <c r="F235" s="112">
        <v>3142</v>
      </c>
      <c r="G235" s="96">
        <v>877</v>
      </c>
    </row>
    <row r="236" spans="1:7" ht="15.75">
      <c r="A236" s="81">
        <v>230</v>
      </c>
      <c r="B236" s="91">
        <v>1340</v>
      </c>
      <c r="C236" s="92" t="s">
        <v>2322</v>
      </c>
      <c r="D236" s="94" t="s">
        <v>2323</v>
      </c>
      <c r="E236" s="94" t="s">
        <v>2324</v>
      </c>
      <c r="F236" s="112">
        <v>3122</v>
      </c>
      <c r="G236" s="96">
        <v>242</v>
      </c>
    </row>
    <row r="237" spans="1:7" ht="15.75">
      <c r="A237" s="81">
        <v>231</v>
      </c>
      <c r="B237" s="91">
        <v>1340</v>
      </c>
      <c r="C237" s="92" t="s">
        <v>2322</v>
      </c>
      <c r="D237" s="94" t="s">
        <v>2323</v>
      </c>
      <c r="E237" s="94" t="s">
        <v>2324</v>
      </c>
      <c r="F237" s="112">
        <v>3123</v>
      </c>
      <c r="G237" s="96">
        <v>5808</v>
      </c>
    </row>
    <row r="238" spans="1:7" ht="15.75">
      <c r="A238" s="81">
        <v>232</v>
      </c>
      <c r="B238" s="91">
        <v>1340</v>
      </c>
      <c r="C238" s="92" t="s">
        <v>2322</v>
      </c>
      <c r="D238" s="94" t="s">
        <v>2323</v>
      </c>
      <c r="E238" s="94" t="s">
        <v>2324</v>
      </c>
      <c r="F238" s="112">
        <v>3142</v>
      </c>
      <c r="G238" s="96">
        <v>1163</v>
      </c>
    </row>
    <row r="239" spans="1:7" ht="15.75">
      <c r="A239" s="81">
        <v>233</v>
      </c>
      <c r="B239" s="91">
        <v>1340</v>
      </c>
      <c r="C239" s="92" t="s">
        <v>2322</v>
      </c>
      <c r="D239" s="94" t="s">
        <v>2323</v>
      </c>
      <c r="E239" s="94" t="s">
        <v>2324</v>
      </c>
      <c r="F239" s="112">
        <v>3147</v>
      </c>
      <c r="G239" s="96">
        <v>141</v>
      </c>
    </row>
    <row r="240" spans="1:7" ht="15.75">
      <c r="A240" s="81">
        <v>234</v>
      </c>
      <c r="B240" s="91">
        <v>1341</v>
      </c>
      <c r="C240" s="105" t="s">
        <v>2325</v>
      </c>
      <c r="D240" s="115" t="s">
        <v>2326</v>
      </c>
      <c r="E240" s="94" t="s">
        <v>2327</v>
      </c>
      <c r="F240" s="112">
        <v>3122</v>
      </c>
      <c r="G240" s="96">
        <v>429</v>
      </c>
    </row>
    <row r="241" spans="1:7" ht="15.75">
      <c r="A241" s="81">
        <v>235</v>
      </c>
      <c r="B241" s="91">
        <v>1341</v>
      </c>
      <c r="C241" s="105" t="s">
        <v>2325</v>
      </c>
      <c r="D241" s="115" t="s">
        <v>2326</v>
      </c>
      <c r="E241" s="94" t="s">
        <v>2327</v>
      </c>
      <c r="F241" s="112">
        <v>3123</v>
      </c>
      <c r="G241" s="96">
        <v>4649</v>
      </c>
    </row>
    <row r="242" spans="1:7" ht="15.75">
      <c r="A242" s="81">
        <v>236</v>
      </c>
      <c r="B242" s="91">
        <v>1341</v>
      </c>
      <c r="C242" s="105" t="s">
        <v>2325</v>
      </c>
      <c r="D242" s="115" t="s">
        <v>2326</v>
      </c>
      <c r="E242" s="94" t="s">
        <v>2327</v>
      </c>
      <c r="F242" s="112">
        <v>3124</v>
      </c>
      <c r="G242" s="96">
        <v>513</v>
      </c>
    </row>
    <row r="243" spans="1:7" ht="15.75">
      <c r="A243" s="81">
        <v>237</v>
      </c>
      <c r="B243" s="91">
        <v>1341</v>
      </c>
      <c r="C243" s="105" t="s">
        <v>2325</v>
      </c>
      <c r="D243" s="115" t="s">
        <v>2326</v>
      </c>
      <c r="E243" s="94" t="s">
        <v>2327</v>
      </c>
      <c r="F243" s="112">
        <v>3142</v>
      </c>
      <c r="G243" s="96">
        <v>136</v>
      </c>
    </row>
    <row r="244" spans="1:7" ht="15.75">
      <c r="A244" s="81">
        <v>238</v>
      </c>
      <c r="B244" s="91">
        <v>1341</v>
      </c>
      <c r="C244" s="105" t="s">
        <v>2325</v>
      </c>
      <c r="D244" s="115" t="s">
        <v>2326</v>
      </c>
      <c r="E244" s="94" t="s">
        <v>2327</v>
      </c>
      <c r="F244" s="112">
        <v>3147</v>
      </c>
      <c r="G244" s="96">
        <v>200</v>
      </c>
    </row>
    <row r="245" spans="1:7" ht="15.75">
      <c r="A245" s="81">
        <v>239</v>
      </c>
      <c r="B245" s="91">
        <v>1343</v>
      </c>
      <c r="C245" s="105" t="s">
        <v>2328</v>
      </c>
      <c r="D245" s="93" t="s">
        <v>2329</v>
      </c>
      <c r="E245" s="116" t="s">
        <v>2330</v>
      </c>
      <c r="F245" s="112">
        <v>3123</v>
      </c>
      <c r="G245" s="96">
        <v>4793</v>
      </c>
    </row>
    <row r="246" spans="1:7" ht="15.75">
      <c r="A246" s="81">
        <v>240</v>
      </c>
      <c r="B246" s="91">
        <v>1343</v>
      </c>
      <c r="C246" s="105" t="s">
        <v>2328</v>
      </c>
      <c r="D246" s="93" t="s">
        <v>2329</v>
      </c>
      <c r="E246" s="116" t="s">
        <v>2330</v>
      </c>
      <c r="F246" s="112">
        <v>3124</v>
      </c>
      <c r="G246" s="96">
        <v>600</v>
      </c>
    </row>
    <row r="247" spans="1:7" ht="15.75">
      <c r="A247" s="81">
        <v>241</v>
      </c>
      <c r="B247" s="91">
        <v>1343</v>
      </c>
      <c r="C247" s="105" t="s">
        <v>2328</v>
      </c>
      <c r="D247" s="93" t="s">
        <v>2329</v>
      </c>
      <c r="E247" s="116" t="s">
        <v>2330</v>
      </c>
      <c r="F247" s="112">
        <v>3142</v>
      </c>
      <c r="G247" s="96">
        <v>611</v>
      </c>
    </row>
    <row r="248" spans="1:7" ht="15.75">
      <c r="A248" s="81">
        <v>242</v>
      </c>
      <c r="B248" s="91">
        <v>1343</v>
      </c>
      <c r="C248" s="105" t="s">
        <v>2328</v>
      </c>
      <c r="D248" s="93" t="s">
        <v>2329</v>
      </c>
      <c r="E248" s="116" t="s">
        <v>2330</v>
      </c>
      <c r="F248" s="112">
        <v>3147</v>
      </c>
      <c r="G248" s="96">
        <v>408</v>
      </c>
    </row>
    <row r="249" spans="1:7" ht="15.75">
      <c r="A249" s="81">
        <v>243</v>
      </c>
      <c r="B249" s="91">
        <v>1344</v>
      </c>
      <c r="C249" s="117">
        <v>63731371</v>
      </c>
      <c r="D249" s="93" t="s">
        <v>1904</v>
      </c>
      <c r="E249" s="118" t="s">
        <v>1905</v>
      </c>
      <c r="F249" s="114">
        <v>3122</v>
      </c>
      <c r="G249" s="96">
        <v>2406</v>
      </c>
    </row>
    <row r="250" spans="1:7" ht="15.75">
      <c r="A250" s="81">
        <v>244</v>
      </c>
      <c r="B250" s="91">
        <v>1344</v>
      </c>
      <c r="C250" s="117">
        <v>63731371</v>
      </c>
      <c r="D250" s="93" t="s">
        <v>1904</v>
      </c>
      <c r="E250" s="118" t="s">
        <v>1905</v>
      </c>
      <c r="F250" s="114">
        <v>3123</v>
      </c>
      <c r="G250" s="96">
        <v>1256</v>
      </c>
    </row>
    <row r="251" spans="1:7" ht="15.75">
      <c r="A251" s="81">
        <v>245</v>
      </c>
      <c r="B251" s="91">
        <v>1344</v>
      </c>
      <c r="C251" s="117">
        <v>63731371</v>
      </c>
      <c r="D251" s="93" t="s">
        <v>1904</v>
      </c>
      <c r="E251" s="118" t="s">
        <v>1905</v>
      </c>
      <c r="F251" s="114">
        <v>3142</v>
      </c>
      <c r="G251" s="96">
        <v>413</v>
      </c>
    </row>
    <row r="252" spans="1:7" ht="15.75">
      <c r="A252" s="81">
        <v>246</v>
      </c>
      <c r="B252" s="91">
        <v>1344</v>
      </c>
      <c r="C252" s="117">
        <v>63731371</v>
      </c>
      <c r="D252" s="93" t="s">
        <v>1904</v>
      </c>
      <c r="E252" s="118" t="s">
        <v>1905</v>
      </c>
      <c r="F252" s="114">
        <v>3147</v>
      </c>
      <c r="G252" s="96">
        <v>922</v>
      </c>
    </row>
    <row r="253" spans="1:7" ht="15.75">
      <c r="A253" s="81">
        <v>247</v>
      </c>
      <c r="B253" s="91">
        <v>1345</v>
      </c>
      <c r="C253" s="105" t="s">
        <v>1906</v>
      </c>
      <c r="D253" s="93" t="s">
        <v>1485</v>
      </c>
      <c r="E253" s="116" t="s">
        <v>1486</v>
      </c>
      <c r="F253" s="112">
        <v>3122</v>
      </c>
      <c r="G253" s="96">
        <v>250</v>
      </c>
    </row>
    <row r="254" spans="1:7" ht="15.75">
      <c r="A254" s="81">
        <v>248</v>
      </c>
      <c r="B254" s="91">
        <v>1345</v>
      </c>
      <c r="C254" s="105" t="s">
        <v>1906</v>
      </c>
      <c r="D254" s="93" t="s">
        <v>1485</v>
      </c>
      <c r="E254" s="116" t="s">
        <v>1486</v>
      </c>
      <c r="F254" s="112">
        <v>3123</v>
      </c>
      <c r="G254" s="96">
        <v>2718</v>
      </c>
    </row>
    <row r="255" spans="1:7" ht="15.75">
      <c r="A255" s="81">
        <v>249</v>
      </c>
      <c r="B255" s="91">
        <v>1345</v>
      </c>
      <c r="C255" s="105" t="s">
        <v>1906</v>
      </c>
      <c r="D255" s="93" t="s">
        <v>1485</v>
      </c>
      <c r="E255" s="116" t="s">
        <v>1486</v>
      </c>
      <c r="F255" s="112">
        <v>3147</v>
      </c>
      <c r="G255" s="96">
        <v>90</v>
      </c>
    </row>
    <row r="256" spans="1:7" ht="15.75">
      <c r="A256" s="81">
        <v>250</v>
      </c>
      <c r="B256" s="91">
        <v>1346</v>
      </c>
      <c r="C256" s="92">
        <v>13643479</v>
      </c>
      <c r="D256" s="94" t="s">
        <v>2263</v>
      </c>
      <c r="E256" s="94" t="s">
        <v>2264</v>
      </c>
      <c r="F256" s="112">
        <v>3123</v>
      </c>
      <c r="G256" s="96">
        <v>3553</v>
      </c>
    </row>
    <row r="257" spans="1:7" ht="15.75">
      <c r="A257" s="81">
        <v>251</v>
      </c>
      <c r="B257" s="91">
        <v>1346</v>
      </c>
      <c r="C257" s="92">
        <v>13643479</v>
      </c>
      <c r="D257" s="94" t="s">
        <v>2263</v>
      </c>
      <c r="E257" s="94" t="s">
        <v>2264</v>
      </c>
      <c r="F257" s="112">
        <v>3124</v>
      </c>
      <c r="G257" s="96">
        <v>126</v>
      </c>
    </row>
    <row r="258" spans="1:7" ht="15.75">
      <c r="A258" s="81">
        <v>252</v>
      </c>
      <c r="B258" s="91">
        <v>1346</v>
      </c>
      <c r="C258" s="92">
        <v>13643479</v>
      </c>
      <c r="D258" s="94" t="s">
        <v>2263</v>
      </c>
      <c r="E258" s="94" t="s">
        <v>2264</v>
      </c>
      <c r="F258" s="112">
        <v>3142</v>
      </c>
      <c r="G258" s="96">
        <v>305</v>
      </c>
    </row>
    <row r="259" spans="1:7" ht="15.75">
      <c r="A259" s="81">
        <v>253</v>
      </c>
      <c r="B259" s="91">
        <v>1346</v>
      </c>
      <c r="C259" s="92">
        <v>13643479</v>
      </c>
      <c r="D259" s="94" t="s">
        <v>2263</v>
      </c>
      <c r="E259" s="94" t="s">
        <v>2264</v>
      </c>
      <c r="F259" s="112">
        <v>3147</v>
      </c>
      <c r="G259" s="96">
        <v>369</v>
      </c>
    </row>
    <row r="260" spans="1:7" ht="15.75">
      <c r="A260" s="81">
        <v>254</v>
      </c>
      <c r="B260" s="91">
        <v>1348</v>
      </c>
      <c r="C260" s="109" t="s">
        <v>2265</v>
      </c>
      <c r="D260" s="93" t="s">
        <v>2266</v>
      </c>
      <c r="E260" s="110" t="s">
        <v>2445</v>
      </c>
      <c r="F260" s="114">
        <v>3122</v>
      </c>
      <c r="G260" s="96">
        <v>499</v>
      </c>
    </row>
    <row r="261" spans="1:7" ht="15.75">
      <c r="A261" s="81">
        <v>255</v>
      </c>
      <c r="B261" s="91">
        <v>1348</v>
      </c>
      <c r="C261" s="109" t="s">
        <v>2265</v>
      </c>
      <c r="D261" s="93" t="s">
        <v>2266</v>
      </c>
      <c r="E261" s="110" t="s">
        <v>2445</v>
      </c>
      <c r="F261" s="114">
        <v>3123</v>
      </c>
      <c r="G261" s="96">
        <v>1360</v>
      </c>
    </row>
    <row r="262" spans="1:7" ht="15.75">
      <c r="A262" s="81">
        <v>256</v>
      </c>
      <c r="B262" s="91">
        <v>1348</v>
      </c>
      <c r="C262" s="109" t="s">
        <v>2265</v>
      </c>
      <c r="D262" s="93" t="s">
        <v>2266</v>
      </c>
      <c r="E262" s="110" t="s">
        <v>2445</v>
      </c>
      <c r="F262" s="114">
        <v>3124</v>
      </c>
      <c r="G262" s="96">
        <v>537</v>
      </c>
    </row>
    <row r="263" spans="1:7" ht="15.75">
      <c r="A263" s="81">
        <v>257</v>
      </c>
      <c r="B263" s="91">
        <v>1348</v>
      </c>
      <c r="C263" s="109" t="s">
        <v>2265</v>
      </c>
      <c r="D263" s="93" t="s">
        <v>2266</v>
      </c>
      <c r="E263" s="110" t="s">
        <v>2445</v>
      </c>
      <c r="F263" s="114">
        <v>3142</v>
      </c>
      <c r="G263" s="96">
        <v>375</v>
      </c>
    </row>
    <row r="264" spans="1:7" ht="15.75">
      <c r="A264" s="81">
        <v>258</v>
      </c>
      <c r="B264" s="91">
        <v>1348</v>
      </c>
      <c r="C264" s="109" t="s">
        <v>2265</v>
      </c>
      <c r="D264" s="93" t="s">
        <v>2266</v>
      </c>
      <c r="E264" s="110" t="s">
        <v>2445</v>
      </c>
      <c r="F264" s="114">
        <v>3147</v>
      </c>
      <c r="G264" s="96">
        <v>269</v>
      </c>
    </row>
    <row r="265" spans="1:7" ht="15.75">
      <c r="A265" s="81">
        <v>259</v>
      </c>
      <c r="B265" s="91">
        <v>1349</v>
      </c>
      <c r="C265" s="109" t="s">
        <v>2446</v>
      </c>
      <c r="D265" s="93" t="s">
        <v>2447</v>
      </c>
      <c r="E265" s="110" t="s">
        <v>2464</v>
      </c>
      <c r="F265" s="114">
        <v>3122</v>
      </c>
      <c r="G265" s="96">
        <v>420</v>
      </c>
    </row>
    <row r="266" spans="1:7" ht="15.75">
      <c r="A266" s="81">
        <v>260</v>
      </c>
      <c r="B266" s="91">
        <v>1349</v>
      </c>
      <c r="C266" s="109" t="s">
        <v>2446</v>
      </c>
      <c r="D266" s="93" t="s">
        <v>2447</v>
      </c>
      <c r="E266" s="110" t="s">
        <v>2464</v>
      </c>
      <c r="F266" s="114">
        <v>3123</v>
      </c>
      <c r="G266" s="96">
        <v>1219</v>
      </c>
    </row>
    <row r="267" spans="1:7" ht="15.75">
      <c r="A267" s="81">
        <v>261</v>
      </c>
      <c r="B267" s="91">
        <v>1349</v>
      </c>
      <c r="C267" s="109" t="s">
        <v>2446</v>
      </c>
      <c r="D267" s="93" t="s">
        <v>2447</v>
      </c>
      <c r="E267" s="110" t="s">
        <v>2464</v>
      </c>
      <c r="F267" s="114">
        <v>3124</v>
      </c>
      <c r="G267" s="96">
        <v>356</v>
      </c>
    </row>
    <row r="268" spans="1:7" ht="15.75">
      <c r="A268" s="81">
        <v>262</v>
      </c>
      <c r="B268" s="91">
        <v>1349</v>
      </c>
      <c r="C268" s="109" t="s">
        <v>2446</v>
      </c>
      <c r="D268" s="93" t="s">
        <v>2447</v>
      </c>
      <c r="E268" s="110" t="s">
        <v>2464</v>
      </c>
      <c r="F268" s="114">
        <v>3142</v>
      </c>
      <c r="G268" s="96">
        <v>135</v>
      </c>
    </row>
    <row r="269" spans="1:7" ht="15.75">
      <c r="A269" s="81">
        <v>263</v>
      </c>
      <c r="B269" s="91">
        <v>1349</v>
      </c>
      <c r="C269" s="109" t="s">
        <v>2446</v>
      </c>
      <c r="D269" s="93" t="s">
        <v>2447</v>
      </c>
      <c r="E269" s="110" t="s">
        <v>2464</v>
      </c>
      <c r="F269" s="114">
        <v>3147</v>
      </c>
      <c r="G269" s="96">
        <v>155</v>
      </c>
    </row>
    <row r="270" spans="1:7" ht="15.75">
      <c r="A270" s="81">
        <v>264</v>
      </c>
      <c r="B270" s="91">
        <v>1350</v>
      </c>
      <c r="C270" s="119" t="s">
        <v>2465</v>
      </c>
      <c r="D270" s="93" t="s">
        <v>2466</v>
      </c>
      <c r="E270" s="110" t="s">
        <v>441</v>
      </c>
      <c r="F270" s="114">
        <v>3123</v>
      </c>
      <c r="G270" s="96">
        <v>5817</v>
      </c>
    </row>
    <row r="271" spans="1:7" ht="15.75">
      <c r="A271" s="81">
        <v>265</v>
      </c>
      <c r="B271" s="91">
        <v>1350</v>
      </c>
      <c r="C271" s="119" t="s">
        <v>2465</v>
      </c>
      <c r="D271" s="93" t="s">
        <v>2466</v>
      </c>
      <c r="E271" s="110" t="s">
        <v>441</v>
      </c>
      <c r="F271" s="114">
        <v>3142</v>
      </c>
      <c r="G271" s="96">
        <v>788</v>
      </c>
    </row>
    <row r="272" spans="1:7" ht="15.75">
      <c r="A272" s="81">
        <v>266</v>
      </c>
      <c r="B272" s="91">
        <v>1350</v>
      </c>
      <c r="C272" s="119" t="s">
        <v>2465</v>
      </c>
      <c r="D272" s="93" t="s">
        <v>2466</v>
      </c>
      <c r="E272" s="110" t="s">
        <v>441</v>
      </c>
      <c r="F272" s="114">
        <v>3147</v>
      </c>
      <c r="G272" s="96">
        <v>1743</v>
      </c>
    </row>
    <row r="273" spans="1:7" ht="15.75">
      <c r="A273" s="81">
        <v>267</v>
      </c>
      <c r="B273" s="91">
        <v>1351</v>
      </c>
      <c r="C273" s="109" t="s">
        <v>442</v>
      </c>
      <c r="D273" s="93" t="s">
        <v>255</v>
      </c>
      <c r="E273" s="110" t="s">
        <v>256</v>
      </c>
      <c r="F273" s="114">
        <v>3122</v>
      </c>
      <c r="G273" s="96">
        <v>190</v>
      </c>
    </row>
    <row r="274" spans="1:7" ht="15.75">
      <c r="A274" s="81">
        <v>268</v>
      </c>
      <c r="B274" s="91">
        <v>1351</v>
      </c>
      <c r="C274" s="109" t="s">
        <v>442</v>
      </c>
      <c r="D274" s="93" t="s">
        <v>255</v>
      </c>
      <c r="E274" s="110" t="s">
        <v>256</v>
      </c>
      <c r="F274" s="108">
        <v>3123</v>
      </c>
      <c r="G274" s="96">
        <v>3240</v>
      </c>
    </row>
    <row r="275" spans="1:7" ht="15.75">
      <c r="A275" s="81">
        <v>269</v>
      </c>
      <c r="B275" s="91">
        <v>1351</v>
      </c>
      <c r="C275" s="109" t="s">
        <v>442</v>
      </c>
      <c r="D275" s="93" t="s">
        <v>255</v>
      </c>
      <c r="E275" s="110" t="s">
        <v>256</v>
      </c>
      <c r="F275" s="120">
        <v>3142</v>
      </c>
      <c r="G275" s="96">
        <v>225</v>
      </c>
    </row>
    <row r="276" spans="1:7" ht="15.75">
      <c r="A276" s="81">
        <v>270</v>
      </c>
      <c r="B276" s="91">
        <v>1401</v>
      </c>
      <c r="C276" s="92">
        <v>64628141</v>
      </c>
      <c r="D276" s="116" t="s">
        <v>257</v>
      </c>
      <c r="E276" s="94" t="s">
        <v>258</v>
      </c>
      <c r="F276" s="108">
        <v>3112</v>
      </c>
      <c r="G276" s="96">
        <v>508</v>
      </c>
    </row>
    <row r="277" spans="1:7" ht="15.75">
      <c r="A277" s="81">
        <v>271</v>
      </c>
      <c r="B277" s="91">
        <v>1401</v>
      </c>
      <c r="C277" s="92">
        <v>64628141</v>
      </c>
      <c r="D277" s="116" t="s">
        <v>257</v>
      </c>
      <c r="E277" s="94" t="s">
        <v>258</v>
      </c>
      <c r="F277" s="108">
        <v>3141</v>
      </c>
      <c r="G277" s="96">
        <v>280</v>
      </c>
    </row>
    <row r="278" spans="1:7" ht="15.75">
      <c r="A278" s="81">
        <v>272</v>
      </c>
      <c r="B278" s="91">
        <v>1402</v>
      </c>
      <c r="C278" s="92">
        <v>64628124</v>
      </c>
      <c r="D278" s="116" t="s">
        <v>259</v>
      </c>
      <c r="E278" s="94" t="s">
        <v>260</v>
      </c>
      <c r="F278" s="108">
        <v>3112</v>
      </c>
      <c r="G278" s="96">
        <v>721</v>
      </c>
    </row>
    <row r="279" spans="1:7" ht="15.75">
      <c r="A279" s="81">
        <v>273</v>
      </c>
      <c r="B279" s="91">
        <v>1402</v>
      </c>
      <c r="C279" s="92">
        <v>64628124</v>
      </c>
      <c r="D279" s="116" t="s">
        <v>259</v>
      </c>
      <c r="E279" s="94" t="s">
        <v>260</v>
      </c>
      <c r="F279" s="108">
        <v>3141</v>
      </c>
      <c r="G279" s="96">
        <v>132</v>
      </c>
    </row>
    <row r="280" spans="1:7" ht="15.75">
      <c r="A280" s="81">
        <v>274</v>
      </c>
      <c r="B280" s="91">
        <v>1403</v>
      </c>
      <c r="C280" s="92">
        <v>64628132</v>
      </c>
      <c r="D280" s="116" t="s">
        <v>261</v>
      </c>
      <c r="E280" s="94" t="s">
        <v>262</v>
      </c>
      <c r="F280" s="108">
        <v>3111</v>
      </c>
      <c r="G280" s="96">
        <v>834</v>
      </c>
    </row>
    <row r="281" spans="1:7" ht="15.75">
      <c r="A281" s="81">
        <v>275</v>
      </c>
      <c r="B281" s="91">
        <v>1403</v>
      </c>
      <c r="C281" s="92">
        <v>64628132</v>
      </c>
      <c r="D281" s="116" t="s">
        <v>261</v>
      </c>
      <c r="E281" s="94" t="s">
        <v>262</v>
      </c>
      <c r="F281" s="108">
        <v>3141</v>
      </c>
      <c r="G281" s="96">
        <v>155</v>
      </c>
    </row>
    <row r="282" spans="1:7" ht="15.75">
      <c r="A282" s="81">
        <v>276</v>
      </c>
      <c r="B282" s="121">
        <v>1404</v>
      </c>
      <c r="C282" s="122" t="s">
        <v>263</v>
      </c>
      <c r="D282" s="123" t="s">
        <v>222</v>
      </c>
      <c r="E282" s="124" t="s">
        <v>223</v>
      </c>
      <c r="F282" s="125">
        <v>3112</v>
      </c>
      <c r="G282" s="96">
        <v>427</v>
      </c>
    </row>
    <row r="283" spans="1:7" ht="15.75">
      <c r="A283" s="81">
        <v>277</v>
      </c>
      <c r="B283" s="91">
        <v>1404</v>
      </c>
      <c r="C283" s="117" t="s">
        <v>263</v>
      </c>
      <c r="D283" s="116" t="s">
        <v>222</v>
      </c>
      <c r="E283" s="94" t="s">
        <v>223</v>
      </c>
      <c r="F283" s="112">
        <v>3114</v>
      </c>
      <c r="G283" s="96">
        <v>1944</v>
      </c>
    </row>
    <row r="284" spans="1:7" ht="15.75">
      <c r="A284" s="81">
        <v>278</v>
      </c>
      <c r="B284" s="91">
        <v>1404</v>
      </c>
      <c r="C284" s="117" t="s">
        <v>263</v>
      </c>
      <c r="D284" s="116" t="s">
        <v>222</v>
      </c>
      <c r="E284" s="94" t="s">
        <v>223</v>
      </c>
      <c r="F284" s="112">
        <v>3141</v>
      </c>
      <c r="G284" s="96">
        <v>378</v>
      </c>
    </row>
    <row r="285" spans="1:7" ht="15.75">
      <c r="A285" s="81">
        <v>279</v>
      </c>
      <c r="B285" s="91">
        <v>1404</v>
      </c>
      <c r="C285" s="117" t="s">
        <v>263</v>
      </c>
      <c r="D285" s="116" t="s">
        <v>222</v>
      </c>
      <c r="E285" s="94" t="s">
        <v>223</v>
      </c>
      <c r="F285" s="112">
        <v>3143</v>
      </c>
      <c r="G285" s="96">
        <v>71</v>
      </c>
    </row>
    <row r="286" spans="1:7" ht="15.75">
      <c r="A286" s="81">
        <v>280</v>
      </c>
      <c r="B286" s="91">
        <v>1404</v>
      </c>
      <c r="C286" s="117" t="s">
        <v>263</v>
      </c>
      <c r="D286" s="116" t="s">
        <v>222</v>
      </c>
      <c r="E286" s="94" t="s">
        <v>223</v>
      </c>
      <c r="F286" s="112">
        <v>3145</v>
      </c>
      <c r="G286" s="96">
        <v>642</v>
      </c>
    </row>
    <row r="287" spans="1:7" ht="15.75">
      <c r="A287" s="81">
        <v>281</v>
      </c>
      <c r="B287" s="91">
        <v>1404</v>
      </c>
      <c r="C287" s="117" t="s">
        <v>263</v>
      </c>
      <c r="D287" s="116" t="s">
        <v>222</v>
      </c>
      <c r="E287" s="94" t="s">
        <v>223</v>
      </c>
      <c r="F287" s="95">
        <v>3146</v>
      </c>
      <c r="G287" s="96">
        <v>132</v>
      </c>
    </row>
    <row r="288" spans="1:7" ht="15.75">
      <c r="A288" s="81">
        <v>282</v>
      </c>
      <c r="B288" s="91">
        <v>1405</v>
      </c>
      <c r="C288" s="117" t="s">
        <v>224</v>
      </c>
      <c r="D288" s="93" t="s">
        <v>225</v>
      </c>
      <c r="E288" s="94" t="s">
        <v>185</v>
      </c>
      <c r="F288" s="95">
        <v>3114</v>
      </c>
      <c r="G288" s="96">
        <v>968</v>
      </c>
    </row>
    <row r="289" spans="1:7" ht="15.75">
      <c r="A289" s="81">
        <v>283</v>
      </c>
      <c r="B289" s="91">
        <v>1405</v>
      </c>
      <c r="C289" s="117" t="s">
        <v>224</v>
      </c>
      <c r="D289" s="93" t="s">
        <v>225</v>
      </c>
      <c r="E289" s="94" t="s">
        <v>185</v>
      </c>
      <c r="F289" s="95">
        <v>3141</v>
      </c>
      <c r="G289" s="96">
        <v>180</v>
      </c>
    </row>
    <row r="290" spans="1:7" ht="15.75">
      <c r="A290" s="81">
        <v>284</v>
      </c>
      <c r="B290" s="91">
        <v>1405</v>
      </c>
      <c r="C290" s="117" t="s">
        <v>224</v>
      </c>
      <c r="D290" s="93" t="s">
        <v>225</v>
      </c>
      <c r="E290" s="94" t="s">
        <v>185</v>
      </c>
      <c r="F290" s="95">
        <v>3143</v>
      </c>
      <c r="G290" s="96">
        <v>52</v>
      </c>
    </row>
    <row r="291" spans="1:7" ht="15.75">
      <c r="A291" s="81">
        <v>285</v>
      </c>
      <c r="B291" s="91">
        <v>1405</v>
      </c>
      <c r="C291" s="117" t="s">
        <v>224</v>
      </c>
      <c r="D291" s="93" t="s">
        <v>225</v>
      </c>
      <c r="E291" s="94" t="s">
        <v>185</v>
      </c>
      <c r="F291" s="95">
        <v>3145</v>
      </c>
      <c r="G291" s="96">
        <v>141</v>
      </c>
    </row>
    <row r="292" spans="1:7" ht="15.75">
      <c r="A292" s="81">
        <v>286</v>
      </c>
      <c r="B292" s="91">
        <v>1405</v>
      </c>
      <c r="C292" s="117" t="s">
        <v>224</v>
      </c>
      <c r="D292" s="93" t="s">
        <v>225</v>
      </c>
      <c r="E292" s="94" t="s">
        <v>185</v>
      </c>
      <c r="F292" s="95">
        <v>3146</v>
      </c>
      <c r="G292" s="96">
        <v>359</v>
      </c>
    </row>
    <row r="293" spans="1:7" ht="15.75">
      <c r="A293" s="81">
        <v>287</v>
      </c>
      <c r="B293" s="91">
        <v>1406</v>
      </c>
      <c r="C293" s="117">
        <v>61989258</v>
      </c>
      <c r="D293" s="113" t="s">
        <v>440</v>
      </c>
      <c r="E293" s="94" t="s">
        <v>1828</v>
      </c>
      <c r="F293" s="95">
        <v>3149</v>
      </c>
      <c r="G293" s="96">
        <f>3731+140</f>
        <v>3871</v>
      </c>
    </row>
    <row r="294" spans="1:7" ht="15.75">
      <c r="A294" s="81">
        <v>288</v>
      </c>
      <c r="B294" s="91">
        <v>1408</v>
      </c>
      <c r="C294" s="99">
        <v>13644319</v>
      </c>
      <c r="D294" s="93" t="s">
        <v>1829</v>
      </c>
      <c r="E294" s="113" t="s">
        <v>1830</v>
      </c>
      <c r="F294" s="108">
        <v>3124</v>
      </c>
      <c r="G294" s="96">
        <v>8882</v>
      </c>
    </row>
    <row r="295" spans="1:7" ht="15.75">
      <c r="A295" s="81">
        <v>289</v>
      </c>
      <c r="B295" s="91">
        <v>1408</v>
      </c>
      <c r="C295" s="99">
        <v>13644319</v>
      </c>
      <c r="D295" s="93" t="s">
        <v>1829</v>
      </c>
      <c r="E295" s="113" t="s">
        <v>1830</v>
      </c>
      <c r="F295" s="108">
        <v>3142</v>
      </c>
      <c r="G295" s="96">
        <v>927</v>
      </c>
    </row>
    <row r="296" spans="1:7" ht="15.75">
      <c r="A296" s="81">
        <v>290</v>
      </c>
      <c r="B296" s="91">
        <v>1408</v>
      </c>
      <c r="C296" s="99">
        <v>13644319</v>
      </c>
      <c r="D296" s="93" t="s">
        <v>1829</v>
      </c>
      <c r="E296" s="113" t="s">
        <v>1830</v>
      </c>
      <c r="F296" s="108">
        <v>3147</v>
      </c>
      <c r="G296" s="96">
        <v>945</v>
      </c>
    </row>
    <row r="297" spans="1:7" ht="15.75">
      <c r="A297" s="81">
        <v>291</v>
      </c>
      <c r="B297" s="91">
        <v>1409</v>
      </c>
      <c r="C297" s="92">
        <v>60337389</v>
      </c>
      <c r="D297" s="93" t="s">
        <v>1831</v>
      </c>
      <c r="E297" s="94" t="s">
        <v>1832</v>
      </c>
      <c r="F297" s="108">
        <v>3112</v>
      </c>
      <c r="G297" s="96">
        <v>517</v>
      </c>
    </row>
    <row r="298" spans="1:7" ht="15.75">
      <c r="A298" s="81">
        <v>292</v>
      </c>
      <c r="B298" s="91">
        <v>1409</v>
      </c>
      <c r="C298" s="92">
        <v>60337389</v>
      </c>
      <c r="D298" s="93" t="s">
        <v>1831</v>
      </c>
      <c r="E298" s="94" t="s">
        <v>1832</v>
      </c>
      <c r="F298" s="108">
        <v>3141</v>
      </c>
      <c r="G298" s="96">
        <v>105</v>
      </c>
    </row>
    <row r="299" spans="1:7" ht="15.75">
      <c r="A299" s="81">
        <v>293</v>
      </c>
      <c r="B299" s="91">
        <v>1411</v>
      </c>
      <c r="C299" s="92">
        <v>60337346</v>
      </c>
      <c r="D299" s="113" t="s">
        <v>1833</v>
      </c>
      <c r="E299" s="94" t="s">
        <v>2289</v>
      </c>
      <c r="F299" s="108">
        <v>3112</v>
      </c>
      <c r="G299" s="96">
        <v>893</v>
      </c>
    </row>
    <row r="300" spans="1:7" ht="15.75">
      <c r="A300" s="81">
        <v>294</v>
      </c>
      <c r="B300" s="91">
        <v>1411</v>
      </c>
      <c r="C300" s="92">
        <v>60337346</v>
      </c>
      <c r="D300" s="113" t="s">
        <v>1833</v>
      </c>
      <c r="E300" s="94" t="s">
        <v>2289</v>
      </c>
      <c r="F300" s="108">
        <v>3141</v>
      </c>
      <c r="G300" s="96">
        <v>225</v>
      </c>
    </row>
    <row r="301" spans="1:7" ht="15.75">
      <c r="A301" s="81">
        <v>295</v>
      </c>
      <c r="B301" s="91">
        <v>1413</v>
      </c>
      <c r="C301" s="92">
        <v>66741335</v>
      </c>
      <c r="D301" s="116" t="s">
        <v>800</v>
      </c>
      <c r="E301" s="94" t="s">
        <v>801</v>
      </c>
      <c r="F301" s="95">
        <v>3112</v>
      </c>
      <c r="G301" s="126">
        <v>220</v>
      </c>
    </row>
    <row r="302" spans="1:7" ht="15.75">
      <c r="A302" s="81">
        <v>296</v>
      </c>
      <c r="B302" s="91">
        <v>1413</v>
      </c>
      <c r="C302" s="92">
        <v>66741335</v>
      </c>
      <c r="D302" s="116" t="s">
        <v>800</v>
      </c>
      <c r="E302" s="94" t="s">
        <v>801</v>
      </c>
      <c r="F302" s="95">
        <v>3114</v>
      </c>
      <c r="G302" s="126">
        <v>878</v>
      </c>
    </row>
    <row r="303" spans="1:7" ht="15.75">
      <c r="A303" s="81">
        <v>297</v>
      </c>
      <c r="B303" s="91">
        <v>1413</v>
      </c>
      <c r="C303" s="92">
        <v>66741335</v>
      </c>
      <c r="D303" s="116" t="s">
        <v>800</v>
      </c>
      <c r="E303" s="94" t="s">
        <v>801</v>
      </c>
      <c r="F303" s="95">
        <v>3141</v>
      </c>
      <c r="G303" s="126">
        <v>10</v>
      </c>
    </row>
    <row r="304" spans="1:7" ht="15.75">
      <c r="A304" s="81">
        <v>298</v>
      </c>
      <c r="B304" s="91">
        <v>1413</v>
      </c>
      <c r="C304" s="92">
        <v>66741335</v>
      </c>
      <c r="D304" s="116" t="s">
        <v>800</v>
      </c>
      <c r="E304" s="94" t="s">
        <v>801</v>
      </c>
      <c r="F304" s="95">
        <v>3143</v>
      </c>
      <c r="G304" s="126">
        <v>35</v>
      </c>
    </row>
    <row r="305" spans="1:7" ht="15.75">
      <c r="A305" s="81">
        <v>299</v>
      </c>
      <c r="B305" s="91">
        <v>1413</v>
      </c>
      <c r="C305" s="92">
        <v>66741335</v>
      </c>
      <c r="D305" s="116" t="s">
        <v>800</v>
      </c>
      <c r="E305" s="94" t="s">
        <v>801</v>
      </c>
      <c r="F305" s="95">
        <v>3146</v>
      </c>
      <c r="G305" s="126">
        <v>180</v>
      </c>
    </row>
    <row r="306" spans="1:7" ht="15.75">
      <c r="A306" s="81">
        <v>300</v>
      </c>
      <c r="B306" s="91">
        <v>1414</v>
      </c>
      <c r="C306" s="92">
        <v>47813474</v>
      </c>
      <c r="D306" s="93" t="s">
        <v>802</v>
      </c>
      <c r="E306" s="94" t="s">
        <v>236</v>
      </c>
      <c r="F306" s="108">
        <v>3112</v>
      </c>
      <c r="G306" s="96">
        <v>961</v>
      </c>
    </row>
    <row r="307" spans="1:7" ht="15.75">
      <c r="A307" s="81">
        <v>301</v>
      </c>
      <c r="B307" s="91">
        <v>1414</v>
      </c>
      <c r="C307" s="92">
        <v>47813474</v>
      </c>
      <c r="D307" s="93" t="s">
        <v>802</v>
      </c>
      <c r="E307" s="94" t="s">
        <v>236</v>
      </c>
      <c r="F307" s="108">
        <v>3141</v>
      </c>
      <c r="G307" s="96">
        <v>0</v>
      </c>
    </row>
    <row r="308" spans="1:7" ht="15.75">
      <c r="A308" s="81">
        <v>302</v>
      </c>
      <c r="B308" s="91">
        <v>1415</v>
      </c>
      <c r="C308" s="92">
        <v>63699214</v>
      </c>
      <c r="D308" s="93" t="s">
        <v>237</v>
      </c>
      <c r="E308" s="94" t="s">
        <v>238</v>
      </c>
      <c r="F308" s="108">
        <v>3112</v>
      </c>
      <c r="G308" s="96">
        <v>492</v>
      </c>
    </row>
    <row r="309" spans="1:7" ht="15.75">
      <c r="A309" s="81">
        <v>303</v>
      </c>
      <c r="B309" s="91">
        <v>1415</v>
      </c>
      <c r="C309" s="92">
        <v>63699214</v>
      </c>
      <c r="D309" s="93" t="s">
        <v>237</v>
      </c>
      <c r="E309" s="94" t="s">
        <v>238</v>
      </c>
      <c r="F309" s="108">
        <v>3141</v>
      </c>
      <c r="G309" s="96">
        <v>0</v>
      </c>
    </row>
    <row r="310" spans="1:7" ht="15.75">
      <c r="A310" s="81">
        <v>304</v>
      </c>
      <c r="B310" s="91">
        <v>1501</v>
      </c>
      <c r="C310" s="92">
        <v>64628159</v>
      </c>
      <c r="D310" s="116" t="s">
        <v>2231</v>
      </c>
      <c r="E310" s="94" t="s">
        <v>2232</v>
      </c>
      <c r="F310" s="95">
        <v>3114</v>
      </c>
      <c r="G310" s="126">
        <v>1200</v>
      </c>
    </row>
    <row r="311" spans="1:7" ht="15.75">
      <c r="A311" s="81">
        <v>305</v>
      </c>
      <c r="B311" s="127">
        <v>1501</v>
      </c>
      <c r="C311" s="99" t="s">
        <v>2233</v>
      </c>
      <c r="D311" s="128" t="s">
        <v>2231</v>
      </c>
      <c r="E311" s="94" t="s">
        <v>2234</v>
      </c>
      <c r="F311" s="104">
        <v>3141</v>
      </c>
      <c r="G311" s="126">
        <v>0</v>
      </c>
    </row>
    <row r="312" spans="1:7" ht="15.75">
      <c r="A312" s="81">
        <v>306</v>
      </c>
      <c r="B312" s="91">
        <v>1501</v>
      </c>
      <c r="C312" s="92">
        <v>64628159</v>
      </c>
      <c r="D312" s="116" t="s">
        <v>2231</v>
      </c>
      <c r="E312" s="94" t="s">
        <v>2235</v>
      </c>
      <c r="F312" s="95">
        <v>3143</v>
      </c>
      <c r="G312" s="126">
        <v>275</v>
      </c>
    </row>
    <row r="313" spans="1:7" ht="15.75">
      <c r="A313" s="81">
        <v>307</v>
      </c>
      <c r="B313" s="91">
        <v>1502</v>
      </c>
      <c r="C313" s="92">
        <v>61989274</v>
      </c>
      <c r="D313" s="116" t="s">
        <v>2236</v>
      </c>
      <c r="E313" s="94" t="s">
        <v>2237</v>
      </c>
      <c r="F313" s="95">
        <v>3114</v>
      </c>
      <c r="G313" s="126">
        <v>2393</v>
      </c>
    </row>
    <row r="314" spans="1:7" ht="15.75">
      <c r="A314" s="81">
        <v>308</v>
      </c>
      <c r="B314" s="91">
        <v>1502</v>
      </c>
      <c r="C314" s="92">
        <v>61989274</v>
      </c>
      <c r="D314" s="116" t="s">
        <v>2236</v>
      </c>
      <c r="E314" s="94" t="s">
        <v>2237</v>
      </c>
      <c r="F314" s="95">
        <v>3141</v>
      </c>
      <c r="G314" s="126">
        <v>340</v>
      </c>
    </row>
    <row r="315" spans="1:7" ht="15.75">
      <c r="A315" s="81">
        <v>309</v>
      </c>
      <c r="B315" s="91">
        <v>1502</v>
      </c>
      <c r="C315" s="92">
        <v>61989274</v>
      </c>
      <c r="D315" s="116" t="s">
        <v>2236</v>
      </c>
      <c r="E315" s="94" t="s">
        <v>2237</v>
      </c>
      <c r="F315" s="95">
        <v>3143</v>
      </c>
      <c r="G315" s="126">
        <v>5</v>
      </c>
    </row>
    <row r="316" spans="1:7" ht="15.75">
      <c r="A316" s="81">
        <v>310</v>
      </c>
      <c r="B316" s="91">
        <v>1502</v>
      </c>
      <c r="C316" s="92">
        <v>61989274</v>
      </c>
      <c r="D316" s="116" t="s">
        <v>2236</v>
      </c>
      <c r="E316" s="94" t="s">
        <v>2237</v>
      </c>
      <c r="F316" s="95">
        <v>3146</v>
      </c>
      <c r="G316" s="126">
        <v>60</v>
      </c>
    </row>
    <row r="317" spans="1:7" ht="15.75">
      <c r="A317" s="81">
        <v>311</v>
      </c>
      <c r="B317" s="91">
        <v>1503</v>
      </c>
      <c r="C317" s="92">
        <v>61989266</v>
      </c>
      <c r="D317" s="93" t="s">
        <v>2238</v>
      </c>
      <c r="E317" s="94" t="s">
        <v>2239</v>
      </c>
      <c r="F317" s="112">
        <v>3114</v>
      </c>
      <c r="G317" s="126">
        <v>2124</v>
      </c>
    </row>
    <row r="318" spans="1:7" ht="15.75">
      <c r="A318" s="81">
        <v>312</v>
      </c>
      <c r="B318" s="91">
        <v>1503</v>
      </c>
      <c r="C318" s="92">
        <v>61989266</v>
      </c>
      <c r="D318" s="93" t="s">
        <v>2238</v>
      </c>
      <c r="E318" s="94" t="s">
        <v>2239</v>
      </c>
      <c r="F318" s="112">
        <v>3141</v>
      </c>
      <c r="G318" s="126">
        <v>50</v>
      </c>
    </row>
    <row r="319" spans="1:7" ht="15.75">
      <c r="A319" s="81">
        <v>313</v>
      </c>
      <c r="B319" s="91">
        <v>1503</v>
      </c>
      <c r="C319" s="92">
        <v>61989266</v>
      </c>
      <c r="D319" s="93" t="s">
        <v>2238</v>
      </c>
      <c r="E319" s="94" t="s">
        <v>2239</v>
      </c>
      <c r="F319" s="112">
        <v>3143</v>
      </c>
      <c r="G319" s="126">
        <v>165</v>
      </c>
    </row>
    <row r="320" spans="1:7" ht="15.75">
      <c r="A320" s="81">
        <v>314</v>
      </c>
      <c r="B320" s="91">
        <v>1504</v>
      </c>
      <c r="C320" s="92">
        <v>64628213</v>
      </c>
      <c r="D320" s="94" t="s">
        <v>2240</v>
      </c>
      <c r="E320" s="94" t="s">
        <v>2241</v>
      </c>
      <c r="F320" s="112">
        <v>3114</v>
      </c>
      <c r="G320" s="126">
        <v>935</v>
      </c>
    </row>
    <row r="321" spans="1:7" ht="15.75">
      <c r="A321" s="81">
        <v>315</v>
      </c>
      <c r="B321" s="127">
        <v>1504</v>
      </c>
      <c r="C321" s="99" t="s">
        <v>2242</v>
      </c>
      <c r="D321" s="97" t="s">
        <v>2240</v>
      </c>
      <c r="E321" s="94" t="s">
        <v>2241</v>
      </c>
      <c r="F321" s="129">
        <v>3141</v>
      </c>
      <c r="G321" s="126">
        <v>0</v>
      </c>
    </row>
    <row r="322" spans="1:7" ht="15.75">
      <c r="A322" s="81">
        <v>316</v>
      </c>
      <c r="B322" s="91">
        <v>1504</v>
      </c>
      <c r="C322" s="92">
        <v>64628213</v>
      </c>
      <c r="D322" s="94" t="s">
        <v>2240</v>
      </c>
      <c r="E322" s="94" t="s">
        <v>2241</v>
      </c>
      <c r="F322" s="112">
        <v>3143</v>
      </c>
      <c r="G322" s="126">
        <v>17</v>
      </c>
    </row>
    <row r="323" spans="1:7" ht="15.75">
      <c r="A323" s="81">
        <v>317</v>
      </c>
      <c r="B323" s="91">
        <v>1505</v>
      </c>
      <c r="C323" s="92">
        <v>64628205</v>
      </c>
      <c r="D323" s="93" t="s">
        <v>2243</v>
      </c>
      <c r="E323" s="94" t="s">
        <v>2244</v>
      </c>
      <c r="F323" s="112">
        <v>3114</v>
      </c>
      <c r="G323" s="126">
        <v>916</v>
      </c>
    </row>
    <row r="324" spans="1:7" ht="15.75">
      <c r="A324" s="81">
        <v>318</v>
      </c>
      <c r="B324" s="91">
        <v>1505</v>
      </c>
      <c r="C324" s="92">
        <v>64628205</v>
      </c>
      <c r="D324" s="93" t="s">
        <v>2243</v>
      </c>
      <c r="E324" s="94" t="s">
        <v>2244</v>
      </c>
      <c r="F324" s="112">
        <v>3143</v>
      </c>
      <c r="G324" s="126">
        <v>10</v>
      </c>
    </row>
    <row r="325" spans="1:7" ht="15.75">
      <c r="A325" s="81">
        <v>319</v>
      </c>
      <c r="B325" s="91">
        <v>1507</v>
      </c>
      <c r="C325" s="92">
        <v>64628191</v>
      </c>
      <c r="D325" s="93" t="s">
        <v>1424</v>
      </c>
      <c r="E325" s="94" t="s">
        <v>1425</v>
      </c>
      <c r="F325" s="112">
        <v>3114</v>
      </c>
      <c r="G325" s="126">
        <v>882</v>
      </c>
    </row>
    <row r="326" spans="1:7" ht="15.75">
      <c r="A326" s="81">
        <v>320</v>
      </c>
      <c r="B326" s="91">
        <v>1507</v>
      </c>
      <c r="C326" s="92">
        <v>64628191</v>
      </c>
      <c r="D326" s="93" t="s">
        <v>1424</v>
      </c>
      <c r="E326" s="94" t="s">
        <v>1425</v>
      </c>
      <c r="F326" s="112">
        <v>3143</v>
      </c>
      <c r="G326" s="126">
        <v>6</v>
      </c>
    </row>
    <row r="327" spans="1:7" ht="15.75">
      <c r="A327" s="81">
        <v>321</v>
      </c>
      <c r="B327" s="91">
        <v>1508</v>
      </c>
      <c r="C327" s="92">
        <v>64628183</v>
      </c>
      <c r="D327" s="94" t="s">
        <v>144</v>
      </c>
      <c r="E327" s="94" t="s">
        <v>1601</v>
      </c>
      <c r="F327" s="112">
        <v>3114</v>
      </c>
      <c r="G327" s="126">
        <v>2128</v>
      </c>
    </row>
    <row r="328" spans="1:7" ht="15.75">
      <c r="A328" s="81">
        <v>322</v>
      </c>
      <c r="B328" s="91">
        <v>1508</v>
      </c>
      <c r="C328" s="92">
        <v>64628183</v>
      </c>
      <c r="D328" s="94" t="s">
        <v>144</v>
      </c>
      <c r="E328" s="94" t="s">
        <v>1601</v>
      </c>
      <c r="F328" s="112">
        <v>3141</v>
      </c>
      <c r="G328" s="126">
        <v>507</v>
      </c>
    </row>
    <row r="329" spans="1:7" ht="15.75">
      <c r="A329" s="81">
        <v>323</v>
      </c>
      <c r="B329" s="91">
        <v>1508</v>
      </c>
      <c r="C329" s="92">
        <v>64628183</v>
      </c>
      <c r="D329" s="94" t="s">
        <v>144</v>
      </c>
      <c r="E329" s="94" t="s">
        <v>1601</v>
      </c>
      <c r="F329" s="112">
        <v>3143</v>
      </c>
      <c r="G329" s="126">
        <v>10</v>
      </c>
    </row>
    <row r="330" spans="1:7" ht="15.75">
      <c r="A330" s="81">
        <v>324</v>
      </c>
      <c r="B330" s="91">
        <v>1509</v>
      </c>
      <c r="C330" s="92">
        <v>68899173</v>
      </c>
      <c r="D330" s="93" t="s">
        <v>1602</v>
      </c>
      <c r="E330" s="94" t="s">
        <v>1603</v>
      </c>
      <c r="F330" s="112">
        <v>3112</v>
      </c>
      <c r="G330" s="126">
        <v>110</v>
      </c>
    </row>
    <row r="331" spans="1:7" ht="15.75">
      <c r="A331" s="81">
        <v>325</v>
      </c>
      <c r="B331" s="91">
        <v>1509</v>
      </c>
      <c r="C331" s="92">
        <v>68899173</v>
      </c>
      <c r="D331" s="93" t="s">
        <v>1602</v>
      </c>
      <c r="E331" s="94" t="s">
        <v>1603</v>
      </c>
      <c r="F331" s="112">
        <v>3114</v>
      </c>
      <c r="G331" s="126">
        <v>308</v>
      </c>
    </row>
    <row r="332" spans="1:7" ht="15.75">
      <c r="A332" s="81">
        <v>326</v>
      </c>
      <c r="B332" s="91">
        <v>1509</v>
      </c>
      <c r="C332" s="92">
        <v>68899173</v>
      </c>
      <c r="D332" s="93" t="s">
        <v>1602</v>
      </c>
      <c r="E332" s="94" t="s">
        <v>1603</v>
      </c>
      <c r="F332" s="112">
        <v>3143</v>
      </c>
      <c r="G332" s="126">
        <v>1</v>
      </c>
    </row>
    <row r="333" spans="1:7" ht="15.75">
      <c r="A333" s="81">
        <v>327</v>
      </c>
      <c r="B333" s="91">
        <v>1512</v>
      </c>
      <c r="C333" s="92" t="s">
        <v>2917</v>
      </c>
      <c r="D333" s="116" t="s">
        <v>2918</v>
      </c>
      <c r="E333" s="94" t="s">
        <v>2919</v>
      </c>
      <c r="F333" s="112">
        <v>3114</v>
      </c>
      <c r="G333" s="126">
        <v>2993</v>
      </c>
    </row>
    <row r="334" spans="1:7" ht="15.75">
      <c r="A334" s="81">
        <v>328</v>
      </c>
      <c r="B334" s="91">
        <v>1512</v>
      </c>
      <c r="C334" s="92" t="s">
        <v>2917</v>
      </c>
      <c r="D334" s="116" t="s">
        <v>2918</v>
      </c>
      <c r="E334" s="94" t="s">
        <v>2919</v>
      </c>
      <c r="F334" s="112">
        <v>3141</v>
      </c>
      <c r="G334" s="126">
        <v>19</v>
      </c>
    </row>
    <row r="335" spans="1:7" ht="15.75">
      <c r="A335" s="81">
        <v>329</v>
      </c>
      <c r="B335" s="91">
        <v>1512</v>
      </c>
      <c r="C335" s="92" t="s">
        <v>2917</v>
      </c>
      <c r="D335" s="116" t="s">
        <v>2918</v>
      </c>
      <c r="E335" s="94" t="s">
        <v>2919</v>
      </c>
      <c r="F335" s="112">
        <v>3143</v>
      </c>
      <c r="G335" s="126">
        <v>15</v>
      </c>
    </row>
    <row r="336" spans="1:7" ht="15.75">
      <c r="A336" s="81">
        <v>330</v>
      </c>
      <c r="B336" s="91">
        <v>1513</v>
      </c>
      <c r="C336" s="92">
        <v>47655259</v>
      </c>
      <c r="D336" s="116" t="s">
        <v>2920</v>
      </c>
      <c r="E336" s="94" t="s">
        <v>2921</v>
      </c>
      <c r="F336" s="112">
        <v>3114</v>
      </c>
      <c r="G336" s="126">
        <v>1923</v>
      </c>
    </row>
    <row r="337" spans="1:7" ht="15.75">
      <c r="A337" s="81">
        <v>331</v>
      </c>
      <c r="B337" s="91">
        <v>1513</v>
      </c>
      <c r="C337" s="92">
        <v>47655259</v>
      </c>
      <c r="D337" s="116" t="s">
        <v>2920</v>
      </c>
      <c r="E337" s="94" t="s">
        <v>2921</v>
      </c>
      <c r="F337" s="112">
        <v>3143</v>
      </c>
      <c r="G337" s="126">
        <v>36</v>
      </c>
    </row>
    <row r="338" spans="1:7" ht="15.75">
      <c r="A338" s="81">
        <v>332</v>
      </c>
      <c r="B338" s="91">
        <v>1514</v>
      </c>
      <c r="C338" s="92">
        <v>63024616</v>
      </c>
      <c r="D338" s="116" t="s">
        <v>1913</v>
      </c>
      <c r="E338" s="94" t="s">
        <v>1914</v>
      </c>
      <c r="F338" s="112">
        <v>3114</v>
      </c>
      <c r="G338" s="126">
        <v>957</v>
      </c>
    </row>
    <row r="339" spans="1:7" ht="15.75">
      <c r="A339" s="81">
        <v>333</v>
      </c>
      <c r="B339" s="91">
        <v>1514</v>
      </c>
      <c r="C339" s="92">
        <v>63024616</v>
      </c>
      <c r="D339" s="116" t="s">
        <v>1913</v>
      </c>
      <c r="E339" s="94" t="s">
        <v>1914</v>
      </c>
      <c r="F339" s="112">
        <v>3143</v>
      </c>
      <c r="G339" s="126">
        <v>40</v>
      </c>
    </row>
    <row r="340" spans="1:7" ht="15.75">
      <c r="A340" s="81">
        <v>334</v>
      </c>
      <c r="B340" s="91">
        <v>1514</v>
      </c>
      <c r="C340" s="92">
        <v>63024616</v>
      </c>
      <c r="D340" s="116" t="s">
        <v>1913</v>
      </c>
      <c r="E340" s="94" t="s">
        <v>1914</v>
      </c>
      <c r="F340" s="112">
        <v>3146</v>
      </c>
      <c r="G340" s="126">
        <v>138</v>
      </c>
    </row>
    <row r="341" spans="1:7" ht="15.75">
      <c r="A341" s="81">
        <v>335</v>
      </c>
      <c r="B341" s="91">
        <v>1515</v>
      </c>
      <c r="C341" s="92" t="s">
        <v>2718</v>
      </c>
      <c r="D341" s="116" t="s">
        <v>2719</v>
      </c>
      <c r="E341" s="94" t="s">
        <v>2720</v>
      </c>
      <c r="F341" s="112">
        <v>3114</v>
      </c>
      <c r="G341" s="126">
        <v>1729</v>
      </c>
    </row>
    <row r="342" spans="1:7" ht="15.75">
      <c r="A342" s="81">
        <v>336</v>
      </c>
      <c r="B342" s="91">
        <v>1515</v>
      </c>
      <c r="C342" s="92" t="s">
        <v>2718</v>
      </c>
      <c r="D342" s="116" t="s">
        <v>2719</v>
      </c>
      <c r="E342" s="94" t="s">
        <v>2720</v>
      </c>
      <c r="F342" s="112">
        <v>3141</v>
      </c>
      <c r="G342" s="126">
        <v>339</v>
      </c>
    </row>
    <row r="343" spans="1:7" ht="15.75">
      <c r="A343" s="81">
        <v>337</v>
      </c>
      <c r="B343" s="91">
        <v>1515</v>
      </c>
      <c r="C343" s="92" t="s">
        <v>2718</v>
      </c>
      <c r="D343" s="116" t="s">
        <v>2719</v>
      </c>
      <c r="E343" s="94" t="s">
        <v>2720</v>
      </c>
      <c r="F343" s="112">
        <v>3143</v>
      </c>
      <c r="G343" s="126">
        <v>21</v>
      </c>
    </row>
    <row r="344" spans="1:7" ht="15.75">
      <c r="A344" s="81">
        <v>338</v>
      </c>
      <c r="B344" s="91">
        <v>1516</v>
      </c>
      <c r="C344" s="92">
        <v>70640700</v>
      </c>
      <c r="D344" s="93" t="s">
        <v>2724</v>
      </c>
      <c r="E344" s="94" t="s">
        <v>2725</v>
      </c>
      <c r="F344" s="112">
        <v>3112</v>
      </c>
      <c r="G344" s="126">
        <v>30</v>
      </c>
    </row>
    <row r="345" spans="1:7" ht="15.75">
      <c r="A345" s="81">
        <v>339</v>
      </c>
      <c r="B345" s="91">
        <v>1516</v>
      </c>
      <c r="C345" s="92">
        <v>70640700</v>
      </c>
      <c r="D345" s="93" t="s">
        <v>2724</v>
      </c>
      <c r="E345" s="94" t="s">
        <v>2725</v>
      </c>
      <c r="F345" s="112">
        <v>3114</v>
      </c>
      <c r="G345" s="126">
        <v>1371</v>
      </c>
    </row>
    <row r="346" spans="1:7" ht="15.75">
      <c r="A346" s="81">
        <v>340</v>
      </c>
      <c r="B346" s="91">
        <v>1516</v>
      </c>
      <c r="C346" s="92">
        <v>70640700</v>
      </c>
      <c r="D346" s="93" t="s">
        <v>2724</v>
      </c>
      <c r="E346" s="94" t="s">
        <v>2725</v>
      </c>
      <c r="F346" s="112">
        <v>3141</v>
      </c>
      <c r="G346" s="126">
        <v>42</v>
      </c>
    </row>
    <row r="347" spans="1:7" ht="15.75">
      <c r="A347" s="81">
        <v>341</v>
      </c>
      <c r="B347" s="91">
        <v>1516</v>
      </c>
      <c r="C347" s="92">
        <v>70640700</v>
      </c>
      <c r="D347" s="93" t="s">
        <v>2724</v>
      </c>
      <c r="E347" s="94" t="s">
        <v>2725</v>
      </c>
      <c r="F347" s="112">
        <v>3143</v>
      </c>
      <c r="G347" s="126">
        <v>55</v>
      </c>
    </row>
    <row r="348" spans="1:7" ht="15.75">
      <c r="A348" s="81">
        <v>342</v>
      </c>
      <c r="B348" s="91">
        <v>1517</v>
      </c>
      <c r="C348" s="92">
        <v>70640696</v>
      </c>
      <c r="D348" s="93" t="s">
        <v>1007</v>
      </c>
      <c r="E348" s="94" t="s">
        <v>1008</v>
      </c>
      <c r="F348" s="112">
        <v>3112</v>
      </c>
      <c r="G348" s="126">
        <v>12</v>
      </c>
    </row>
    <row r="349" spans="1:7" ht="16.5" customHeight="1">
      <c r="A349" s="81">
        <v>343</v>
      </c>
      <c r="B349" s="91">
        <v>1517</v>
      </c>
      <c r="C349" s="92">
        <v>70640696</v>
      </c>
      <c r="D349" s="93" t="s">
        <v>1007</v>
      </c>
      <c r="E349" s="94" t="s">
        <v>1008</v>
      </c>
      <c r="F349" s="112">
        <v>3114</v>
      </c>
      <c r="G349" s="126">
        <v>446</v>
      </c>
    </row>
    <row r="350" spans="1:7" ht="15.75">
      <c r="A350" s="81">
        <v>344</v>
      </c>
      <c r="B350" s="91">
        <v>1517</v>
      </c>
      <c r="C350" s="92">
        <v>70640696</v>
      </c>
      <c r="D350" s="93" t="s">
        <v>1007</v>
      </c>
      <c r="E350" s="94" t="s">
        <v>1008</v>
      </c>
      <c r="F350" s="112">
        <v>3143</v>
      </c>
      <c r="G350" s="126">
        <v>16</v>
      </c>
    </row>
    <row r="351" spans="1:7" ht="15.75">
      <c r="A351" s="81">
        <v>345</v>
      </c>
      <c r="B351" s="91">
        <v>1518</v>
      </c>
      <c r="C351" s="92">
        <v>64125912</v>
      </c>
      <c r="D351" s="93" t="s">
        <v>1009</v>
      </c>
      <c r="E351" s="94" t="s">
        <v>1010</v>
      </c>
      <c r="F351" s="112">
        <v>3112</v>
      </c>
      <c r="G351" s="126">
        <v>675</v>
      </c>
    </row>
    <row r="352" spans="1:7" ht="15.75">
      <c r="A352" s="81">
        <v>346</v>
      </c>
      <c r="B352" s="91">
        <v>1518</v>
      </c>
      <c r="C352" s="92">
        <v>64125912</v>
      </c>
      <c r="D352" s="93" t="s">
        <v>1009</v>
      </c>
      <c r="E352" s="94" t="s">
        <v>1010</v>
      </c>
      <c r="F352" s="112">
        <v>3114</v>
      </c>
      <c r="G352" s="126">
        <v>682</v>
      </c>
    </row>
    <row r="353" spans="1:7" ht="15.75">
      <c r="A353" s="81">
        <v>347</v>
      </c>
      <c r="B353" s="91">
        <v>1518</v>
      </c>
      <c r="C353" s="92">
        <v>64125912</v>
      </c>
      <c r="D353" s="93" t="s">
        <v>1009</v>
      </c>
      <c r="E353" s="94" t="s">
        <v>1010</v>
      </c>
      <c r="F353" s="112">
        <v>3141</v>
      </c>
      <c r="G353" s="126">
        <v>147</v>
      </c>
    </row>
    <row r="354" spans="1:7" ht="15.75">
      <c r="A354" s="81">
        <v>348</v>
      </c>
      <c r="B354" s="91">
        <v>1518</v>
      </c>
      <c r="C354" s="92">
        <v>64125912</v>
      </c>
      <c r="D354" s="93" t="s">
        <v>1009</v>
      </c>
      <c r="E354" s="94" t="s">
        <v>1010</v>
      </c>
      <c r="F354" s="112">
        <v>3143</v>
      </c>
      <c r="G354" s="126">
        <v>10</v>
      </c>
    </row>
    <row r="355" spans="1:7" ht="15.75">
      <c r="A355" s="81">
        <v>349</v>
      </c>
      <c r="B355" s="91">
        <v>1519</v>
      </c>
      <c r="C355" s="92">
        <v>70640726</v>
      </c>
      <c r="D355" s="93" t="s">
        <v>1011</v>
      </c>
      <c r="E355" s="94" t="s">
        <v>1012</v>
      </c>
      <c r="F355" s="112">
        <v>3114</v>
      </c>
      <c r="G355" s="126">
        <v>514</v>
      </c>
    </row>
    <row r="356" spans="1:7" ht="15.75">
      <c r="A356" s="81">
        <v>350</v>
      </c>
      <c r="B356" s="91">
        <v>1520</v>
      </c>
      <c r="C356" s="92">
        <v>70640718</v>
      </c>
      <c r="D356" s="94" t="s">
        <v>1476</v>
      </c>
      <c r="E356" s="94" t="s">
        <v>1477</v>
      </c>
      <c r="F356" s="112">
        <v>3114</v>
      </c>
      <c r="G356" s="126">
        <v>711</v>
      </c>
    </row>
    <row r="357" spans="1:7" ht="15.75">
      <c r="A357" s="81">
        <v>351</v>
      </c>
      <c r="B357" s="91">
        <v>1520</v>
      </c>
      <c r="C357" s="92">
        <v>70640718</v>
      </c>
      <c r="D357" s="94" t="s">
        <v>1476</v>
      </c>
      <c r="E357" s="94" t="s">
        <v>1477</v>
      </c>
      <c r="F357" s="112">
        <v>3143</v>
      </c>
      <c r="G357" s="126">
        <v>35</v>
      </c>
    </row>
    <row r="358" spans="1:7" ht="15.75">
      <c r="A358" s="81">
        <v>352</v>
      </c>
      <c r="B358" s="91">
        <v>1521</v>
      </c>
      <c r="C358" s="117">
        <v>62330268</v>
      </c>
      <c r="D358" s="113" t="s">
        <v>3129</v>
      </c>
      <c r="E358" s="94" t="s">
        <v>3130</v>
      </c>
      <c r="F358" s="112">
        <v>3114</v>
      </c>
      <c r="G358" s="96">
        <v>446</v>
      </c>
    </row>
    <row r="359" spans="1:7" ht="15.75">
      <c r="A359" s="81">
        <v>353</v>
      </c>
      <c r="B359" s="127">
        <v>1521</v>
      </c>
      <c r="C359" s="99">
        <v>62330268</v>
      </c>
      <c r="D359" s="113" t="s">
        <v>3129</v>
      </c>
      <c r="E359" s="97" t="s">
        <v>3130</v>
      </c>
      <c r="F359" s="129">
        <v>3141</v>
      </c>
      <c r="G359" s="96">
        <v>0</v>
      </c>
    </row>
    <row r="360" spans="1:7" ht="15.75">
      <c r="A360" s="81">
        <v>354</v>
      </c>
      <c r="B360" s="91">
        <v>1521</v>
      </c>
      <c r="C360" s="117">
        <v>62330268</v>
      </c>
      <c r="D360" s="113" t="s">
        <v>3129</v>
      </c>
      <c r="E360" s="94" t="s">
        <v>3130</v>
      </c>
      <c r="F360" s="112">
        <v>3143</v>
      </c>
      <c r="G360" s="96">
        <v>6</v>
      </c>
    </row>
    <row r="361" spans="1:7" ht="15.75">
      <c r="A361" s="81">
        <v>355</v>
      </c>
      <c r="B361" s="91">
        <v>1521</v>
      </c>
      <c r="C361" s="117">
        <v>62330268</v>
      </c>
      <c r="D361" s="113" t="s">
        <v>3129</v>
      </c>
      <c r="E361" s="94" t="s">
        <v>3130</v>
      </c>
      <c r="F361" s="112">
        <v>3149</v>
      </c>
      <c r="G361" s="96">
        <v>1351</v>
      </c>
    </row>
    <row r="362" spans="1:7" ht="15.75">
      <c r="A362" s="81">
        <v>356</v>
      </c>
      <c r="B362" s="91">
        <v>1522</v>
      </c>
      <c r="C362" s="92">
        <v>62330390</v>
      </c>
      <c r="D362" s="94" t="s">
        <v>3131</v>
      </c>
      <c r="E362" s="94" t="s">
        <v>3132</v>
      </c>
      <c r="F362" s="112">
        <v>3114</v>
      </c>
      <c r="G362" s="126">
        <f>821+20</f>
        <v>841</v>
      </c>
    </row>
    <row r="363" spans="1:7" ht="15.75">
      <c r="A363" s="81">
        <v>357</v>
      </c>
      <c r="B363" s="91">
        <v>1522</v>
      </c>
      <c r="C363" s="92">
        <v>62330390</v>
      </c>
      <c r="D363" s="94" t="s">
        <v>3131</v>
      </c>
      <c r="E363" s="94" t="s">
        <v>3132</v>
      </c>
      <c r="F363" s="112">
        <v>3143</v>
      </c>
      <c r="G363" s="126">
        <v>6</v>
      </c>
    </row>
    <row r="364" spans="1:7" ht="15.75">
      <c r="A364" s="81">
        <v>358</v>
      </c>
      <c r="B364" s="91">
        <v>1524</v>
      </c>
      <c r="C364" s="92">
        <v>70640661</v>
      </c>
      <c r="D364" s="93" t="s">
        <v>1653</v>
      </c>
      <c r="E364" s="94" t="s">
        <v>1654</v>
      </c>
      <c r="F364" s="112">
        <v>3114</v>
      </c>
      <c r="G364" s="126">
        <f>657+12</f>
        <v>669</v>
      </c>
    </row>
    <row r="365" spans="1:7" ht="15.75">
      <c r="A365" s="81">
        <v>359</v>
      </c>
      <c r="B365" s="91">
        <v>1525</v>
      </c>
      <c r="C365" s="92">
        <v>70640670</v>
      </c>
      <c r="D365" s="93" t="s">
        <v>1655</v>
      </c>
      <c r="E365" s="94" t="s">
        <v>1656</v>
      </c>
      <c r="F365" s="112">
        <v>3114</v>
      </c>
      <c r="G365" s="126">
        <f>806+17</f>
        <v>823</v>
      </c>
    </row>
    <row r="366" spans="1:7" ht="15.75">
      <c r="A366" s="81">
        <v>360</v>
      </c>
      <c r="B366" s="91">
        <v>1525</v>
      </c>
      <c r="C366" s="92">
        <v>70640670</v>
      </c>
      <c r="D366" s="93" t="s">
        <v>1655</v>
      </c>
      <c r="E366" s="94" t="s">
        <v>1656</v>
      </c>
      <c r="F366" s="112">
        <v>3141</v>
      </c>
      <c r="G366" s="126">
        <v>30</v>
      </c>
    </row>
    <row r="367" spans="1:7" ht="15.75">
      <c r="A367" s="81">
        <v>361</v>
      </c>
      <c r="B367" s="91">
        <v>1525</v>
      </c>
      <c r="C367" s="92">
        <v>70640670</v>
      </c>
      <c r="D367" s="93" t="s">
        <v>1655</v>
      </c>
      <c r="E367" s="94" t="s">
        <v>1656</v>
      </c>
      <c r="F367" s="112">
        <v>3143</v>
      </c>
      <c r="G367" s="126">
        <v>39</v>
      </c>
    </row>
    <row r="368" spans="1:7" ht="15.75">
      <c r="A368" s="81">
        <v>362</v>
      </c>
      <c r="B368" s="91">
        <v>1526</v>
      </c>
      <c r="C368" s="117">
        <v>47813482</v>
      </c>
      <c r="D368" s="116" t="s">
        <v>1657</v>
      </c>
      <c r="E368" s="94" t="s">
        <v>1658</v>
      </c>
      <c r="F368" s="112">
        <v>3114</v>
      </c>
      <c r="G368" s="96">
        <v>1476</v>
      </c>
    </row>
    <row r="369" spans="1:7" ht="15.75">
      <c r="A369" s="81">
        <v>363</v>
      </c>
      <c r="B369" s="91">
        <v>1526</v>
      </c>
      <c r="C369" s="117">
        <v>47813482</v>
      </c>
      <c r="D369" s="116" t="s">
        <v>1657</v>
      </c>
      <c r="E369" s="94" t="s">
        <v>1658</v>
      </c>
      <c r="F369" s="112">
        <v>3141</v>
      </c>
      <c r="G369" s="96">
        <v>0</v>
      </c>
    </row>
    <row r="370" spans="1:7" ht="15.75">
      <c r="A370" s="81">
        <v>364</v>
      </c>
      <c r="B370" s="91">
        <v>1526</v>
      </c>
      <c r="C370" s="117">
        <v>47813482</v>
      </c>
      <c r="D370" s="116" t="s">
        <v>1657</v>
      </c>
      <c r="E370" s="94" t="s">
        <v>1658</v>
      </c>
      <c r="F370" s="112">
        <v>3143</v>
      </c>
      <c r="G370" s="96">
        <v>3</v>
      </c>
    </row>
    <row r="371" spans="1:7" ht="15.75">
      <c r="A371" s="81">
        <v>365</v>
      </c>
      <c r="B371" s="91">
        <v>1526</v>
      </c>
      <c r="C371" s="117">
        <v>47813482</v>
      </c>
      <c r="D371" s="116" t="s">
        <v>1657</v>
      </c>
      <c r="E371" s="94" t="s">
        <v>1658</v>
      </c>
      <c r="F371" s="112">
        <v>3145</v>
      </c>
      <c r="G371" s="96">
        <v>302</v>
      </c>
    </row>
    <row r="372" spans="1:7" ht="15.75">
      <c r="A372" s="81">
        <v>366</v>
      </c>
      <c r="B372" s="91">
        <v>1526</v>
      </c>
      <c r="C372" s="117">
        <v>47813482</v>
      </c>
      <c r="D372" s="116" t="s">
        <v>1657</v>
      </c>
      <c r="E372" s="94" t="s">
        <v>1658</v>
      </c>
      <c r="F372" s="112">
        <v>3146</v>
      </c>
      <c r="G372" s="96">
        <v>164</v>
      </c>
    </row>
    <row r="373" spans="1:7" ht="15.75">
      <c r="A373" s="81">
        <v>367</v>
      </c>
      <c r="B373" s="91">
        <v>1527</v>
      </c>
      <c r="C373" s="92">
        <v>47813491</v>
      </c>
      <c r="D373" s="116" t="s">
        <v>1659</v>
      </c>
      <c r="E373" s="94" t="s">
        <v>1660</v>
      </c>
      <c r="F373" s="112">
        <v>3112</v>
      </c>
      <c r="G373" s="126">
        <v>60</v>
      </c>
    </row>
    <row r="374" spans="1:7" ht="15.75">
      <c r="A374" s="81">
        <v>368</v>
      </c>
      <c r="B374" s="91">
        <v>1527</v>
      </c>
      <c r="C374" s="92">
        <v>47813491</v>
      </c>
      <c r="D374" s="116" t="s">
        <v>1659</v>
      </c>
      <c r="E374" s="94" t="s">
        <v>1660</v>
      </c>
      <c r="F374" s="95">
        <v>3114</v>
      </c>
      <c r="G374" s="126">
        <v>770</v>
      </c>
    </row>
    <row r="375" spans="1:7" ht="15.75">
      <c r="A375" s="81">
        <v>369</v>
      </c>
      <c r="B375" s="91">
        <v>1527</v>
      </c>
      <c r="C375" s="92">
        <v>47813491</v>
      </c>
      <c r="D375" s="116" t="s">
        <v>1659</v>
      </c>
      <c r="E375" s="94" t="s">
        <v>1660</v>
      </c>
      <c r="F375" s="130">
        <v>3141</v>
      </c>
      <c r="G375" s="126">
        <v>8</v>
      </c>
    </row>
    <row r="376" spans="1:7" ht="15.75">
      <c r="A376" s="81">
        <v>370</v>
      </c>
      <c r="B376" s="91">
        <v>1527</v>
      </c>
      <c r="C376" s="92">
        <v>47813491</v>
      </c>
      <c r="D376" s="116" t="s">
        <v>1659</v>
      </c>
      <c r="E376" s="94" t="s">
        <v>1660</v>
      </c>
      <c r="F376" s="95">
        <v>3143</v>
      </c>
      <c r="G376" s="126">
        <v>20</v>
      </c>
    </row>
    <row r="377" spans="1:7" ht="15.75">
      <c r="A377" s="81">
        <v>371</v>
      </c>
      <c r="B377" s="91">
        <v>1528</v>
      </c>
      <c r="C377" s="92">
        <v>47813199</v>
      </c>
      <c r="D377" s="94" t="s">
        <v>1661</v>
      </c>
      <c r="E377" s="94" t="s">
        <v>1662</v>
      </c>
      <c r="F377" s="95">
        <v>3114</v>
      </c>
      <c r="G377" s="126">
        <v>814</v>
      </c>
    </row>
    <row r="378" spans="1:7" ht="15.75">
      <c r="A378" s="81">
        <v>372</v>
      </c>
      <c r="B378" s="91">
        <v>1528</v>
      </c>
      <c r="C378" s="92">
        <v>47813199</v>
      </c>
      <c r="D378" s="94" t="s">
        <v>1661</v>
      </c>
      <c r="E378" s="94" t="s">
        <v>1662</v>
      </c>
      <c r="F378" s="95">
        <v>3143</v>
      </c>
      <c r="G378" s="126">
        <v>5</v>
      </c>
    </row>
    <row r="379" spans="1:7" ht="15.75">
      <c r="A379" s="81">
        <v>373</v>
      </c>
      <c r="B379" s="91">
        <v>1529</v>
      </c>
      <c r="C379" s="92">
        <v>47813181</v>
      </c>
      <c r="D379" s="93" t="s">
        <v>1663</v>
      </c>
      <c r="E379" s="94" t="s">
        <v>1664</v>
      </c>
      <c r="F379" s="95">
        <v>3114</v>
      </c>
      <c r="G379" s="126">
        <v>717</v>
      </c>
    </row>
    <row r="380" spans="1:7" ht="15.75">
      <c r="A380" s="81">
        <v>374</v>
      </c>
      <c r="B380" s="91">
        <v>1529</v>
      </c>
      <c r="C380" s="92">
        <v>47813181</v>
      </c>
      <c r="D380" s="93" t="s">
        <v>1663</v>
      </c>
      <c r="E380" s="94" t="s">
        <v>1664</v>
      </c>
      <c r="F380" s="95">
        <v>3143</v>
      </c>
      <c r="G380" s="126">
        <v>50</v>
      </c>
    </row>
    <row r="381" spans="1:7" ht="15.75">
      <c r="A381" s="81">
        <v>375</v>
      </c>
      <c r="B381" s="91">
        <v>1530</v>
      </c>
      <c r="C381" s="92">
        <v>47813211</v>
      </c>
      <c r="D381" s="116" t="s">
        <v>1665</v>
      </c>
      <c r="E381" s="94" t="s">
        <v>1666</v>
      </c>
      <c r="F381" s="95">
        <v>3114</v>
      </c>
      <c r="G381" s="126">
        <f>844+5</f>
        <v>849</v>
      </c>
    </row>
    <row r="382" spans="1:7" ht="15.75">
      <c r="A382" s="81">
        <v>376</v>
      </c>
      <c r="B382" s="91">
        <v>1530</v>
      </c>
      <c r="C382" s="92">
        <v>47813211</v>
      </c>
      <c r="D382" s="116" t="s">
        <v>1665</v>
      </c>
      <c r="E382" s="94" t="s">
        <v>1666</v>
      </c>
      <c r="F382" s="95">
        <v>3141</v>
      </c>
      <c r="G382" s="126">
        <v>4</v>
      </c>
    </row>
    <row r="383" spans="1:7" ht="15.75">
      <c r="A383" s="81">
        <v>377</v>
      </c>
      <c r="B383" s="91">
        <v>1530</v>
      </c>
      <c r="C383" s="92">
        <v>47813211</v>
      </c>
      <c r="D383" s="116" t="s">
        <v>1665</v>
      </c>
      <c r="E383" s="94" t="s">
        <v>1666</v>
      </c>
      <c r="F383" s="95">
        <v>3143</v>
      </c>
      <c r="G383" s="126">
        <v>3</v>
      </c>
    </row>
    <row r="384" spans="1:7" ht="15.75">
      <c r="A384" s="81">
        <v>378</v>
      </c>
      <c r="B384" s="91">
        <v>1530</v>
      </c>
      <c r="C384" s="92">
        <v>47813211</v>
      </c>
      <c r="D384" s="116" t="s">
        <v>1665</v>
      </c>
      <c r="E384" s="94" t="s">
        <v>1666</v>
      </c>
      <c r="F384" s="95">
        <v>3146</v>
      </c>
      <c r="G384" s="126">
        <f>112+20</f>
        <v>132</v>
      </c>
    </row>
    <row r="385" spans="1:7" ht="15.75">
      <c r="A385" s="81">
        <v>379</v>
      </c>
      <c r="B385" s="91">
        <v>1531</v>
      </c>
      <c r="C385" s="117">
        <v>47813563</v>
      </c>
      <c r="D385" s="113" t="s">
        <v>989</v>
      </c>
      <c r="E385" s="94" t="s">
        <v>990</v>
      </c>
      <c r="F385" s="95">
        <v>3149</v>
      </c>
      <c r="G385" s="96">
        <v>2964</v>
      </c>
    </row>
    <row r="386" spans="1:7" ht="15.75">
      <c r="A386" s="81">
        <v>380</v>
      </c>
      <c r="B386" s="91">
        <v>1532</v>
      </c>
      <c r="C386" s="117">
        <v>47813571</v>
      </c>
      <c r="D386" s="113" t="s">
        <v>991</v>
      </c>
      <c r="E386" s="94" t="s">
        <v>992</v>
      </c>
      <c r="F386" s="95">
        <v>3114</v>
      </c>
      <c r="G386" s="96">
        <v>171</v>
      </c>
    </row>
    <row r="387" spans="1:7" ht="15.75">
      <c r="A387" s="81">
        <v>381</v>
      </c>
      <c r="B387" s="91">
        <v>1532</v>
      </c>
      <c r="C387" s="92">
        <v>47813571</v>
      </c>
      <c r="D387" s="113" t="s">
        <v>991</v>
      </c>
      <c r="E387" s="94" t="s">
        <v>992</v>
      </c>
      <c r="F387" s="95">
        <v>3124</v>
      </c>
      <c r="G387" s="96">
        <v>307</v>
      </c>
    </row>
    <row r="388" spans="1:7" ht="15.75">
      <c r="A388" s="81">
        <v>382</v>
      </c>
      <c r="B388" s="91">
        <v>1532</v>
      </c>
      <c r="C388" s="92">
        <v>47813571</v>
      </c>
      <c r="D388" s="113" t="s">
        <v>991</v>
      </c>
      <c r="E388" s="94" t="s">
        <v>992</v>
      </c>
      <c r="F388" s="95">
        <v>3141</v>
      </c>
      <c r="G388" s="96">
        <v>0</v>
      </c>
    </row>
    <row r="389" spans="1:7" ht="15.75">
      <c r="A389" s="81">
        <v>383</v>
      </c>
      <c r="B389" s="91">
        <v>1532</v>
      </c>
      <c r="C389" s="117">
        <v>47813571</v>
      </c>
      <c r="D389" s="113" t="s">
        <v>991</v>
      </c>
      <c r="E389" s="94" t="s">
        <v>992</v>
      </c>
      <c r="F389" s="95">
        <v>3149</v>
      </c>
      <c r="G389" s="96">
        <v>4452</v>
      </c>
    </row>
    <row r="390" spans="1:7" ht="15.75">
      <c r="A390" s="81">
        <v>384</v>
      </c>
      <c r="B390" s="91">
        <v>1533</v>
      </c>
      <c r="C390" s="92">
        <v>47813172</v>
      </c>
      <c r="D390" s="116" t="s">
        <v>993</v>
      </c>
      <c r="E390" s="94" t="s">
        <v>137</v>
      </c>
      <c r="F390" s="95">
        <v>3114</v>
      </c>
      <c r="G390" s="126">
        <v>1072</v>
      </c>
    </row>
    <row r="391" spans="1:7" ht="15.75">
      <c r="A391" s="81">
        <v>385</v>
      </c>
      <c r="B391" s="91">
        <v>1533</v>
      </c>
      <c r="C391" s="92">
        <v>47813172</v>
      </c>
      <c r="D391" s="116" t="s">
        <v>993</v>
      </c>
      <c r="E391" s="94" t="s">
        <v>137</v>
      </c>
      <c r="F391" s="95">
        <v>3143</v>
      </c>
      <c r="G391" s="126">
        <v>52</v>
      </c>
    </row>
    <row r="392" spans="1:7" ht="15.75">
      <c r="A392" s="81">
        <v>386</v>
      </c>
      <c r="B392" s="91">
        <v>1535</v>
      </c>
      <c r="C392" s="92">
        <v>69610134</v>
      </c>
      <c r="D392" s="93" t="s">
        <v>138</v>
      </c>
      <c r="E392" s="94" t="s">
        <v>139</v>
      </c>
      <c r="F392" s="95">
        <v>3114</v>
      </c>
      <c r="G392" s="126">
        <v>1196</v>
      </c>
    </row>
    <row r="393" spans="1:7" ht="15.75">
      <c r="A393" s="81">
        <v>387</v>
      </c>
      <c r="B393" s="91">
        <v>1535</v>
      </c>
      <c r="C393" s="92">
        <v>69610134</v>
      </c>
      <c r="D393" s="93" t="s">
        <v>138</v>
      </c>
      <c r="E393" s="94" t="s">
        <v>139</v>
      </c>
      <c r="F393" s="95">
        <v>3124</v>
      </c>
      <c r="G393" s="126">
        <v>119</v>
      </c>
    </row>
    <row r="394" spans="1:7" ht="15.75">
      <c r="A394" s="81">
        <v>388</v>
      </c>
      <c r="B394" s="91">
        <v>1535</v>
      </c>
      <c r="C394" s="92">
        <v>69610134</v>
      </c>
      <c r="D394" s="93" t="s">
        <v>138</v>
      </c>
      <c r="E394" s="94" t="s">
        <v>139</v>
      </c>
      <c r="F394" s="95">
        <v>3143</v>
      </c>
      <c r="G394" s="126">
        <v>33</v>
      </c>
    </row>
    <row r="395" spans="1:7" ht="15.75">
      <c r="A395" s="81">
        <v>389</v>
      </c>
      <c r="B395" s="91">
        <v>1536</v>
      </c>
      <c r="C395" s="117">
        <v>70632090</v>
      </c>
      <c r="D395" s="93" t="s">
        <v>140</v>
      </c>
      <c r="E395" s="94" t="s">
        <v>1449</v>
      </c>
      <c r="F395" s="95">
        <v>3112</v>
      </c>
      <c r="G395" s="96">
        <v>25</v>
      </c>
    </row>
    <row r="396" spans="1:7" ht="15.75">
      <c r="A396" s="81">
        <v>390</v>
      </c>
      <c r="B396" s="91">
        <v>1536</v>
      </c>
      <c r="C396" s="117">
        <v>70632090</v>
      </c>
      <c r="D396" s="93" t="s">
        <v>140</v>
      </c>
      <c r="E396" s="94" t="s">
        <v>1449</v>
      </c>
      <c r="F396" s="95">
        <v>3114</v>
      </c>
      <c r="G396" s="96">
        <v>466</v>
      </c>
    </row>
    <row r="397" spans="1:7" ht="15.75">
      <c r="A397" s="81">
        <v>391</v>
      </c>
      <c r="B397" s="91">
        <v>1536</v>
      </c>
      <c r="C397" s="117">
        <v>70632090</v>
      </c>
      <c r="D397" s="93" t="s">
        <v>140</v>
      </c>
      <c r="E397" s="94" t="s">
        <v>1449</v>
      </c>
      <c r="F397" s="95">
        <v>3141</v>
      </c>
      <c r="G397" s="96">
        <v>12</v>
      </c>
    </row>
    <row r="398" spans="1:7" ht="15.75">
      <c r="A398" s="81">
        <v>392</v>
      </c>
      <c r="B398" s="91">
        <v>1536</v>
      </c>
      <c r="C398" s="117">
        <v>70632090</v>
      </c>
      <c r="D398" s="93" t="s">
        <v>140</v>
      </c>
      <c r="E398" s="94" t="s">
        <v>1449</v>
      </c>
      <c r="F398" s="95">
        <v>3143</v>
      </c>
      <c r="G398" s="96">
        <v>12</v>
      </c>
    </row>
    <row r="399" spans="1:7" ht="15.75">
      <c r="A399" s="81">
        <v>393</v>
      </c>
      <c r="B399" s="91">
        <v>1537</v>
      </c>
      <c r="C399" s="92">
        <v>69610126</v>
      </c>
      <c r="D399" s="93" t="s">
        <v>1450</v>
      </c>
      <c r="E399" s="94" t="s">
        <v>1451</v>
      </c>
      <c r="F399" s="95">
        <v>3112</v>
      </c>
      <c r="G399" s="126">
        <v>25</v>
      </c>
    </row>
    <row r="400" spans="1:7" ht="15.75">
      <c r="A400" s="81">
        <v>394</v>
      </c>
      <c r="B400" s="91">
        <v>1537</v>
      </c>
      <c r="C400" s="92">
        <v>69610126</v>
      </c>
      <c r="D400" s="93" t="s">
        <v>1450</v>
      </c>
      <c r="E400" s="94" t="s">
        <v>1451</v>
      </c>
      <c r="F400" s="95">
        <v>3114</v>
      </c>
      <c r="G400" s="126">
        <v>1398</v>
      </c>
    </row>
    <row r="401" spans="1:7" ht="15.75">
      <c r="A401" s="81">
        <v>395</v>
      </c>
      <c r="B401" s="91">
        <v>1537</v>
      </c>
      <c r="C401" s="92">
        <v>69610126</v>
      </c>
      <c r="D401" s="93" t="s">
        <v>1450</v>
      </c>
      <c r="E401" s="94" t="s">
        <v>1451</v>
      </c>
      <c r="F401" s="95">
        <v>3124</v>
      </c>
      <c r="G401" s="126">
        <v>70</v>
      </c>
    </row>
    <row r="402" spans="1:7" ht="15.75">
      <c r="A402" s="81">
        <v>396</v>
      </c>
      <c r="B402" s="91">
        <v>1537</v>
      </c>
      <c r="C402" s="92">
        <v>69610126</v>
      </c>
      <c r="D402" s="93" t="s">
        <v>1450</v>
      </c>
      <c r="E402" s="94" t="s">
        <v>1451</v>
      </c>
      <c r="F402" s="95">
        <v>3141</v>
      </c>
      <c r="G402" s="126">
        <v>0</v>
      </c>
    </row>
    <row r="403" spans="1:7" ht="15.75">
      <c r="A403" s="81">
        <v>397</v>
      </c>
      <c r="B403" s="91">
        <v>1537</v>
      </c>
      <c r="C403" s="92">
        <v>69610126</v>
      </c>
      <c r="D403" s="93" t="s">
        <v>1450</v>
      </c>
      <c r="E403" s="94" t="s">
        <v>1451</v>
      </c>
      <c r="F403" s="95">
        <v>3143</v>
      </c>
      <c r="G403" s="126">
        <v>59</v>
      </c>
    </row>
    <row r="404" spans="1:7" ht="15.75">
      <c r="A404" s="81">
        <v>398</v>
      </c>
      <c r="B404" s="91">
        <v>1538</v>
      </c>
      <c r="C404" s="117" t="s">
        <v>1452</v>
      </c>
      <c r="D404" s="113" t="s">
        <v>1453</v>
      </c>
      <c r="E404" s="94" t="s">
        <v>2662</v>
      </c>
      <c r="F404" s="95">
        <v>3114</v>
      </c>
      <c r="G404" s="96">
        <v>305</v>
      </c>
    </row>
    <row r="405" spans="1:7" ht="15.75">
      <c r="A405" s="81">
        <v>399</v>
      </c>
      <c r="B405" s="91">
        <v>1538</v>
      </c>
      <c r="C405" s="92" t="s">
        <v>1452</v>
      </c>
      <c r="D405" s="113" t="s">
        <v>1453</v>
      </c>
      <c r="E405" s="94" t="s">
        <v>2662</v>
      </c>
      <c r="F405" s="95">
        <v>3141</v>
      </c>
      <c r="G405" s="96">
        <v>0</v>
      </c>
    </row>
    <row r="406" spans="1:7" ht="15.75">
      <c r="A406" s="81">
        <v>400</v>
      </c>
      <c r="B406" s="91">
        <v>1538</v>
      </c>
      <c r="C406" s="117" t="s">
        <v>1452</v>
      </c>
      <c r="D406" s="113" t="s">
        <v>1453</v>
      </c>
      <c r="E406" s="94" t="s">
        <v>2662</v>
      </c>
      <c r="F406" s="95">
        <v>3143</v>
      </c>
      <c r="G406" s="96">
        <v>95</v>
      </c>
    </row>
    <row r="407" spans="1:7" ht="15.75">
      <c r="A407" s="81">
        <v>401</v>
      </c>
      <c r="B407" s="91">
        <v>1538</v>
      </c>
      <c r="C407" s="117" t="s">
        <v>1452</v>
      </c>
      <c r="D407" s="113" t="s">
        <v>1453</v>
      </c>
      <c r="E407" s="94" t="s">
        <v>2662</v>
      </c>
      <c r="F407" s="95">
        <v>3149</v>
      </c>
      <c r="G407" s="96">
        <f>3030+200</f>
        <v>3230</v>
      </c>
    </row>
    <row r="408" spans="1:7" ht="15.75">
      <c r="A408" s="81">
        <v>402</v>
      </c>
      <c r="B408" s="91">
        <v>1539</v>
      </c>
      <c r="C408" s="92">
        <v>60802669</v>
      </c>
      <c r="D408" s="116" t="s">
        <v>2618</v>
      </c>
      <c r="E408" s="94" t="s">
        <v>2619</v>
      </c>
      <c r="F408" s="95">
        <v>3114</v>
      </c>
      <c r="G408" s="126">
        <v>1548</v>
      </c>
    </row>
    <row r="409" spans="1:7" ht="15.75">
      <c r="A409" s="81">
        <v>403</v>
      </c>
      <c r="B409" s="91">
        <v>1539</v>
      </c>
      <c r="C409" s="92">
        <v>60802669</v>
      </c>
      <c r="D409" s="116" t="s">
        <v>2618</v>
      </c>
      <c r="E409" s="94" t="s">
        <v>2619</v>
      </c>
      <c r="F409" s="95">
        <v>3141</v>
      </c>
      <c r="G409" s="126">
        <v>46</v>
      </c>
    </row>
    <row r="410" spans="1:7" ht="15.75">
      <c r="A410" s="81">
        <v>404</v>
      </c>
      <c r="B410" s="91">
        <v>1539</v>
      </c>
      <c r="C410" s="92">
        <v>60802669</v>
      </c>
      <c r="D410" s="116" t="s">
        <v>2618</v>
      </c>
      <c r="E410" s="94" t="s">
        <v>2619</v>
      </c>
      <c r="F410" s="95">
        <v>3143</v>
      </c>
      <c r="G410" s="126">
        <v>3</v>
      </c>
    </row>
    <row r="411" spans="1:7" ht="15.75">
      <c r="A411" s="81">
        <v>405</v>
      </c>
      <c r="B411" s="91">
        <v>1539</v>
      </c>
      <c r="C411" s="92">
        <v>60802669</v>
      </c>
      <c r="D411" s="116" t="s">
        <v>2618</v>
      </c>
      <c r="E411" s="94" t="s">
        <v>2619</v>
      </c>
      <c r="F411" s="95">
        <v>3146</v>
      </c>
      <c r="G411" s="126">
        <v>26</v>
      </c>
    </row>
    <row r="412" spans="1:7" ht="15.75">
      <c r="A412" s="81">
        <v>406</v>
      </c>
      <c r="B412" s="91">
        <v>1540</v>
      </c>
      <c r="C412" s="92">
        <v>60802791</v>
      </c>
      <c r="D412" s="93" t="s">
        <v>2620</v>
      </c>
      <c r="E412" s="94" t="s">
        <v>2621</v>
      </c>
      <c r="F412" s="95">
        <v>3114</v>
      </c>
      <c r="G412" s="126">
        <v>523</v>
      </c>
    </row>
    <row r="413" spans="1:7" ht="15.75">
      <c r="A413" s="81">
        <v>407</v>
      </c>
      <c r="B413" s="91">
        <v>1540</v>
      </c>
      <c r="C413" s="92">
        <v>60802791</v>
      </c>
      <c r="D413" s="93" t="s">
        <v>2620</v>
      </c>
      <c r="E413" s="94" t="s">
        <v>2621</v>
      </c>
      <c r="F413" s="95">
        <v>3143</v>
      </c>
      <c r="G413" s="126">
        <v>5</v>
      </c>
    </row>
    <row r="414" spans="1:7" ht="15.75">
      <c r="A414" s="81">
        <v>408</v>
      </c>
      <c r="B414" s="91">
        <v>1541</v>
      </c>
      <c r="C414" s="92">
        <v>60780509</v>
      </c>
      <c r="D414" s="93" t="s">
        <v>2622</v>
      </c>
      <c r="E414" s="94" t="s">
        <v>416</v>
      </c>
      <c r="F414" s="95">
        <v>3114</v>
      </c>
      <c r="G414" s="126">
        <v>662</v>
      </c>
    </row>
    <row r="415" spans="1:7" ht="15.75">
      <c r="A415" s="81">
        <v>409</v>
      </c>
      <c r="B415" s="91">
        <v>1541</v>
      </c>
      <c r="C415" s="92">
        <v>60780509</v>
      </c>
      <c r="D415" s="93" t="s">
        <v>2622</v>
      </c>
      <c r="E415" s="94" t="s">
        <v>416</v>
      </c>
      <c r="F415" s="95">
        <v>3143</v>
      </c>
      <c r="G415" s="126">
        <v>5</v>
      </c>
    </row>
    <row r="416" spans="1:7" ht="15.75">
      <c r="A416" s="81">
        <v>410</v>
      </c>
      <c r="B416" s="91">
        <v>1543</v>
      </c>
      <c r="C416" s="92">
        <v>60802561</v>
      </c>
      <c r="D416" s="94" t="s">
        <v>417</v>
      </c>
      <c r="E416" s="94" t="s">
        <v>418</v>
      </c>
      <c r="F416" s="95">
        <v>3114</v>
      </c>
      <c r="G416" s="126">
        <v>658</v>
      </c>
    </row>
    <row r="417" spans="1:7" ht="15.75">
      <c r="A417" s="81">
        <v>411</v>
      </c>
      <c r="B417" s="91">
        <v>1543</v>
      </c>
      <c r="C417" s="92">
        <v>60802561</v>
      </c>
      <c r="D417" s="94" t="s">
        <v>417</v>
      </c>
      <c r="E417" s="94" t="s">
        <v>418</v>
      </c>
      <c r="F417" s="95">
        <v>3143</v>
      </c>
      <c r="G417" s="126">
        <v>2</v>
      </c>
    </row>
    <row r="418" spans="1:7" ht="15.75">
      <c r="A418" s="81">
        <v>412</v>
      </c>
      <c r="B418" s="131">
        <v>1544</v>
      </c>
      <c r="C418" s="109" t="s">
        <v>419</v>
      </c>
      <c r="D418" s="116" t="s">
        <v>2860</v>
      </c>
      <c r="E418" s="97" t="s">
        <v>997</v>
      </c>
      <c r="F418" s="104">
        <v>3114</v>
      </c>
      <c r="G418" s="132">
        <v>1120</v>
      </c>
    </row>
    <row r="419" spans="1:7" ht="15.75">
      <c r="A419" s="81">
        <v>413</v>
      </c>
      <c r="B419" s="131">
        <v>1544</v>
      </c>
      <c r="C419" s="109" t="s">
        <v>419</v>
      </c>
      <c r="D419" s="116" t="s">
        <v>2860</v>
      </c>
      <c r="E419" s="97" t="s">
        <v>997</v>
      </c>
      <c r="F419" s="104">
        <v>3141</v>
      </c>
      <c r="G419" s="132">
        <v>1</v>
      </c>
    </row>
    <row r="420" spans="1:7" ht="15.75">
      <c r="A420" s="81">
        <v>414</v>
      </c>
      <c r="B420" s="131">
        <v>1544</v>
      </c>
      <c r="C420" s="109" t="s">
        <v>419</v>
      </c>
      <c r="D420" s="116" t="s">
        <v>2860</v>
      </c>
      <c r="E420" s="97" t="s">
        <v>997</v>
      </c>
      <c r="F420" s="104">
        <v>3143</v>
      </c>
      <c r="G420" s="132">
        <v>2</v>
      </c>
    </row>
    <row r="421" spans="1:7" ht="15.75">
      <c r="A421" s="81">
        <v>415</v>
      </c>
      <c r="B421" s="131">
        <v>1544</v>
      </c>
      <c r="C421" s="109" t="s">
        <v>419</v>
      </c>
      <c r="D421" s="116" t="s">
        <v>2860</v>
      </c>
      <c r="E421" s="97" t="s">
        <v>997</v>
      </c>
      <c r="F421" s="104">
        <v>3146</v>
      </c>
      <c r="G421" s="132">
        <v>60</v>
      </c>
    </row>
    <row r="422" spans="1:7" ht="15.75">
      <c r="A422" s="81">
        <v>416</v>
      </c>
      <c r="B422" s="131">
        <v>1545</v>
      </c>
      <c r="C422" s="117" t="s">
        <v>998</v>
      </c>
      <c r="D422" s="116" t="s">
        <v>1082</v>
      </c>
      <c r="E422" s="94" t="s">
        <v>1083</v>
      </c>
      <c r="F422" s="95">
        <v>3114</v>
      </c>
      <c r="G422" s="126">
        <v>1957</v>
      </c>
    </row>
    <row r="423" spans="1:7" ht="15.75">
      <c r="A423" s="81">
        <v>417</v>
      </c>
      <c r="B423" s="131">
        <v>1545</v>
      </c>
      <c r="C423" s="117" t="s">
        <v>998</v>
      </c>
      <c r="D423" s="116" t="s">
        <v>1082</v>
      </c>
      <c r="E423" s="94" t="s">
        <v>1083</v>
      </c>
      <c r="F423" s="95">
        <v>3143</v>
      </c>
      <c r="G423" s="126">
        <v>3</v>
      </c>
    </row>
    <row r="424" spans="1:7" ht="15.75">
      <c r="A424" s="81">
        <v>418</v>
      </c>
      <c r="B424" s="91">
        <v>1601</v>
      </c>
      <c r="C424" s="92">
        <v>61989207</v>
      </c>
      <c r="D424" s="93" t="s">
        <v>2965</v>
      </c>
      <c r="E424" s="113" t="s">
        <v>2966</v>
      </c>
      <c r="F424" s="104">
        <v>3231</v>
      </c>
      <c r="G424" s="96">
        <v>0</v>
      </c>
    </row>
    <row r="425" spans="1:7" ht="15.75">
      <c r="A425" s="81">
        <v>419</v>
      </c>
      <c r="B425" s="91">
        <v>1602</v>
      </c>
      <c r="C425" s="92">
        <v>61989185</v>
      </c>
      <c r="D425" s="93" t="s">
        <v>2574</v>
      </c>
      <c r="E425" s="113" t="s">
        <v>1298</v>
      </c>
      <c r="F425" s="104">
        <v>3231</v>
      </c>
      <c r="G425" s="96">
        <v>0</v>
      </c>
    </row>
    <row r="426" spans="1:7" ht="15.75">
      <c r="A426" s="81">
        <v>420</v>
      </c>
      <c r="B426" s="91">
        <v>1603</v>
      </c>
      <c r="C426" s="92">
        <v>61989177</v>
      </c>
      <c r="D426" s="93" t="s">
        <v>1299</v>
      </c>
      <c r="E426" s="113" t="s">
        <v>1300</v>
      </c>
      <c r="F426" s="104">
        <v>3231</v>
      </c>
      <c r="G426" s="96">
        <v>0</v>
      </c>
    </row>
    <row r="427" spans="1:7" ht="15.75">
      <c r="A427" s="81">
        <v>421</v>
      </c>
      <c r="B427" s="91">
        <v>1604</v>
      </c>
      <c r="C427" s="92">
        <v>61989215</v>
      </c>
      <c r="D427" s="93" t="s">
        <v>1301</v>
      </c>
      <c r="E427" s="113" t="s">
        <v>1302</v>
      </c>
      <c r="F427" s="104">
        <v>3231</v>
      </c>
      <c r="G427" s="96">
        <v>0</v>
      </c>
    </row>
    <row r="428" spans="1:7" ht="15.75">
      <c r="A428" s="81">
        <v>422</v>
      </c>
      <c r="B428" s="91">
        <v>1605</v>
      </c>
      <c r="C428" s="92">
        <v>61989193</v>
      </c>
      <c r="D428" s="93" t="s">
        <v>1303</v>
      </c>
      <c r="E428" s="113" t="s">
        <v>1304</v>
      </c>
      <c r="F428" s="104">
        <v>3231</v>
      </c>
      <c r="G428" s="96">
        <v>0</v>
      </c>
    </row>
    <row r="429" spans="1:7" ht="15.75">
      <c r="A429" s="81">
        <v>423</v>
      </c>
      <c r="B429" s="91">
        <v>1606</v>
      </c>
      <c r="C429" s="92">
        <v>61989223</v>
      </c>
      <c r="D429" s="93" t="s">
        <v>1305</v>
      </c>
      <c r="E429" s="113" t="s">
        <v>790</v>
      </c>
      <c r="F429" s="104">
        <v>3231</v>
      </c>
      <c r="G429" s="96">
        <v>0</v>
      </c>
    </row>
    <row r="430" spans="1:7" ht="15.75">
      <c r="A430" s="81">
        <v>424</v>
      </c>
      <c r="B430" s="91">
        <v>1607</v>
      </c>
      <c r="C430" s="92">
        <v>63731983</v>
      </c>
      <c r="D430" s="93" t="s">
        <v>791</v>
      </c>
      <c r="E430" s="113" t="s">
        <v>792</v>
      </c>
      <c r="F430" s="104">
        <v>3231</v>
      </c>
      <c r="G430" s="96">
        <v>0</v>
      </c>
    </row>
    <row r="431" spans="1:7" ht="15.75">
      <c r="A431" s="81">
        <v>425</v>
      </c>
      <c r="B431" s="91">
        <v>1608</v>
      </c>
      <c r="C431" s="92">
        <v>64628116</v>
      </c>
      <c r="D431" s="93" t="s">
        <v>793</v>
      </c>
      <c r="E431" s="113" t="s">
        <v>794</v>
      </c>
      <c r="F431" s="104">
        <v>3231</v>
      </c>
      <c r="G431" s="96">
        <v>0</v>
      </c>
    </row>
    <row r="432" spans="1:7" ht="15.75">
      <c r="A432" s="81">
        <v>426</v>
      </c>
      <c r="B432" s="91">
        <v>1609</v>
      </c>
      <c r="C432" s="92">
        <v>64628221</v>
      </c>
      <c r="D432" s="93" t="s">
        <v>2032</v>
      </c>
      <c r="E432" s="113" t="s">
        <v>2112</v>
      </c>
      <c r="F432" s="104">
        <v>3231</v>
      </c>
      <c r="G432" s="96">
        <v>0</v>
      </c>
    </row>
    <row r="433" spans="1:7" ht="15.75">
      <c r="A433" s="81">
        <v>427</v>
      </c>
      <c r="B433" s="91">
        <v>1610</v>
      </c>
      <c r="C433" s="92">
        <v>61989231</v>
      </c>
      <c r="D433" s="93" t="s">
        <v>2331</v>
      </c>
      <c r="E433" s="113" t="s">
        <v>2332</v>
      </c>
      <c r="F433" s="104">
        <v>3231</v>
      </c>
      <c r="G433" s="96">
        <v>0</v>
      </c>
    </row>
    <row r="434" spans="1:7" ht="15.75">
      <c r="A434" s="81">
        <v>428</v>
      </c>
      <c r="B434" s="91">
        <v>1611</v>
      </c>
      <c r="C434" s="92">
        <v>62331701</v>
      </c>
      <c r="D434" s="93" t="s">
        <v>2333</v>
      </c>
      <c r="E434" s="113" t="s">
        <v>2901</v>
      </c>
      <c r="F434" s="104">
        <v>3231</v>
      </c>
      <c r="G434" s="96">
        <v>0</v>
      </c>
    </row>
    <row r="435" spans="1:7" ht="15.75">
      <c r="A435" s="81">
        <v>429</v>
      </c>
      <c r="B435" s="91">
        <v>1612</v>
      </c>
      <c r="C435" s="92">
        <v>68899106</v>
      </c>
      <c r="D435" s="93" t="s">
        <v>2902</v>
      </c>
      <c r="E435" s="113" t="s">
        <v>2887</v>
      </c>
      <c r="F435" s="104">
        <v>3231</v>
      </c>
      <c r="G435" s="96">
        <v>0</v>
      </c>
    </row>
    <row r="436" spans="1:7" ht="15.75">
      <c r="A436" s="81">
        <v>430</v>
      </c>
      <c r="B436" s="91">
        <v>1613</v>
      </c>
      <c r="C436" s="92">
        <v>62331663</v>
      </c>
      <c r="D436" s="93" t="s">
        <v>2888</v>
      </c>
      <c r="E436" s="113" t="s">
        <v>2889</v>
      </c>
      <c r="F436" s="104">
        <v>3231</v>
      </c>
      <c r="G436" s="96">
        <v>65</v>
      </c>
    </row>
    <row r="437" spans="1:7" ht="15.75">
      <c r="A437" s="81">
        <v>431</v>
      </c>
      <c r="B437" s="91">
        <v>1614</v>
      </c>
      <c r="C437" s="92">
        <v>62331647</v>
      </c>
      <c r="D437" s="93" t="s">
        <v>2890</v>
      </c>
      <c r="E437" s="113" t="s">
        <v>2891</v>
      </c>
      <c r="F437" s="104">
        <v>3231</v>
      </c>
      <c r="G437" s="96">
        <v>0</v>
      </c>
    </row>
    <row r="438" spans="1:7" ht="15.75">
      <c r="A438" s="81">
        <v>432</v>
      </c>
      <c r="B438" s="91">
        <v>1615</v>
      </c>
      <c r="C438" s="92">
        <v>68899092</v>
      </c>
      <c r="D438" s="93" t="s">
        <v>2517</v>
      </c>
      <c r="E438" s="113" t="s">
        <v>2518</v>
      </c>
      <c r="F438" s="104">
        <v>3231</v>
      </c>
      <c r="G438" s="96">
        <v>0</v>
      </c>
    </row>
    <row r="439" spans="1:7" ht="15.75">
      <c r="A439" s="81">
        <v>433</v>
      </c>
      <c r="B439" s="91">
        <v>1616</v>
      </c>
      <c r="C439" s="92">
        <v>62331680</v>
      </c>
      <c r="D439" s="93" t="s">
        <v>1595</v>
      </c>
      <c r="E439" s="113" t="s">
        <v>1596</v>
      </c>
      <c r="F439" s="104">
        <v>3231</v>
      </c>
      <c r="G439" s="96">
        <v>0</v>
      </c>
    </row>
    <row r="440" spans="1:7" ht="15.75">
      <c r="A440" s="81">
        <v>434</v>
      </c>
      <c r="B440" s="91">
        <v>1617</v>
      </c>
      <c r="C440" s="92">
        <v>62331621</v>
      </c>
      <c r="D440" s="93" t="s">
        <v>2442</v>
      </c>
      <c r="E440" s="113" t="s">
        <v>2443</v>
      </c>
      <c r="F440" s="104">
        <v>3231</v>
      </c>
      <c r="G440" s="96">
        <v>0</v>
      </c>
    </row>
    <row r="441" spans="1:7" ht="15.75">
      <c r="A441" s="81">
        <v>435</v>
      </c>
      <c r="B441" s="91">
        <v>1618</v>
      </c>
      <c r="C441" s="92">
        <v>62331698</v>
      </c>
      <c r="D441" s="93" t="s">
        <v>2431</v>
      </c>
      <c r="E441" s="113" t="s">
        <v>2432</v>
      </c>
      <c r="F441" s="104">
        <v>3231</v>
      </c>
      <c r="G441" s="96">
        <v>0</v>
      </c>
    </row>
    <row r="442" spans="1:7" ht="15.75">
      <c r="A442" s="81">
        <v>436</v>
      </c>
      <c r="B442" s="91">
        <v>1619</v>
      </c>
      <c r="C442" s="92">
        <v>62330276</v>
      </c>
      <c r="D442" s="93" t="s">
        <v>2433</v>
      </c>
      <c r="E442" s="113" t="s">
        <v>2793</v>
      </c>
      <c r="F442" s="104">
        <v>3231</v>
      </c>
      <c r="G442" s="96">
        <v>0</v>
      </c>
    </row>
    <row r="443" spans="1:7" ht="15.75">
      <c r="A443" s="81">
        <v>437</v>
      </c>
      <c r="B443" s="91">
        <v>1620</v>
      </c>
      <c r="C443" s="92">
        <v>62330357</v>
      </c>
      <c r="D443" s="93" t="s">
        <v>2794</v>
      </c>
      <c r="E443" s="113" t="s">
        <v>2721</v>
      </c>
      <c r="F443" s="104">
        <v>3231</v>
      </c>
      <c r="G443" s="96">
        <v>0</v>
      </c>
    </row>
    <row r="444" spans="1:7" ht="15.75">
      <c r="A444" s="81">
        <v>438</v>
      </c>
      <c r="B444" s="91">
        <v>1621</v>
      </c>
      <c r="C444" s="92">
        <v>62330365</v>
      </c>
      <c r="D444" s="93" t="s">
        <v>2362</v>
      </c>
      <c r="E444" s="113" t="s">
        <v>2363</v>
      </c>
      <c r="F444" s="104">
        <v>3231</v>
      </c>
      <c r="G444" s="96">
        <v>0</v>
      </c>
    </row>
    <row r="445" spans="1:7" ht="15.75">
      <c r="A445" s="81">
        <v>439</v>
      </c>
      <c r="B445" s="91">
        <v>1622</v>
      </c>
      <c r="C445" s="92">
        <v>62330420</v>
      </c>
      <c r="D445" s="93" t="s">
        <v>1910</v>
      </c>
      <c r="E445" s="113" t="s">
        <v>1911</v>
      </c>
      <c r="F445" s="104">
        <v>3231</v>
      </c>
      <c r="G445" s="96">
        <v>0</v>
      </c>
    </row>
    <row r="446" spans="1:7" ht="15.75">
      <c r="A446" s="81">
        <v>440</v>
      </c>
      <c r="B446" s="91">
        <v>1623</v>
      </c>
      <c r="C446" s="92">
        <v>62330322</v>
      </c>
      <c r="D446" s="93" t="s">
        <v>1912</v>
      </c>
      <c r="E446" s="113" t="s">
        <v>2477</v>
      </c>
      <c r="F446" s="104">
        <v>3231</v>
      </c>
      <c r="G446" s="96">
        <v>0</v>
      </c>
    </row>
    <row r="447" spans="1:7" ht="15.75">
      <c r="A447" s="81">
        <v>441</v>
      </c>
      <c r="B447" s="91">
        <v>1624</v>
      </c>
      <c r="C447" s="92">
        <v>62330292</v>
      </c>
      <c r="D447" s="93" t="s">
        <v>2478</v>
      </c>
      <c r="E447" s="113" t="s">
        <v>2479</v>
      </c>
      <c r="F447" s="104">
        <v>3231</v>
      </c>
      <c r="G447" s="96">
        <v>0</v>
      </c>
    </row>
    <row r="448" spans="1:7" ht="15.75">
      <c r="A448" s="81">
        <v>442</v>
      </c>
      <c r="B448" s="91">
        <v>1625</v>
      </c>
      <c r="C448" s="92">
        <v>62330373</v>
      </c>
      <c r="D448" s="93" t="s">
        <v>2480</v>
      </c>
      <c r="E448" s="113" t="s">
        <v>2481</v>
      </c>
      <c r="F448" s="104">
        <v>3231</v>
      </c>
      <c r="G448" s="96">
        <v>0</v>
      </c>
    </row>
    <row r="449" spans="1:7" ht="15.75">
      <c r="A449" s="81">
        <v>443</v>
      </c>
      <c r="B449" s="91">
        <v>1626</v>
      </c>
      <c r="C449" s="92">
        <v>49590928</v>
      </c>
      <c r="D449" s="93" t="s">
        <v>2482</v>
      </c>
      <c r="E449" s="113" t="s">
        <v>2483</v>
      </c>
      <c r="F449" s="107">
        <v>3231</v>
      </c>
      <c r="G449" s="96">
        <v>0</v>
      </c>
    </row>
    <row r="450" spans="1:7" ht="15.75">
      <c r="A450" s="81">
        <v>444</v>
      </c>
      <c r="B450" s="91">
        <v>1627</v>
      </c>
      <c r="C450" s="92">
        <v>62330349</v>
      </c>
      <c r="D450" s="93" t="s">
        <v>2484</v>
      </c>
      <c r="E450" s="113" t="s">
        <v>2210</v>
      </c>
      <c r="F450" s="133">
        <v>3231</v>
      </c>
      <c r="G450" s="96">
        <v>0</v>
      </c>
    </row>
    <row r="451" spans="1:7" ht="15.75">
      <c r="A451" s="81">
        <v>445</v>
      </c>
      <c r="B451" s="91">
        <v>1628</v>
      </c>
      <c r="C451" s="92">
        <v>47813539</v>
      </c>
      <c r="D451" s="93" t="s">
        <v>2211</v>
      </c>
      <c r="E451" s="113" t="s">
        <v>2212</v>
      </c>
      <c r="F451" s="133">
        <v>3231</v>
      </c>
      <c r="G451" s="96">
        <v>0</v>
      </c>
    </row>
    <row r="452" spans="1:7" ht="15.75">
      <c r="A452" s="81">
        <v>446</v>
      </c>
      <c r="B452" s="91">
        <v>1629</v>
      </c>
      <c r="C452" s="92" t="s">
        <v>2213</v>
      </c>
      <c r="D452" s="93" t="s">
        <v>2214</v>
      </c>
      <c r="E452" s="113" t="s">
        <v>2215</v>
      </c>
      <c r="F452" s="133">
        <v>3231</v>
      </c>
      <c r="G452" s="96">
        <v>0</v>
      </c>
    </row>
    <row r="453" spans="1:7" ht="15.75">
      <c r="A453" s="81">
        <v>447</v>
      </c>
      <c r="B453" s="91">
        <v>1630</v>
      </c>
      <c r="C453" s="92">
        <v>47813504</v>
      </c>
      <c r="D453" s="93" t="s">
        <v>2216</v>
      </c>
      <c r="E453" s="113" t="s">
        <v>2217</v>
      </c>
      <c r="F453" s="133">
        <v>3231</v>
      </c>
      <c r="G453" s="96">
        <v>0</v>
      </c>
    </row>
    <row r="454" spans="1:7" ht="15.75">
      <c r="A454" s="81">
        <v>448</v>
      </c>
      <c r="B454" s="91">
        <v>1631</v>
      </c>
      <c r="C454" s="92">
        <v>47813521</v>
      </c>
      <c r="D454" s="93" t="s">
        <v>2218</v>
      </c>
      <c r="E454" s="113" t="s">
        <v>2761</v>
      </c>
      <c r="F454" s="133">
        <v>3231</v>
      </c>
      <c r="G454" s="96">
        <v>0</v>
      </c>
    </row>
    <row r="455" spans="1:7" ht="15.75">
      <c r="A455" s="81">
        <v>449</v>
      </c>
      <c r="B455" s="91">
        <v>1632</v>
      </c>
      <c r="C455" s="92">
        <v>47813512</v>
      </c>
      <c r="D455" s="93" t="s">
        <v>2762</v>
      </c>
      <c r="E455" s="113" t="s">
        <v>2763</v>
      </c>
      <c r="F455" s="133">
        <v>3231</v>
      </c>
      <c r="G455" s="96">
        <v>0</v>
      </c>
    </row>
    <row r="456" spans="1:7" ht="15.75">
      <c r="A456" s="81">
        <v>450</v>
      </c>
      <c r="B456" s="91">
        <v>1633</v>
      </c>
      <c r="C456" s="92">
        <v>47813598</v>
      </c>
      <c r="D456" s="93" t="s">
        <v>2764</v>
      </c>
      <c r="E456" s="113" t="s">
        <v>2765</v>
      </c>
      <c r="F456" s="133">
        <v>3231</v>
      </c>
      <c r="G456" s="96">
        <v>0</v>
      </c>
    </row>
    <row r="457" spans="1:7" ht="15.75">
      <c r="A457" s="81">
        <v>451</v>
      </c>
      <c r="B457" s="91">
        <v>1634</v>
      </c>
      <c r="C457" s="92">
        <v>64120422</v>
      </c>
      <c r="D457" s="93" t="s">
        <v>2766</v>
      </c>
      <c r="E457" s="113" t="s">
        <v>2767</v>
      </c>
      <c r="F457" s="133">
        <v>3231</v>
      </c>
      <c r="G457" s="96">
        <v>0</v>
      </c>
    </row>
    <row r="458" spans="1:7" ht="15.75">
      <c r="A458" s="81">
        <v>452</v>
      </c>
      <c r="B458" s="91">
        <v>1635</v>
      </c>
      <c r="C458" s="92">
        <v>64120384</v>
      </c>
      <c r="D458" s="93" t="s">
        <v>2768</v>
      </c>
      <c r="E458" s="113" t="s">
        <v>2769</v>
      </c>
      <c r="F458" s="104">
        <v>3231</v>
      </c>
      <c r="G458" s="96">
        <v>0</v>
      </c>
    </row>
    <row r="459" spans="1:7" ht="15.75">
      <c r="A459" s="81">
        <v>453</v>
      </c>
      <c r="B459" s="91">
        <v>1636</v>
      </c>
      <c r="C459" s="92">
        <v>64120392</v>
      </c>
      <c r="D459" s="93" t="s">
        <v>1800</v>
      </c>
      <c r="E459" s="113" t="s">
        <v>1801</v>
      </c>
      <c r="F459" s="104">
        <v>3231</v>
      </c>
      <c r="G459" s="96">
        <v>0</v>
      </c>
    </row>
    <row r="460" spans="1:7" ht="15.75">
      <c r="A460" s="81">
        <v>454</v>
      </c>
      <c r="B460" s="91">
        <v>1637</v>
      </c>
      <c r="C460" s="92">
        <v>61955574</v>
      </c>
      <c r="D460" s="93" t="s">
        <v>1802</v>
      </c>
      <c r="E460" s="113" t="s">
        <v>2642</v>
      </c>
      <c r="F460" s="104">
        <v>3231</v>
      </c>
      <c r="G460" s="96">
        <v>0</v>
      </c>
    </row>
    <row r="461" spans="1:7" ht="15.75">
      <c r="A461" s="81">
        <v>455</v>
      </c>
      <c r="B461" s="91">
        <v>1638</v>
      </c>
      <c r="C461" s="92">
        <v>60780568</v>
      </c>
      <c r="D461" s="93" t="s">
        <v>2643</v>
      </c>
      <c r="E461" s="113" t="s">
        <v>2644</v>
      </c>
      <c r="F461" s="104">
        <v>3231</v>
      </c>
      <c r="G461" s="96">
        <v>0</v>
      </c>
    </row>
    <row r="462" spans="1:7" ht="15.75">
      <c r="A462" s="81">
        <v>456</v>
      </c>
      <c r="B462" s="91">
        <v>1640</v>
      </c>
      <c r="C462" s="92">
        <v>60780541</v>
      </c>
      <c r="D462" s="93" t="s">
        <v>2645</v>
      </c>
      <c r="E462" s="113" t="s">
        <v>2646</v>
      </c>
      <c r="F462" s="104">
        <v>3231</v>
      </c>
      <c r="G462" s="96">
        <v>0</v>
      </c>
    </row>
    <row r="463" spans="1:7" ht="15.75">
      <c r="A463" s="81">
        <v>457</v>
      </c>
      <c r="B463" s="91">
        <v>1641</v>
      </c>
      <c r="C463" s="92">
        <v>60780487</v>
      </c>
      <c r="D463" s="93" t="s">
        <v>2647</v>
      </c>
      <c r="E463" s="113" t="s">
        <v>2648</v>
      </c>
      <c r="F463" s="104">
        <v>3231</v>
      </c>
      <c r="G463" s="96">
        <v>0</v>
      </c>
    </row>
    <row r="464" spans="1:7" ht="15.75">
      <c r="A464" s="81">
        <v>458</v>
      </c>
      <c r="B464" s="91">
        <v>1643</v>
      </c>
      <c r="C464" s="92" t="s">
        <v>2649</v>
      </c>
      <c r="D464" s="93" t="s">
        <v>2650</v>
      </c>
      <c r="E464" s="113" t="s">
        <v>2651</v>
      </c>
      <c r="F464" s="104">
        <v>3231</v>
      </c>
      <c r="G464" s="96">
        <v>0</v>
      </c>
    </row>
    <row r="465" spans="1:7" ht="15.75">
      <c r="A465" s="81">
        <v>459</v>
      </c>
      <c r="B465" s="91">
        <v>1705</v>
      </c>
      <c r="C465" s="99">
        <v>60337401</v>
      </c>
      <c r="D465" s="93" t="s">
        <v>2652</v>
      </c>
      <c r="E465" s="113" t="s">
        <v>2653</v>
      </c>
      <c r="F465" s="104">
        <v>3421</v>
      </c>
      <c r="G465" s="96">
        <v>93</v>
      </c>
    </row>
    <row r="466" spans="1:7" ht="15.75">
      <c r="A466" s="81">
        <v>460</v>
      </c>
      <c r="B466" s="91">
        <v>1707</v>
      </c>
      <c r="C466" s="99">
        <v>60337273</v>
      </c>
      <c r="D466" s="93" t="s">
        <v>1426</v>
      </c>
      <c r="E466" s="113" t="s">
        <v>1427</v>
      </c>
      <c r="F466" s="104">
        <v>3421</v>
      </c>
      <c r="G466" s="96">
        <v>90</v>
      </c>
    </row>
    <row r="467" spans="1:7" ht="15.75">
      <c r="A467" s="81">
        <v>461</v>
      </c>
      <c r="B467" s="91">
        <v>1708</v>
      </c>
      <c r="C467" s="99" t="s">
        <v>1428</v>
      </c>
      <c r="D467" s="93" t="s">
        <v>1429</v>
      </c>
      <c r="E467" s="113" t="s">
        <v>1430</v>
      </c>
      <c r="F467" s="104">
        <v>3421</v>
      </c>
      <c r="G467" s="96">
        <v>5175</v>
      </c>
    </row>
    <row r="468" spans="1:7" ht="15.75">
      <c r="A468" s="81">
        <v>462</v>
      </c>
      <c r="B468" s="91">
        <v>1710</v>
      </c>
      <c r="C468" s="99">
        <v>62331442</v>
      </c>
      <c r="D468" s="93" t="s">
        <v>2406</v>
      </c>
      <c r="E468" s="113" t="s">
        <v>2789</v>
      </c>
      <c r="F468" s="104">
        <v>3421</v>
      </c>
      <c r="G468" s="96">
        <v>41</v>
      </c>
    </row>
    <row r="469" spans="1:7" ht="15.75">
      <c r="A469" s="81">
        <v>463</v>
      </c>
      <c r="B469" s="91">
        <v>1713</v>
      </c>
      <c r="C469" s="99">
        <v>47658142</v>
      </c>
      <c r="D469" s="93" t="s">
        <v>2790</v>
      </c>
      <c r="E469" s="113" t="s">
        <v>2791</v>
      </c>
      <c r="F469" s="104">
        <v>3421</v>
      </c>
      <c r="G469" s="96">
        <v>38</v>
      </c>
    </row>
    <row r="470" spans="1:7" ht="15.75">
      <c r="A470" s="81">
        <v>464</v>
      </c>
      <c r="B470" s="91">
        <v>1714</v>
      </c>
      <c r="C470" s="99">
        <v>47658193</v>
      </c>
      <c r="D470" s="93" t="s">
        <v>2897</v>
      </c>
      <c r="E470" s="113" t="s">
        <v>2898</v>
      </c>
      <c r="F470" s="104">
        <v>3421</v>
      </c>
      <c r="G470" s="96">
        <v>44</v>
      </c>
    </row>
    <row r="471" spans="1:7" ht="15.75">
      <c r="A471" s="81">
        <v>465</v>
      </c>
      <c r="B471" s="91">
        <v>1715</v>
      </c>
      <c r="C471" s="99">
        <v>47998300</v>
      </c>
      <c r="D471" s="93" t="s">
        <v>2750</v>
      </c>
      <c r="E471" s="113" t="s">
        <v>2751</v>
      </c>
      <c r="F471" s="104">
        <v>3421</v>
      </c>
      <c r="G471" s="96">
        <v>37</v>
      </c>
    </row>
    <row r="472" spans="1:7" ht="15.75">
      <c r="A472" s="81">
        <v>466</v>
      </c>
      <c r="B472" s="91">
        <v>1716</v>
      </c>
      <c r="C472" s="99" t="s">
        <v>2752</v>
      </c>
      <c r="D472" s="93" t="s">
        <v>2747</v>
      </c>
      <c r="E472" s="113" t="s">
        <v>2748</v>
      </c>
      <c r="F472" s="104">
        <v>3421</v>
      </c>
      <c r="G472" s="96">
        <v>55</v>
      </c>
    </row>
    <row r="473" spans="1:7" ht="15.75">
      <c r="A473" s="81">
        <v>467</v>
      </c>
      <c r="B473" s="91">
        <v>1718</v>
      </c>
      <c r="C473" s="99">
        <v>47998008</v>
      </c>
      <c r="D473" s="93" t="s">
        <v>2892</v>
      </c>
      <c r="E473" s="113" t="s">
        <v>1654</v>
      </c>
      <c r="F473" s="104">
        <v>3421</v>
      </c>
      <c r="G473" s="96">
        <v>36</v>
      </c>
    </row>
    <row r="474" spans="1:7" ht="15.75">
      <c r="A474" s="81">
        <v>468</v>
      </c>
      <c r="B474" s="91">
        <v>1721</v>
      </c>
      <c r="C474" s="99" t="s">
        <v>2893</v>
      </c>
      <c r="D474" s="113" t="s">
        <v>2894</v>
      </c>
      <c r="E474" s="94" t="s">
        <v>2895</v>
      </c>
      <c r="F474" s="95">
        <v>3421</v>
      </c>
      <c r="G474" s="96">
        <v>607</v>
      </c>
    </row>
    <row r="475" spans="1:7" ht="15.75">
      <c r="A475" s="81">
        <v>469</v>
      </c>
      <c r="B475" s="91">
        <v>1724</v>
      </c>
      <c r="C475" s="99">
        <v>61955680</v>
      </c>
      <c r="D475" s="93" t="s">
        <v>2274</v>
      </c>
      <c r="E475" s="113" t="s">
        <v>2275</v>
      </c>
      <c r="F475" s="104">
        <v>3421</v>
      </c>
      <c r="G475" s="96">
        <v>35</v>
      </c>
    </row>
    <row r="476" spans="1:7" ht="15.75">
      <c r="A476" s="81">
        <v>470</v>
      </c>
      <c r="B476" s="91">
        <v>1726</v>
      </c>
      <c r="C476" s="99">
        <v>61955671</v>
      </c>
      <c r="D476" s="134" t="s">
        <v>2276</v>
      </c>
      <c r="E476" s="113" t="s">
        <v>2277</v>
      </c>
      <c r="F476" s="104">
        <v>3421</v>
      </c>
      <c r="G476" s="96">
        <v>40</v>
      </c>
    </row>
    <row r="477" spans="1:7" ht="15.75">
      <c r="A477" s="81">
        <v>471</v>
      </c>
      <c r="B477" s="91">
        <v>1727</v>
      </c>
      <c r="C477" s="99">
        <v>61955744</v>
      </c>
      <c r="D477" s="93" t="s">
        <v>2132</v>
      </c>
      <c r="E477" s="113" t="s">
        <v>2133</v>
      </c>
      <c r="F477" s="104">
        <v>3421</v>
      </c>
      <c r="G477" s="96">
        <v>115</v>
      </c>
    </row>
    <row r="478" spans="1:7" ht="15.75">
      <c r="A478" s="81">
        <v>472</v>
      </c>
      <c r="B478" s="91">
        <v>1728</v>
      </c>
      <c r="C478" s="99">
        <v>64120368</v>
      </c>
      <c r="D478" s="93" t="s">
        <v>2134</v>
      </c>
      <c r="E478" s="113" t="s">
        <v>2135</v>
      </c>
      <c r="F478" s="104">
        <v>3421</v>
      </c>
      <c r="G478" s="96">
        <v>51</v>
      </c>
    </row>
    <row r="479" spans="1:7" ht="15.75">
      <c r="A479" s="81">
        <v>473</v>
      </c>
      <c r="B479" s="91">
        <v>1804</v>
      </c>
      <c r="C479" s="117">
        <v>45234370</v>
      </c>
      <c r="D479" s="93" t="s">
        <v>2136</v>
      </c>
      <c r="E479" s="94" t="s">
        <v>2137</v>
      </c>
      <c r="F479" s="95">
        <v>3146</v>
      </c>
      <c r="G479" s="96">
        <v>931</v>
      </c>
    </row>
    <row r="480" spans="1:7" ht="15.75">
      <c r="A480" s="81">
        <v>474</v>
      </c>
      <c r="B480" s="91">
        <v>1806</v>
      </c>
      <c r="C480" s="92" t="s">
        <v>2138</v>
      </c>
      <c r="D480" s="93" t="s">
        <v>1104</v>
      </c>
      <c r="E480" s="113" t="s">
        <v>1105</v>
      </c>
      <c r="F480" s="104">
        <v>3142</v>
      </c>
      <c r="G480" s="96">
        <v>75</v>
      </c>
    </row>
    <row r="481" spans="1:7" ht="15.75">
      <c r="A481" s="81">
        <v>475</v>
      </c>
      <c r="B481" s="91">
        <v>1806</v>
      </c>
      <c r="C481" s="92" t="s">
        <v>2138</v>
      </c>
      <c r="D481" s="93" t="s">
        <v>1104</v>
      </c>
      <c r="E481" s="113" t="s">
        <v>1105</v>
      </c>
      <c r="F481" s="104">
        <v>3147</v>
      </c>
      <c r="G481" s="96">
        <v>1487</v>
      </c>
    </row>
    <row r="482" spans="1:7" ht="15.75">
      <c r="A482" s="81">
        <v>476</v>
      </c>
      <c r="B482" s="91">
        <v>1807</v>
      </c>
      <c r="C482" s="92">
        <v>65497902</v>
      </c>
      <c r="D482" s="93" t="s">
        <v>1505</v>
      </c>
      <c r="E482" s="113" t="s">
        <v>1506</v>
      </c>
      <c r="F482" s="104">
        <v>3147</v>
      </c>
      <c r="G482" s="96">
        <v>966</v>
      </c>
    </row>
    <row r="483" spans="1:7" ht="15.75">
      <c r="A483" s="81">
        <v>477</v>
      </c>
      <c r="B483" s="91">
        <v>1810</v>
      </c>
      <c r="C483" s="92" t="s">
        <v>1507</v>
      </c>
      <c r="D483" s="93" t="s">
        <v>1508</v>
      </c>
      <c r="E483" s="113" t="s">
        <v>1509</v>
      </c>
      <c r="F483" s="104">
        <v>3239</v>
      </c>
      <c r="G483" s="96">
        <v>0</v>
      </c>
    </row>
    <row r="484" spans="1:7" ht="15.75">
      <c r="A484" s="81">
        <v>478</v>
      </c>
      <c r="B484" s="91">
        <v>1814</v>
      </c>
      <c r="C484" s="117">
        <v>62331752</v>
      </c>
      <c r="D484" s="93" t="s">
        <v>971</v>
      </c>
      <c r="E484" s="94" t="s">
        <v>972</v>
      </c>
      <c r="F484" s="95">
        <v>3146</v>
      </c>
      <c r="G484" s="96">
        <v>860</v>
      </c>
    </row>
    <row r="485" spans="1:7" ht="15.75">
      <c r="A485" s="81">
        <v>479</v>
      </c>
      <c r="B485" s="91">
        <v>1817</v>
      </c>
      <c r="C485" s="117">
        <v>62330381</v>
      </c>
      <c r="D485" s="93" t="s">
        <v>973</v>
      </c>
      <c r="E485" s="94" t="s">
        <v>974</v>
      </c>
      <c r="F485" s="95">
        <v>3146</v>
      </c>
      <c r="G485" s="96">
        <v>795</v>
      </c>
    </row>
    <row r="486" spans="1:7" ht="15.75">
      <c r="A486" s="81">
        <v>480</v>
      </c>
      <c r="B486" s="91">
        <v>1818</v>
      </c>
      <c r="C486" s="99">
        <v>62330403</v>
      </c>
      <c r="D486" s="93" t="s">
        <v>1095</v>
      </c>
      <c r="E486" s="113" t="s">
        <v>1096</v>
      </c>
      <c r="F486" s="104">
        <v>3149</v>
      </c>
      <c r="G486" s="96">
        <v>3938</v>
      </c>
    </row>
    <row r="487" spans="1:7" ht="15.75">
      <c r="A487" s="81">
        <v>481</v>
      </c>
      <c r="B487" s="91">
        <v>1819</v>
      </c>
      <c r="C487" s="92" t="s">
        <v>1097</v>
      </c>
      <c r="D487" s="93" t="s">
        <v>1098</v>
      </c>
      <c r="E487" s="97" t="s">
        <v>1099</v>
      </c>
      <c r="F487" s="104">
        <v>3125</v>
      </c>
      <c r="G487" s="96">
        <v>4780</v>
      </c>
    </row>
    <row r="488" spans="1:7" ht="15.75">
      <c r="A488" s="81">
        <v>482</v>
      </c>
      <c r="B488" s="91">
        <v>1821</v>
      </c>
      <c r="C488" s="117" t="s">
        <v>1100</v>
      </c>
      <c r="D488" s="93" t="s">
        <v>1101</v>
      </c>
      <c r="E488" s="94" t="s">
        <v>1102</v>
      </c>
      <c r="F488" s="95">
        <v>3146</v>
      </c>
      <c r="G488" s="96">
        <f>594+19</f>
        <v>613</v>
      </c>
    </row>
    <row r="489" spans="1:7" ht="15.75">
      <c r="A489" s="81">
        <v>483</v>
      </c>
      <c r="B489" s="91">
        <v>1823</v>
      </c>
      <c r="C489" s="92">
        <v>47813369</v>
      </c>
      <c r="D489" s="94" t="s">
        <v>1103</v>
      </c>
      <c r="E489" s="113" t="s">
        <v>1767</v>
      </c>
      <c r="F489" s="104">
        <v>3142</v>
      </c>
      <c r="G489" s="96">
        <v>826</v>
      </c>
    </row>
    <row r="490" spans="1:7" ht="15.75">
      <c r="A490" s="81">
        <v>484</v>
      </c>
      <c r="B490" s="91">
        <v>1825</v>
      </c>
      <c r="C490" s="92" t="s">
        <v>521</v>
      </c>
      <c r="D490" s="93" t="s">
        <v>522</v>
      </c>
      <c r="E490" s="113" t="s">
        <v>523</v>
      </c>
      <c r="F490" s="104">
        <v>3239</v>
      </c>
      <c r="G490" s="96">
        <v>0</v>
      </c>
    </row>
    <row r="491" spans="1:7" ht="15.75">
      <c r="A491" s="81">
        <v>485</v>
      </c>
      <c r="B491" s="91">
        <v>1826</v>
      </c>
      <c r="C491" s="117">
        <v>60045922</v>
      </c>
      <c r="D491" s="93" t="s">
        <v>524</v>
      </c>
      <c r="E491" s="94" t="s">
        <v>525</v>
      </c>
      <c r="F491" s="95">
        <v>3146</v>
      </c>
      <c r="G491" s="96">
        <f>737+15</f>
        <v>752</v>
      </c>
    </row>
    <row r="492" spans="1:7" ht="15.75">
      <c r="A492" s="81">
        <v>486</v>
      </c>
      <c r="B492" s="91">
        <v>1828</v>
      </c>
      <c r="C492" s="117">
        <v>60802774</v>
      </c>
      <c r="D492" s="93" t="s">
        <v>526</v>
      </c>
      <c r="E492" s="94" t="s">
        <v>2330</v>
      </c>
      <c r="F492" s="95">
        <v>3146</v>
      </c>
      <c r="G492" s="96">
        <f>641</f>
        <v>641</v>
      </c>
    </row>
    <row r="493" spans="1:7" ht="15.75">
      <c r="A493" s="81">
        <v>487</v>
      </c>
      <c r="B493" s="91">
        <v>1901</v>
      </c>
      <c r="C493" s="109">
        <v>61989321</v>
      </c>
      <c r="D493" s="93" t="s">
        <v>2191</v>
      </c>
      <c r="E493" s="97" t="s">
        <v>2192</v>
      </c>
      <c r="F493" s="104">
        <v>3149</v>
      </c>
      <c r="G493" s="96">
        <v>2307</v>
      </c>
    </row>
    <row r="494" spans="1:7" ht="15.75">
      <c r="A494" s="81">
        <v>488</v>
      </c>
      <c r="B494" s="91">
        <v>1902</v>
      </c>
      <c r="C494" s="109">
        <v>61989339</v>
      </c>
      <c r="D494" s="113" t="s">
        <v>2193</v>
      </c>
      <c r="E494" s="97" t="s">
        <v>2194</v>
      </c>
      <c r="F494" s="104">
        <v>3149</v>
      </c>
      <c r="G494" s="96">
        <v>2425</v>
      </c>
    </row>
    <row r="495" spans="1:7" ht="15.75">
      <c r="A495" s="81">
        <v>489</v>
      </c>
      <c r="B495" s="91">
        <v>1903</v>
      </c>
      <c r="C495" s="109">
        <v>48004774</v>
      </c>
      <c r="D495" s="93" t="s">
        <v>2861</v>
      </c>
      <c r="E495" s="97" t="s">
        <v>2862</v>
      </c>
      <c r="F495" s="104">
        <v>3149</v>
      </c>
      <c r="G495" s="96">
        <f>2012+50</f>
        <v>2062</v>
      </c>
    </row>
    <row r="496" spans="1:7" ht="15.75">
      <c r="A496" s="81">
        <v>490</v>
      </c>
      <c r="B496" s="91">
        <v>1904</v>
      </c>
      <c r="C496" s="109">
        <v>48004898</v>
      </c>
      <c r="D496" s="93" t="s">
        <v>2863</v>
      </c>
      <c r="E496" s="97" t="s">
        <v>910</v>
      </c>
      <c r="F496" s="104">
        <v>3149</v>
      </c>
      <c r="G496" s="96">
        <f>4256</f>
        <v>4256</v>
      </c>
    </row>
    <row r="497" spans="1:7" ht="15.75">
      <c r="A497" s="81">
        <v>491</v>
      </c>
      <c r="B497" s="91">
        <v>1905</v>
      </c>
      <c r="C497" s="109">
        <v>47658061</v>
      </c>
      <c r="D497" s="93" t="s">
        <v>911</v>
      </c>
      <c r="E497" s="97" t="s">
        <v>912</v>
      </c>
      <c r="F497" s="104">
        <v>3149</v>
      </c>
      <c r="G497" s="96">
        <v>2224</v>
      </c>
    </row>
    <row r="498" spans="1:7" ht="15.75">
      <c r="A498" s="81">
        <v>492</v>
      </c>
      <c r="B498" s="91">
        <v>1906</v>
      </c>
      <c r="C498" s="109">
        <v>47998296</v>
      </c>
      <c r="D498" s="93" t="s">
        <v>913</v>
      </c>
      <c r="E498" s="97" t="s">
        <v>914</v>
      </c>
      <c r="F498" s="104">
        <v>3149</v>
      </c>
      <c r="G498" s="96">
        <v>1650</v>
      </c>
    </row>
    <row r="499" spans="1:7" ht="15.75">
      <c r="A499" s="81">
        <v>493</v>
      </c>
      <c r="B499" s="91">
        <v>1907</v>
      </c>
      <c r="C499" s="109">
        <v>47813466</v>
      </c>
      <c r="D499" s="93" t="s">
        <v>915</v>
      </c>
      <c r="E499" s="97" t="s">
        <v>916</v>
      </c>
      <c r="F499" s="104">
        <v>3149</v>
      </c>
      <c r="G499" s="96">
        <v>2484</v>
      </c>
    </row>
    <row r="500" spans="1:7" ht="15.75">
      <c r="A500" s="81">
        <v>494</v>
      </c>
      <c r="B500" s="91">
        <v>1908</v>
      </c>
      <c r="C500" s="109">
        <v>47811927</v>
      </c>
      <c r="D500" s="93" t="s">
        <v>917</v>
      </c>
      <c r="E500" s="97" t="s">
        <v>918</v>
      </c>
      <c r="F500" s="104">
        <v>3149</v>
      </c>
      <c r="G500" s="96">
        <f>3316+80+45</f>
        <v>3441</v>
      </c>
    </row>
    <row r="501" spans="1:7" ht="15.75">
      <c r="A501" s="81">
        <v>495</v>
      </c>
      <c r="B501" s="91">
        <v>1909</v>
      </c>
      <c r="C501" s="109">
        <v>47811919</v>
      </c>
      <c r="D501" s="93" t="s">
        <v>919</v>
      </c>
      <c r="E501" s="97" t="s">
        <v>920</v>
      </c>
      <c r="F501" s="104">
        <v>3149</v>
      </c>
      <c r="G501" s="96">
        <f>3958</f>
        <v>3958</v>
      </c>
    </row>
    <row r="502" spans="1:7" ht="15.75">
      <c r="A502" s="81">
        <v>496</v>
      </c>
      <c r="B502" s="91">
        <v>1910</v>
      </c>
      <c r="C502" s="109">
        <v>60043652</v>
      </c>
      <c r="D502" s="93" t="s">
        <v>921</v>
      </c>
      <c r="E502" s="97" t="s">
        <v>922</v>
      </c>
      <c r="F502" s="104">
        <v>3149</v>
      </c>
      <c r="G502" s="96">
        <v>3909</v>
      </c>
    </row>
    <row r="503" spans="1:7" ht="15.75">
      <c r="A503" s="81">
        <v>497</v>
      </c>
      <c r="B503" s="91">
        <v>1911</v>
      </c>
      <c r="C503" s="109">
        <v>68334222</v>
      </c>
      <c r="D503" s="93" t="s">
        <v>923</v>
      </c>
      <c r="E503" s="97" t="s">
        <v>924</v>
      </c>
      <c r="F503" s="104">
        <v>3149</v>
      </c>
      <c r="G503" s="96">
        <f>1899</f>
        <v>1899</v>
      </c>
    </row>
    <row r="504" spans="1:7" ht="15.75">
      <c r="A504" s="81">
        <v>498</v>
      </c>
      <c r="B504" s="91">
        <v>1912</v>
      </c>
      <c r="C504" s="109">
        <v>60043661</v>
      </c>
      <c r="D504" s="93" t="s">
        <v>925</v>
      </c>
      <c r="E504" s="97" t="s">
        <v>926</v>
      </c>
      <c r="F504" s="104">
        <v>3149</v>
      </c>
      <c r="G504" s="96">
        <v>3764</v>
      </c>
    </row>
    <row r="505" spans="1:7" ht="15.75">
      <c r="A505" s="81">
        <v>499</v>
      </c>
      <c r="B505" s="91">
        <v>1913</v>
      </c>
      <c r="C505" s="109">
        <v>60802464</v>
      </c>
      <c r="D505" s="93" t="s">
        <v>944</v>
      </c>
      <c r="E505" s="97" t="s">
        <v>945</v>
      </c>
      <c r="F505" s="104">
        <v>3149</v>
      </c>
      <c r="G505" s="96">
        <v>1302</v>
      </c>
    </row>
    <row r="506" spans="1:7" ht="15.75">
      <c r="A506" s="81">
        <v>500</v>
      </c>
      <c r="B506" s="91">
        <v>1914</v>
      </c>
      <c r="C506" s="109" t="s">
        <v>946</v>
      </c>
      <c r="D506" s="113" t="s">
        <v>947</v>
      </c>
      <c r="E506" s="97" t="s">
        <v>948</v>
      </c>
      <c r="F506" s="104">
        <v>3149</v>
      </c>
      <c r="G506" s="96">
        <f>3002+50</f>
        <v>3052</v>
      </c>
    </row>
    <row r="507" spans="1:7" ht="15.75">
      <c r="A507" s="81">
        <v>501</v>
      </c>
      <c r="B507" s="91">
        <v>1915</v>
      </c>
      <c r="C507" s="109">
        <v>60802472</v>
      </c>
      <c r="D507" s="93" t="s">
        <v>949</v>
      </c>
      <c r="E507" s="97" t="s">
        <v>950</v>
      </c>
      <c r="F507" s="104">
        <v>3149</v>
      </c>
      <c r="G507" s="96">
        <f>1364+48</f>
        <v>1412</v>
      </c>
    </row>
    <row r="508" spans="1:7" ht="15.75">
      <c r="A508" s="135"/>
      <c r="B508" s="91"/>
      <c r="C508" s="92"/>
      <c r="D508" s="93" t="s">
        <v>2270</v>
      </c>
      <c r="E508" s="113"/>
      <c r="F508" s="104"/>
      <c r="G508" s="136">
        <f>SUM(G7:G507)</f>
        <v>650198</v>
      </c>
    </row>
    <row r="509" ht="15.75">
      <c r="F509" s="137"/>
    </row>
  </sheetData>
  <printOptions/>
  <pageMargins left="0.75" right="0.75" top="1" bottom="1" header="0.4921259845" footer="0.4921259845"/>
  <pageSetup orientation="portrait" paperSize="9"/>
  <legacyDrawing r:id="rId2"/>
</worksheet>
</file>

<file path=xl/worksheets/sheet3.xml><?xml version="1.0" encoding="utf-8"?>
<worksheet xmlns="http://schemas.openxmlformats.org/spreadsheetml/2006/main" xmlns:r="http://schemas.openxmlformats.org/officeDocument/2006/relationships">
  <sheetPr codeName="List8">
    <tabColor indexed="14"/>
  </sheetPr>
  <dimension ref="A1:G516"/>
  <sheetViews>
    <sheetView workbookViewId="0" topLeftCell="A1">
      <pane ySplit="1" topLeftCell="BM361" activePane="bottomLeft" state="frozen"/>
      <selection pane="topLeft" activeCell="A1" sqref="A1"/>
      <selection pane="bottomLeft" activeCell="E380" sqref="E380"/>
    </sheetView>
  </sheetViews>
  <sheetFormatPr defaultColWidth="9.00390625" defaultRowHeight="12.75"/>
  <cols>
    <col min="1" max="1" width="5.875" style="68" customWidth="1"/>
    <col min="2" max="2" width="48.25390625" style="69" customWidth="1"/>
    <col min="3" max="3" width="77.125" style="51" hidden="1" customWidth="1"/>
    <col min="4" max="4" width="6.125" style="269" customWidth="1"/>
    <col min="5" max="5" width="59.00390625" style="270" customWidth="1"/>
    <col min="6" max="16384" width="10.25390625" style="51" customWidth="1"/>
  </cols>
  <sheetData>
    <row r="1" spans="1:5" ht="47.25">
      <c r="A1" s="6" t="s">
        <v>1918</v>
      </c>
      <c r="B1" s="49" t="s">
        <v>1919</v>
      </c>
      <c r="C1" s="50"/>
      <c r="D1" s="263" t="s">
        <v>2925</v>
      </c>
      <c r="E1" s="264" t="s">
        <v>1920</v>
      </c>
    </row>
    <row r="2" spans="1:5" ht="31.5">
      <c r="A2" s="6" t="s">
        <v>2925</v>
      </c>
      <c r="B2" s="49" t="s">
        <v>1920</v>
      </c>
      <c r="C2" s="50"/>
      <c r="D2" s="265">
        <v>1011</v>
      </c>
      <c r="E2" s="264" t="s">
        <v>1919</v>
      </c>
    </row>
    <row r="3" spans="1:7" ht="31.5">
      <c r="A3" s="6" t="s">
        <v>1921</v>
      </c>
      <c r="B3" s="49" t="s">
        <v>178</v>
      </c>
      <c r="C3" s="50"/>
      <c r="D3" s="265">
        <v>1012</v>
      </c>
      <c r="E3" s="264" t="s">
        <v>178</v>
      </c>
      <c r="F3" s="270" t="s">
        <v>464</v>
      </c>
      <c r="G3" s="270"/>
    </row>
    <row r="4" spans="1:5" ht="15.75">
      <c r="A4" s="6" t="s">
        <v>179</v>
      </c>
      <c r="B4" s="49" t="s">
        <v>816</v>
      </c>
      <c r="C4" s="50"/>
      <c r="D4" s="265">
        <v>1013</v>
      </c>
      <c r="E4" s="264" t="s">
        <v>816</v>
      </c>
    </row>
    <row r="5" spans="1:5" ht="47.25">
      <c r="A5" s="6" t="s">
        <v>817</v>
      </c>
      <c r="B5" s="49" t="s">
        <v>2520</v>
      </c>
      <c r="C5" s="50"/>
      <c r="D5" s="265">
        <v>1014</v>
      </c>
      <c r="E5" s="264" t="s">
        <v>2519</v>
      </c>
    </row>
    <row r="6" spans="1:5" ht="15.75">
      <c r="A6" s="6" t="s">
        <v>2521</v>
      </c>
      <c r="B6" s="52" t="s">
        <v>2522</v>
      </c>
      <c r="C6" s="50"/>
      <c r="D6" s="265">
        <v>1019</v>
      </c>
      <c r="E6" s="264" t="s">
        <v>2522</v>
      </c>
    </row>
    <row r="7" spans="1:5" ht="15.75">
      <c r="A7" s="6" t="s">
        <v>2523</v>
      </c>
      <c r="B7" s="49" t="s">
        <v>2524</v>
      </c>
      <c r="C7" s="50"/>
      <c r="D7" s="265">
        <v>1021</v>
      </c>
      <c r="E7" s="264" t="s">
        <v>2524</v>
      </c>
    </row>
    <row r="8" spans="1:5" ht="31.5">
      <c r="A8" s="6" t="s">
        <v>2509</v>
      </c>
      <c r="B8" s="49" t="s">
        <v>1063</v>
      </c>
      <c r="C8" s="50"/>
      <c r="D8" s="265">
        <v>1022</v>
      </c>
      <c r="E8" s="264" t="s">
        <v>1063</v>
      </c>
    </row>
    <row r="9" spans="1:5" ht="15.75">
      <c r="A9" s="6" t="s">
        <v>1064</v>
      </c>
      <c r="B9" s="49" t="s">
        <v>1065</v>
      </c>
      <c r="C9" s="50"/>
      <c r="D9" s="265">
        <v>1023</v>
      </c>
      <c r="E9" s="264" t="s">
        <v>1065</v>
      </c>
    </row>
    <row r="10" spans="1:5" ht="31.5">
      <c r="A10" s="6" t="s">
        <v>1066</v>
      </c>
      <c r="B10" s="49" t="s">
        <v>1067</v>
      </c>
      <c r="C10" s="50"/>
      <c r="D10" s="265">
        <v>1024</v>
      </c>
      <c r="E10" s="264" t="s">
        <v>1067</v>
      </c>
    </row>
    <row r="11" spans="1:5" ht="31.5">
      <c r="A11" s="6" t="s">
        <v>1068</v>
      </c>
      <c r="B11" s="49" t="s">
        <v>1069</v>
      </c>
      <c r="C11" s="50"/>
      <c r="D11" s="265">
        <v>1029</v>
      </c>
      <c r="E11" s="264" t="s">
        <v>1069</v>
      </c>
    </row>
    <row r="12" spans="1:5" ht="15.75">
      <c r="A12" s="6" t="s">
        <v>1070</v>
      </c>
      <c r="B12" s="49" t="s">
        <v>2153</v>
      </c>
      <c r="C12" s="50"/>
      <c r="D12" s="265">
        <v>1031</v>
      </c>
      <c r="E12" s="264" t="s">
        <v>2153</v>
      </c>
    </row>
    <row r="13" spans="1:5" ht="15.75">
      <c r="A13" s="6" t="s">
        <v>2154</v>
      </c>
      <c r="B13" s="49" t="s">
        <v>2155</v>
      </c>
      <c r="C13" s="50"/>
      <c r="D13" s="265">
        <v>1032</v>
      </c>
      <c r="E13" s="264" t="s">
        <v>2155</v>
      </c>
    </row>
    <row r="14" spans="1:5" ht="15.75">
      <c r="A14" s="6" t="s">
        <v>2156</v>
      </c>
      <c r="B14" s="49" t="s">
        <v>2157</v>
      </c>
      <c r="C14" s="50"/>
      <c r="D14" s="265">
        <v>1036</v>
      </c>
      <c r="E14" s="264" t="s">
        <v>2157</v>
      </c>
    </row>
    <row r="15" spans="1:5" ht="15.75">
      <c r="A15" s="6" t="s">
        <v>2158</v>
      </c>
      <c r="B15" s="49" t="s">
        <v>1209</v>
      </c>
      <c r="C15" s="50"/>
      <c r="D15" s="265">
        <v>1037</v>
      </c>
      <c r="E15" s="264" t="s">
        <v>1209</v>
      </c>
    </row>
    <row r="16" spans="1:5" ht="15.75">
      <c r="A16" s="6" t="s">
        <v>1210</v>
      </c>
      <c r="B16" s="49" t="s">
        <v>1211</v>
      </c>
      <c r="C16" s="50"/>
      <c r="D16" s="265">
        <v>1039</v>
      </c>
      <c r="E16" s="264" t="s">
        <v>1211</v>
      </c>
    </row>
    <row r="17" spans="1:5" ht="15.75">
      <c r="A17" s="6" t="s">
        <v>1212</v>
      </c>
      <c r="B17" s="49" t="s">
        <v>1213</v>
      </c>
      <c r="C17" s="50"/>
      <c r="D17" s="265">
        <v>1061</v>
      </c>
      <c r="E17" s="264" t="s">
        <v>1213</v>
      </c>
    </row>
    <row r="18" spans="1:5" ht="15.75">
      <c r="A18" s="6" t="s">
        <v>1214</v>
      </c>
      <c r="B18" s="49" t="s">
        <v>1215</v>
      </c>
      <c r="C18" s="50"/>
      <c r="D18" s="265">
        <v>1062</v>
      </c>
      <c r="E18" s="264" t="s">
        <v>1215</v>
      </c>
    </row>
    <row r="19" spans="1:5" ht="15.75">
      <c r="A19" s="6" t="s">
        <v>1216</v>
      </c>
      <c r="B19" s="49" t="s">
        <v>1217</v>
      </c>
      <c r="C19" s="50"/>
      <c r="D19" s="265">
        <v>1063</v>
      </c>
      <c r="E19" s="264" t="s">
        <v>1217</v>
      </c>
    </row>
    <row r="20" spans="1:5" ht="15.75">
      <c r="A20" s="6" t="s">
        <v>1218</v>
      </c>
      <c r="B20" s="49" t="s">
        <v>1681</v>
      </c>
      <c r="C20" s="50"/>
      <c r="D20" s="265">
        <v>1069</v>
      </c>
      <c r="E20" s="264" t="s">
        <v>1681</v>
      </c>
    </row>
    <row r="21" spans="1:5" s="56" customFormat="1" ht="15.75">
      <c r="A21" s="53" t="s">
        <v>1682</v>
      </c>
      <c r="B21" s="54" t="s">
        <v>1683</v>
      </c>
      <c r="C21" s="55" t="s">
        <v>1684</v>
      </c>
      <c r="D21" s="265">
        <v>1070</v>
      </c>
      <c r="E21" s="264" t="s">
        <v>1683</v>
      </c>
    </row>
    <row r="22" spans="1:5" ht="15.75">
      <c r="A22" s="6" t="s">
        <v>1685</v>
      </c>
      <c r="B22" s="49" t="s">
        <v>1817</v>
      </c>
      <c r="C22" s="50"/>
      <c r="D22" s="265">
        <v>1081</v>
      </c>
      <c r="E22" s="264" t="s">
        <v>1817</v>
      </c>
    </row>
    <row r="23" spans="1:5" ht="15.75">
      <c r="A23" s="6" t="s">
        <v>1818</v>
      </c>
      <c r="B23" s="49" t="s">
        <v>29</v>
      </c>
      <c r="C23" s="50"/>
      <c r="D23" s="265">
        <v>1082</v>
      </c>
      <c r="E23" s="264" t="s">
        <v>29</v>
      </c>
    </row>
    <row r="24" spans="1:5" ht="15.75">
      <c r="A24" s="53" t="s">
        <v>30</v>
      </c>
      <c r="B24" s="54" t="s">
        <v>99</v>
      </c>
      <c r="C24" s="50"/>
      <c r="D24" s="265">
        <v>1091</v>
      </c>
      <c r="E24" s="264" t="s">
        <v>99</v>
      </c>
    </row>
    <row r="25" spans="1:5" ht="15.75">
      <c r="A25" s="53" t="s">
        <v>3010</v>
      </c>
      <c r="B25" s="54" t="s">
        <v>3011</v>
      </c>
      <c r="C25" s="50"/>
      <c r="D25" s="265">
        <v>1092</v>
      </c>
      <c r="E25" s="264" t="s">
        <v>3011</v>
      </c>
    </row>
    <row r="26" spans="1:5" ht="15.75">
      <c r="A26" s="53" t="s">
        <v>3012</v>
      </c>
      <c r="B26" s="54" t="s">
        <v>1169</v>
      </c>
      <c r="C26" s="50"/>
      <c r="D26" s="265">
        <v>1098</v>
      </c>
      <c r="E26" s="264" t="s">
        <v>1169</v>
      </c>
    </row>
    <row r="27" spans="1:5" ht="15.75">
      <c r="A27" s="53" t="s">
        <v>1170</v>
      </c>
      <c r="B27" s="54" t="s">
        <v>1171</v>
      </c>
      <c r="C27" s="50"/>
      <c r="D27" s="265">
        <v>1099</v>
      </c>
      <c r="E27" s="264" t="s">
        <v>1171</v>
      </c>
    </row>
    <row r="28" spans="1:5" s="56" customFormat="1" ht="15.75">
      <c r="A28" s="53" t="s">
        <v>115</v>
      </c>
      <c r="B28" s="54" t="s">
        <v>1172</v>
      </c>
      <c r="C28" s="55" t="s">
        <v>1173</v>
      </c>
      <c r="D28" s="265">
        <v>2111</v>
      </c>
      <c r="E28" s="264" t="s">
        <v>1172</v>
      </c>
    </row>
    <row r="29" spans="1:5" s="56" customFormat="1" ht="15.75">
      <c r="A29" s="53" t="s">
        <v>1174</v>
      </c>
      <c r="B29" s="54" t="s">
        <v>1175</v>
      </c>
      <c r="C29" s="55"/>
      <c r="D29" s="265">
        <v>2112</v>
      </c>
      <c r="E29" s="264" t="s">
        <v>1175</v>
      </c>
    </row>
    <row r="30" spans="1:5" s="56" customFormat="1" ht="15.75">
      <c r="A30" s="53">
        <v>2113</v>
      </c>
      <c r="B30" s="54" t="s">
        <v>1176</v>
      </c>
      <c r="C30" s="55"/>
      <c r="D30" s="263">
        <v>2113</v>
      </c>
      <c r="E30" s="264" t="s">
        <v>1176</v>
      </c>
    </row>
    <row r="31" spans="1:5" s="56" customFormat="1" ht="15.75">
      <c r="A31" s="53" t="s">
        <v>1177</v>
      </c>
      <c r="B31" s="54" t="s">
        <v>1178</v>
      </c>
      <c r="C31" s="55"/>
      <c r="D31" s="265">
        <v>2114</v>
      </c>
      <c r="E31" s="264" t="s">
        <v>1178</v>
      </c>
    </row>
    <row r="32" spans="1:5" s="56" customFormat="1" ht="47.25">
      <c r="A32" s="53" t="s">
        <v>1179</v>
      </c>
      <c r="B32" s="54" t="s">
        <v>1180</v>
      </c>
      <c r="C32" s="55" t="s">
        <v>2580</v>
      </c>
      <c r="D32" s="265">
        <v>2115</v>
      </c>
      <c r="E32" s="264" t="s">
        <v>1180</v>
      </c>
    </row>
    <row r="33" spans="1:5" s="56" customFormat="1" ht="15.75">
      <c r="A33" s="53" t="s">
        <v>2581</v>
      </c>
      <c r="B33" s="54" t="s">
        <v>2582</v>
      </c>
      <c r="C33" s="55"/>
      <c r="D33" s="265">
        <v>2116</v>
      </c>
      <c r="E33" s="264" t="s">
        <v>2582</v>
      </c>
    </row>
    <row r="34" spans="1:5" s="56" customFormat="1" ht="15.75">
      <c r="A34" s="53">
        <v>2117</v>
      </c>
      <c r="B34" s="54" t="s">
        <v>494</v>
      </c>
      <c r="C34" s="55" t="s">
        <v>2583</v>
      </c>
      <c r="D34" s="263">
        <v>2117</v>
      </c>
      <c r="E34" s="264" t="s">
        <v>494</v>
      </c>
    </row>
    <row r="35" spans="1:5" s="56" customFormat="1" ht="15.75">
      <c r="A35" s="53" t="s">
        <v>2584</v>
      </c>
      <c r="B35" s="54" t="s">
        <v>1511</v>
      </c>
      <c r="C35" s="55" t="s">
        <v>1512</v>
      </c>
      <c r="D35" s="265">
        <v>2118</v>
      </c>
      <c r="E35" s="264" t="s">
        <v>1511</v>
      </c>
    </row>
    <row r="36" spans="1:5" s="56" customFormat="1" ht="15.75">
      <c r="A36" s="53" t="s">
        <v>1289</v>
      </c>
      <c r="B36" s="54" t="s">
        <v>1513</v>
      </c>
      <c r="C36" s="55"/>
      <c r="D36" s="265">
        <v>2119</v>
      </c>
      <c r="E36" s="264" t="s">
        <v>1513</v>
      </c>
    </row>
    <row r="37" spans="1:5" ht="15.75">
      <c r="A37" s="6" t="s">
        <v>1915</v>
      </c>
      <c r="B37" s="49" t="s">
        <v>1916</v>
      </c>
      <c r="C37" s="50"/>
      <c r="D37" s="265">
        <v>2121</v>
      </c>
      <c r="E37" s="264" t="s">
        <v>1916</v>
      </c>
    </row>
    <row r="38" spans="1:5" ht="15.75">
      <c r="A38" s="6">
        <v>2122</v>
      </c>
      <c r="B38" s="49" t="s">
        <v>2840</v>
      </c>
      <c r="C38" s="50"/>
      <c r="D38" s="263">
        <v>2122</v>
      </c>
      <c r="E38" s="264" t="s">
        <v>2840</v>
      </c>
    </row>
    <row r="39" spans="1:5" ht="15.75">
      <c r="A39" s="6" t="s">
        <v>677</v>
      </c>
      <c r="B39" s="49" t="s">
        <v>2841</v>
      </c>
      <c r="C39" s="50"/>
      <c r="D39" s="265">
        <v>2123</v>
      </c>
      <c r="E39" s="264" t="s">
        <v>2841</v>
      </c>
    </row>
    <row r="40" spans="1:5" ht="31.5">
      <c r="A40" s="6">
        <v>2124</v>
      </c>
      <c r="B40" s="49" t="s">
        <v>2842</v>
      </c>
      <c r="C40" s="50"/>
      <c r="D40" s="263">
        <v>2124</v>
      </c>
      <c r="E40" s="264" t="s">
        <v>2842</v>
      </c>
    </row>
    <row r="41" spans="1:5" ht="15.75">
      <c r="A41" s="53" t="s">
        <v>2843</v>
      </c>
      <c r="B41" s="54" t="s">
        <v>2844</v>
      </c>
      <c r="C41" s="50"/>
      <c r="D41" s="265">
        <v>2125</v>
      </c>
      <c r="E41" s="264" t="s">
        <v>2844</v>
      </c>
    </row>
    <row r="42" spans="1:5" ht="15.75">
      <c r="A42" s="6" t="s">
        <v>2845</v>
      </c>
      <c r="B42" s="49" t="s">
        <v>2846</v>
      </c>
      <c r="C42" s="50"/>
      <c r="D42" s="265">
        <v>2129</v>
      </c>
      <c r="E42" s="264" t="s">
        <v>2846</v>
      </c>
    </row>
    <row r="43" spans="1:5" ht="15.75">
      <c r="A43" s="6">
        <v>2131</v>
      </c>
      <c r="B43" s="49" t="s">
        <v>2847</v>
      </c>
      <c r="C43" s="50"/>
      <c r="D43" s="263">
        <v>2131</v>
      </c>
      <c r="E43" s="264" t="s">
        <v>2847</v>
      </c>
    </row>
    <row r="44" spans="1:5" ht="15.75">
      <c r="A44" s="6" t="s">
        <v>2848</v>
      </c>
      <c r="B44" s="49" t="s">
        <v>2849</v>
      </c>
      <c r="C44" s="50"/>
      <c r="D44" s="265">
        <v>2139</v>
      </c>
      <c r="E44" s="264" t="s">
        <v>2849</v>
      </c>
    </row>
    <row r="45" spans="1:5" ht="15.75">
      <c r="A45" s="57" t="s">
        <v>2850</v>
      </c>
      <c r="B45" s="58" t="s">
        <v>2851</v>
      </c>
      <c r="C45" s="59"/>
      <c r="D45" s="265">
        <v>2141</v>
      </c>
      <c r="E45" s="264" t="s">
        <v>2749</v>
      </c>
    </row>
    <row r="46" spans="1:5" s="56" customFormat="1" ht="63">
      <c r="A46" s="53" t="s">
        <v>2498</v>
      </c>
      <c r="B46" s="54" t="s">
        <v>2749</v>
      </c>
      <c r="C46" s="55" t="s">
        <v>1352</v>
      </c>
      <c r="D46" s="265">
        <v>2142</v>
      </c>
      <c r="E46" s="266" t="s">
        <v>1353</v>
      </c>
    </row>
    <row r="47" spans="1:5" s="56" customFormat="1" ht="15.75">
      <c r="A47" s="53" t="s">
        <v>2500</v>
      </c>
      <c r="B47" s="60" t="s">
        <v>1353</v>
      </c>
      <c r="C47" s="55"/>
      <c r="D47" s="265">
        <v>2143</v>
      </c>
      <c r="E47" s="266" t="s">
        <v>1354</v>
      </c>
    </row>
    <row r="48" spans="1:5" s="56" customFormat="1" ht="15.75">
      <c r="A48" s="53" t="s">
        <v>2281</v>
      </c>
      <c r="B48" s="61" t="s">
        <v>1354</v>
      </c>
      <c r="C48" s="55"/>
      <c r="D48" s="265">
        <v>2144</v>
      </c>
      <c r="E48" s="264" t="s">
        <v>1356</v>
      </c>
    </row>
    <row r="49" spans="1:5" s="56" customFormat="1" ht="31.5">
      <c r="A49" s="53" t="s">
        <v>1355</v>
      </c>
      <c r="B49" s="54" t="s">
        <v>1356</v>
      </c>
      <c r="C49" s="55"/>
      <c r="D49" s="263">
        <v>2161</v>
      </c>
      <c r="E49" s="264" t="s">
        <v>1531</v>
      </c>
    </row>
    <row r="50" spans="1:5" ht="47.25">
      <c r="A50" s="6">
        <v>2161</v>
      </c>
      <c r="B50" s="49" t="s">
        <v>1357</v>
      </c>
      <c r="C50" s="50"/>
      <c r="D50" s="265">
        <v>2162</v>
      </c>
      <c r="E50" s="264" t="s">
        <v>1532</v>
      </c>
    </row>
    <row r="51" spans="1:5" ht="47.25">
      <c r="A51" s="6" t="s">
        <v>1358</v>
      </c>
      <c r="B51" s="49" t="s">
        <v>1359</v>
      </c>
      <c r="C51" s="50"/>
      <c r="D51" s="263">
        <v>2169</v>
      </c>
      <c r="E51" s="264" t="s">
        <v>818</v>
      </c>
    </row>
    <row r="52" spans="1:5" ht="31.5">
      <c r="A52" s="6">
        <v>2169</v>
      </c>
      <c r="B52" s="49" t="s">
        <v>818</v>
      </c>
      <c r="C52" s="50"/>
      <c r="D52" s="265">
        <v>2181</v>
      </c>
      <c r="E52" s="264" t="s">
        <v>2576</v>
      </c>
    </row>
    <row r="53" spans="1:5" ht="31.5">
      <c r="A53" s="57" t="s">
        <v>819</v>
      </c>
      <c r="B53" s="62" t="s">
        <v>2110</v>
      </c>
      <c r="C53" s="59"/>
      <c r="D53" s="265">
        <v>2182</v>
      </c>
      <c r="E53" s="264" t="s">
        <v>732</v>
      </c>
    </row>
    <row r="54" spans="1:5" s="56" customFormat="1" ht="15.75">
      <c r="A54" s="53" t="s">
        <v>2111</v>
      </c>
      <c r="B54" s="54" t="s">
        <v>2576</v>
      </c>
      <c r="C54" s="55"/>
      <c r="D54" s="265">
        <v>2183</v>
      </c>
      <c r="E54" s="264" t="s">
        <v>734</v>
      </c>
    </row>
    <row r="55" spans="1:5" s="56" customFormat="1" ht="15.75">
      <c r="A55" s="53" t="s">
        <v>2577</v>
      </c>
      <c r="B55" s="54" t="s">
        <v>732</v>
      </c>
      <c r="C55" s="55"/>
      <c r="D55" s="265">
        <v>2184</v>
      </c>
      <c r="E55" s="264" t="s">
        <v>736</v>
      </c>
    </row>
    <row r="56" spans="1:5" s="56" customFormat="1" ht="15.75">
      <c r="A56" s="53" t="s">
        <v>733</v>
      </c>
      <c r="B56" s="54" t="s">
        <v>734</v>
      </c>
      <c r="C56" s="55"/>
      <c r="D56" s="265">
        <v>2185</v>
      </c>
      <c r="E56" s="264" t="s">
        <v>738</v>
      </c>
    </row>
    <row r="57" spans="1:5" s="56" customFormat="1" ht="31.5">
      <c r="A57" s="53" t="s">
        <v>735</v>
      </c>
      <c r="B57" s="54" t="s">
        <v>736</v>
      </c>
      <c r="C57" s="55"/>
      <c r="D57" s="265">
        <v>2191</v>
      </c>
      <c r="E57" s="264" t="s">
        <v>740</v>
      </c>
    </row>
    <row r="58" spans="1:5" s="56" customFormat="1" ht="31.5">
      <c r="A58" s="63" t="s">
        <v>737</v>
      </c>
      <c r="B58" s="64" t="s">
        <v>738</v>
      </c>
      <c r="C58" s="65"/>
      <c r="D58" s="265">
        <v>2199</v>
      </c>
      <c r="E58" s="264" t="s">
        <v>1716</v>
      </c>
    </row>
    <row r="59" spans="1:5" ht="31.5">
      <c r="A59" s="6" t="s">
        <v>739</v>
      </c>
      <c r="B59" s="49" t="s">
        <v>740</v>
      </c>
      <c r="C59" s="50"/>
      <c r="D59" s="265">
        <v>2211</v>
      </c>
      <c r="E59" s="264" t="s">
        <v>1533</v>
      </c>
    </row>
    <row r="60" spans="1:5" ht="31.5">
      <c r="A60" s="6" t="s">
        <v>741</v>
      </c>
      <c r="B60" s="49" t="s">
        <v>1716</v>
      </c>
      <c r="C60" s="50"/>
      <c r="D60" s="265">
        <v>2212</v>
      </c>
      <c r="E60" s="267" t="s">
        <v>1720</v>
      </c>
    </row>
    <row r="61" spans="1:5" ht="31.5">
      <c r="A61" s="6" t="s">
        <v>1717</v>
      </c>
      <c r="B61" s="49" t="s">
        <v>1718</v>
      </c>
      <c r="C61" s="50"/>
      <c r="D61" s="265">
        <v>2219</v>
      </c>
      <c r="E61" s="264" t="s">
        <v>1722</v>
      </c>
    </row>
    <row r="62" spans="1:5" ht="15.75">
      <c r="A62" s="6" t="s">
        <v>1719</v>
      </c>
      <c r="B62" s="66" t="s">
        <v>1720</v>
      </c>
      <c r="C62" s="50"/>
      <c r="D62" s="265">
        <v>2221</v>
      </c>
      <c r="E62" s="264" t="s">
        <v>2383</v>
      </c>
    </row>
    <row r="63" spans="1:5" ht="15.75">
      <c r="A63" s="6" t="s">
        <v>1721</v>
      </c>
      <c r="B63" s="49" t="s">
        <v>1722</v>
      </c>
      <c r="C63" s="50"/>
      <c r="D63" s="265">
        <v>2222</v>
      </c>
      <c r="E63" s="264" t="s">
        <v>2384</v>
      </c>
    </row>
    <row r="64" spans="1:5" ht="15.75">
      <c r="A64" s="6" t="s">
        <v>1234</v>
      </c>
      <c r="B64" s="49" t="s">
        <v>2383</v>
      </c>
      <c r="C64" s="50"/>
      <c r="D64" s="265">
        <v>2223</v>
      </c>
      <c r="E64" s="264" t="s">
        <v>2385</v>
      </c>
    </row>
    <row r="65" spans="1:5" ht="15.75">
      <c r="A65" s="6" t="s">
        <v>1236</v>
      </c>
      <c r="B65" s="49" t="s">
        <v>2384</v>
      </c>
      <c r="C65" s="50"/>
      <c r="D65" s="265">
        <v>2229</v>
      </c>
      <c r="E65" s="264" t="s">
        <v>2386</v>
      </c>
    </row>
    <row r="66" spans="1:5" ht="15.75">
      <c r="A66" s="6" t="s">
        <v>1238</v>
      </c>
      <c r="B66" s="49" t="s">
        <v>2385</v>
      </c>
      <c r="C66" s="50"/>
      <c r="D66" s="265">
        <v>2231</v>
      </c>
      <c r="E66" s="264" t="s">
        <v>2388</v>
      </c>
    </row>
    <row r="67" spans="1:5" ht="15.75">
      <c r="A67" s="6" t="s">
        <v>2723</v>
      </c>
      <c r="B67" s="49" t="s">
        <v>2386</v>
      </c>
      <c r="C67" s="50"/>
      <c r="D67" s="265">
        <v>2232</v>
      </c>
      <c r="E67" s="264" t="s">
        <v>2390</v>
      </c>
    </row>
    <row r="68" spans="1:5" ht="15.75">
      <c r="A68" s="6" t="s">
        <v>2387</v>
      </c>
      <c r="B68" s="49" t="s">
        <v>2388</v>
      </c>
      <c r="C68" s="50"/>
      <c r="D68" s="265">
        <v>2233</v>
      </c>
      <c r="E68" s="264" t="s">
        <v>2392</v>
      </c>
    </row>
    <row r="69" spans="1:5" ht="15.75">
      <c r="A69" s="6" t="s">
        <v>2389</v>
      </c>
      <c r="B69" s="49" t="s">
        <v>2390</v>
      </c>
      <c r="C69" s="50"/>
      <c r="D69" s="265">
        <v>2239</v>
      </c>
      <c r="E69" s="264" t="s">
        <v>624</v>
      </c>
    </row>
    <row r="70" spans="1:5" ht="15.75">
      <c r="A70" s="6" t="s">
        <v>2391</v>
      </c>
      <c r="B70" s="49" t="s">
        <v>2392</v>
      </c>
      <c r="C70" s="50"/>
      <c r="D70" s="265">
        <v>2241</v>
      </c>
      <c r="E70" s="264" t="s">
        <v>626</v>
      </c>
    </row>
    <row r="71" spans="1:5" ht="15.75">
      <c r="A71" s="6" t="s">
        <v>2393</v>
      </c>
      <c r="B71" s="49" t="s">
        <v>624</v>
      </c>
      <c r="C71" s="50"/>
      <c r="D71" s="265">
        <v>2242</v>
      </c>
      <c r="E71" s="264" t="s">
        <v>2740</v>
      </c>
    </row>
    <row r="72" spans="1:5" ht="15.75">
      <c r="A72" s="6" t="s">
        <v>625</v>
      </c>
      <c r="B72" s="49" t="s">
        <v>626</v>
      </c>
      <c r="C72" s="50"/>
      <c r="D72" s="265">
        <v>2243</v>
      </c>
      <c r="E72" s="264" t="s">
        <v>192</v>
      </c>
    </row>
    <row r="73" spans="1:5" ht="15.75">
      <c r="A73" s="6" t="s">
        <v>627</v>
      </c>
      <c r="B73" s="49" t="s">
        <v>2740</v>
      </c>
      <c r="C73" s="50"/>
      <c r="D73" s="265">
        <v>2249</v>
      </c>
      <c r="E73" s="264" t="s">
        <v>194</v>
      </c>
    </row>
    <row r="74" spans="1:5" ht="15.75">
      <c r="A74" s="6" t="s">
        <v>191</v>
      </c>
      <c r="B74" s="49" t="s">
        <v>192</v>
      </c>
      <c r="C74" s="50"/>
      <c r="D74" s="265">
        <v>2251</v>
      </c>
      <c r="E74" s="264" t="s">
        <v>2926</v>
      </c>
    </row>
    <row r="75" spans="1:5" ht="15.75">
      <c r="A75" s="6" t="s">
        <v>193</v>
      </c>
      <c r="B75" s="49" t="s">
        <v>194</v>
      </c>
      <c r="C75" s="50"/>
      <c r="D75" s="265">
        <v>2252</v>
      </c>
      <c r="E75" s="264" t="s">
        <v>196</v>
      </c>
    </row>
    <row r="76" spans="1:5" ht="15.75">
      <c r="A76" s="6" t="s">
        <v>2927</v>
      </c>
      <c r="B76" s="49" t="s">
        <v>2926</v>
      </c>
      <c r="C76" s="50"/>
      <c r="D76" s="265">
        <v>2253</v>
      </c>
      <c r="E76" s="264" t="s">
        <v>2713</v>
      </c>
    </row>
    <row r="77" spans="1:5" ht="15.75">
      <c r="A77" s="6" t="s">
        <v>195</v>
      </c>
      <c r="B77" s="49" t="s">
        <v>196</v>
      </c>
      <c r="C77" s="50"/>
      <c r="D77" s="265">
        <v>2259</v>
      </c>
      <c r="E77" s="264" t="s">
        <v>61</v>
      </c>
    </row>
    <row r="78" spans="1:5" ht="15.75">
      <c r="A78" s="6" t="s">
        <v>197</v>
      </c>
      <c r="B78" s="49" t="s">
        <v>2713</v>
      </c>
      <c r="C78" s="50"/>
      <c r="D78" s="265">
        <v>2261</v>
      </c>
      <c r="E78" s="264" t="s">
        <v>63</v>
      </c>
    </row>
    <row r="79" spans="1:5" ht="15.75">
      <c r="A79" s="6" t="s">
        <v>60</v>
      </c>
      <c r="B79" s="49" t="s">
        <v>61</v>
      </c>
      <c r="C79" s="50"/>
      <c r="D79" s="265">
        <v>2262</v>
      </c>
      <c r="E79" s="264" t="s">
        <v>588</v>
      </c>
    </row>
    <row r="80" spans="1:5" ht="15.75">
      <c r="A80" s="6" t="s">
        <v>62</v>
      </c>
      <c r="B80" s="49" t="s">
        <v>63</v>
      </c>
      <c r="C80" s="50"/>
      <c r="D80" s="265">
        <v>2269</v>
      </c>
      <c r="E80" s="264" t="s">
        <v>590</v>
      </c>
    </row>
    <row r="81" spans="1:5" ht="15.75">
      <c r="A81" s="6" t="s">
        <v>2516</v>
      </c>
      <c r="B81" s="49" t="s">
        <v>588</v>
      </c>
      <c r="C81" s="50"/>
      <c r="D81" s="265">
        <v>2271</v>
      </c>
      <c r="E81" s="264" t="s">
        <v>592</v>
      </c>
    </row>
    <row r="82" spans="1:5" ht="15.75">
      <c r="A82" s="6" t="s">
        <v>589</v>
      </c>
      <c r="B82" s="49" t="s">
        <v>590</v>
      </c>
      <c r="C82" s="50"/>
      <c r="D82" s="265">
        <v>2272</v>
      </c>
      <c r="E82" s="264" t="s">
        <v>594</v>
      </c>
    </row>
    <row r="83" spans="1:5" ht="15.75">
      <c r="A83" s="6" t="s">
        <v>591</v>
      </c>
      <c r="B83" s="49" t="s">
        <v>592</v>
      </c>
      <c r="C83" s="50"/>
      <c r="D83" s="265">
        <v>2279</v>
      </c>
      <c r="E83" s="264" t="s">
        <v>596</v>
      </c>
    </row>
    <row r="84" spans="1:5" ht="15.75">
      <c r="A84" s="6" t="s">
        <v>593</v>
      </c>
      <c r="B84" s="49" t="s">
        <v>594</v>
      </c>
      <c r="C84" s="50"/>
      <c r="D84" s="265">
        <v>2280</v>
      </c>
      <c r="E84" s="264" t="s">
        <v>598</v>
      </c>
    </row>
    <row r="85" spans="1:5" ht="15.75">
      <c r="A85" s="6" t="s">
        <v>595</v>
      </c>
      <c r="B85" s="49" t="s">
        <v>596</v>
      </c>
      <c r="C85" s="50"/>
      <c r="D85" s="265">
        <v>2291</v>
      </c>
      <c r="E85" s="264" t="s">
        <v>600</v>
      </c>
    </row>
    <row r="86" spans="1:5" ht="15.75">
      <c r="A86" s="6" t="s">
        <v>597</v>
      </c>
      <c r="B86" s="49" t="s">
        <v>598</v>
      </c>
      <c r="C86" s="50"/>
      <c r="D86" s="265">
        <v>2299</v>
      </c>
      <c r="E86" s="264" t="s">
        <v>581</v>
      </c>
    </row>
    <row r="87" spans="1:5" ht="15.75">
      <c r="A87" s="6" t="s">
        <v>599</v>
      </c>
      <c r="B87" s="49" t="s">
        <v>600</v>
      </c>
      <c r="C87" s="50"/>
      <c r="D87" s="263">
        <v>2310</v>
      </c>
      <c r="E87" s="264" t="s">
        <v>582</v>
      </c>
    </row>
    <row r="88" spans="1:5" ht="15.75">
      <c r="A88" s="6" t="s">
        <v>601</v>
      </c>
      <c r="B88" s="49" t="s">
        <v>581</v>
      </c>
      <c r="C88" s="50"/>
      <c r="D88" s="265">
        <v>2321</v>
      </c>
      <c r="E88" s="264" t="s">
        <v>583</v>
      </c>
    </row>
    <row r="89" spans="1:5" ht="15.75">
      <c r="A89" s="6">
        <v>2310</v>
      </c>
      <c r="B89" s="49" t="s">
        <v>582</v>
      </c>
      <c r="C89" s="50"/>
      <c r="D89" s="265">
        <v>2322</v>
      </c>
      <c r="E89" s="264" t="s">
        <v>584</v>
      </c>
    </row>
    <row r="90" spans="1:5" ht="15.75">
      <c r="A90" s="6" t="s">
        <v>1433</v>
      </c>
      <c r="B90" s="49" t="s">
        <v>583</v>
      </c>
      <c r="C90" s="50"/>
      <c r="D90" s="265">
        <v>2329</v>
      </c>
      <c r="E90" s="264" t="s">
        <v>585</v>
      </c>
    </row>
    <row r="91" spans="1:5" ht="15.75">
      <c r="A91" s="6" t="s">
        <v>1436</v>
      </c>
      <c r="B91" s="49" t="s">
        <v>584</v>
      </c>
      <c r="C91" s="50"/>
      <c r="D91" s="263">
        <v>2331</v>
      </c>
      <c r="E91" s="264" t="s">
        <v>586</v>
      </c>
    </row>
    <row r="92" spans="1:5" ht="31.5">
      <c r="A92" s="6" t="s">
        <v>2885</v>
      </c>
      <c r="B92" s="49" t="s">
        <v>585</v>
      </c>
      <c r="C92" s="50"/>
      <c r="D92" s="265">
        <v>2332</v>
      </c>
      <c r="E92" s="264" t="s">
        <v>2022</v>
      </c>
    </row>
    <row r="93" spans="1:5" ht="31.5">
      <c r="A93" s="6">
        <v>2331</v>
      </c>
      <c r="B93" s="49" t="s">
        <v>586</v>
      </c>
      <c r="C93" s="50"/>
      <c r="D93" s="265">
        <v>2333</v>
      </c>
      <c r="E93" s="264" t="s">
        <v>2024</v>
      </c>
    </row>
    <row r="94" spans="1:5" ht="31.5">
      <c r="A94" s="6" t="s">
        <v>587</v>
      </c>
      <c r="B94" s="49" t="s">
        <v>2022</v>
      </c>
      <c r="C94" s="50"/>
      <c r="D94" s="263">
        <v>2334</v>
      </c>
      <c r="E94" s="264" t="s">
        <v>2025</v>
      </c>
    </row>
    <row r="95" spans="1:5" ht="31.5">
      <c r="A95" s="6" t="s">
        <v>2023</v>
      </c>
      <c r="B95" s="49" t="s">
        <v>2024</v>
      </c>
      <c r="C95" s="50"/>
      <c r="D95" s="265">
        <v>2339</v>
      </c>
      <c r="E95" s="264" t="s">
        <v>2922</v>
      </c>
    </row>
    <row r="96" spans="1:5" ht="15.75">
      <c r="A96" s="6">
        <v>2334</v>
      </c>
      <c r="B96" s="49" t="s">
        <v>2025</v>
      </c>
      <c r="C96" s="50"/>
      <c r="D96" s="263">
        <v>2341</v>
      </c>
      <c r="E96" s="264" t="s">
        <v>2923</v>
      </c>
    </row>
    <row r="97" spans="1:5" ht="31.5">
      <c r="A97" s="6" t="s">
        <v>2026</v>
      </c>
      <c r="B97" s="49" t="s">
        <v>2922</v>
      </c>
      <c r="C97" s="50"/>
      <c r="D97" s="265">
        <v>2342</v>
      </c>
      <c r="E97" s="264" t="s">
        <v>2113</v>
      </c>
    </row>
    <row r="98" spans="1:5" ht="15.75">
      <c r="A98" s="6">
        <v>2341</v>
      </c>
      <c r="B98" s="49" t="s">
        <v>2923</v>
      </c>
      <c r="C98" s="50"/>
      <c r="D98" s="263">
        <v>2349</v>
      </c>
      <c r="E98" s="264" t="s">
        <v>2165</v>
      </c>
    </row>
    <row r="99" spans="1:5" ht="15.75">
      <c r="A99" s="6" t="s">
        <v>405</v>
      </c>
      <c r="B99" s="49" t="s">
        <v>2113</v>
      </c>
      <c r="C99" s="50"/>
      <c r="D99" s="265">
        <v>2361</v>
      </c>
      <c r="E99" s="264" t="s">
        <v>2167</v>
      </c>
    </row>
    <row r="100" spans="1:5" ht="15.75">
      <c r="A100" s="6">
        <v>2349</v>
      </c>
      <c r="B100" s="49" t="s">
        <v>2165</v>
      </c>
      <c r="C100" s="50"/>
      <c r="D100" s="263">
        <v>2362</v>
      </c>
      <c r="E100" s="264" t="s">
        <v>2168</v>
      </c>
    </row>
    <row r="101" spans="1:5" ht="31.5">
      <c r="A101" s="6" t="s">
        <v>2166</v>
      </c>
      <c r="B101" s="49" t="s">
        <v>2167</v>
      </c>
      <c r="C101" s="50"/>
      <c r="D101" s="265">
        <v>2369</v>
      </c>
      <c r="E101" s="264" t="s">
        <v>2170</v>
      </c>
    </row>
    <row r="102" spans="1:5" ht="31.5">
      <c r="A102" s="6">
        <v>2362</v>
      </c>
      <c r="B102" s="49" t="s">
        <v>2168</v>
      </c>
      <c r="C102" s="50"/>
      <c r="D102" s="263">
        <v>2380</v>
      </c>
      <c r="E102" s="264" t="s">
        <v>811</v>
      </c>
    </row>
    <row r="103" spans="1:5" ht="15.75">
      <c r="A103" s="6" t="s">
        <v>2169</v>
      </c>
      <c r="B103" s="49" t="s">
        <v>2170</v>
      </c>
      <c r="C103" s="50"/>
      <c r="D103" s="265">
        <v>2391</v>
      </c>
      <c r="E103" s="264" t="s">
        <v>813</v>
      </c>
    </row>
    <row r="104" spans="1:5" ht="15.75">
      <c r="A104" s="6">
        <v>2380</v>
      </c>
      <c r="B104" s="49" t="s">
        <v>811</v>
      </c>
      <c r="C104" s="50"/>
      <c r="D104" s="265">
        <v>2399</v>
      </c>
      <c r="E104" s="264" t="s">
        <v>2929</v>
      </c>
    </row>
    <row r="105" spans="1:5" ht="31.5">
      <c r="A105" s="6" t="s">
        <v>812</v>
      </c>
      <c r="B105" s="49" t="s">
        <v>813</v>
      </c>
      <c r="C105" s="50"/>
      <c r="D105" s="265">
        <v>2411</v>
      </c>
      <c r="E105" s="264" t="s">
        <v>815</v>
      </c>
    </row>
    <row r="106" spans="1:5" ht="15.75">
      <c r="A106" s="6" t="s">
        <v>2928</v>
      </c>
      <c r="B106" s="49" t="s">
        <v>2929</v>
      </c>
      <c r="C106" s="50"/>
      <c r="D106" s="265">
        <v>2412</v>
      </c>
      <c r="E106" s="264" t="s">
        <v>655</v>
      </c>
    </row>
    <row r="107" spans="1:5" ht="15.75">
      <c r="A107" s="6" t="s">
        <v>814</v>
      </c>
      <c r="B107" s="49" t="s">
        <v>815</v>
      </c>
      <c r="C107" s="50"/>
      <c r="D107" s="265">
        <v>2413</v>
      </c>
      <c r="E107" s="264" t="s">
        <v>657</v>
      </c>
    </row>
    <row r="108" spans="1:5" ht="15.75">
      <c r="A108" s="6" t="s">
        <v>2792</v>
      </c>
      <c r="B108" s="49" t="s">
        <v>655</v>
      </c>
      <c r="C108" s="50"/>
      <c r="D108" s="265">
        <v>2419</v>
      </c>
      <c r="E108" s="264" t="s">
        <v>659</v>
      </c>
    </row>
    <row r="109" spans="1:5" ht="15.75">
      <c r="A109" s="6" t="s">
        <v>656</v>
      </c>
      <c r="B109" s="49" t="s">
        <v>657</v>
      </c>
      <c r="C109" s="50"/>
      <c r="D109" s="265">
        <v>2461</v>
      </c>
      <c r="E109" s="264" t="s">
        <v>661</v>
      </c>
    </row>
    <row r="110" spans="1:5" ht="15.75">
      <c r="A110" s="6" t="s">
        <v>658</v>
      </c>
      <c r="B110" s="49" t="s">
        <v>659</v>
      </c>
      <c r="C110" s="50"/>
      <c r="D110" s="265">
        <v>2462</v>
      </c>
      <c r="E110" s="264" t="s">
        <v>663</v>
      </c>
    </row>
    <row r="111" spans="1:5" ht="15.75">
      <c r="A111" s="6" t="s">
        <v>660</v>
      </c>
      <c r="B111" s="49" t="s">
        <v>661</v>
      </c>
      <c r="C111" s="50"/>
      <c r="D111" s="265">
        <v>2469</v>
      </c>
      <c r="E111" s="264" t="s">
        <v>665</v>
      </c>
    </row>
    <row r="112" spans="1:5" ht="15.75">
      <c r="A112" s="6" t="s">
        <v>662</v>
      </c>
      <c r="B112" s="49" t="s">
        <v>663</v>
      </c>
      <c r="C112" s="50"/>
      <c r="D112" s="265">
        <v>2480</v>
      </c>
      <c r="E112" s="264" t="s">
        <v>667</v>
      </c>
    </row>
    <row r="113" spans="1:5" ht="15.75">
      <c r="A113" s="6" t="s">
        <v>664</v>
      </c>
      <c r="B113" s="49" t="s">
        <v>665</v>
      </c>
      <c r="C113" s="50"/>
      <c r="D113" s="265">
        <v>2491</v>
      </c>
      <c r="E113" s="264" t="s">
        <v>1487</v>
      </c>
    </row>
    <row r="114" spans="1:5" ht="15.75">
      <c r="A114" s="6" t="s">
        <v>666</v>
      </c>
      <c r="B114" s="49" t="s">
        <v>667</v>
      </c>
      <c r="C114" s="50"/>
      <c r="D114" s="265">
        <v>2499</v>
      </c>
      <c r="E114" s="264" t="s">
        <v>659</v>
      </c>
    </row>
    <row r="115" spans="1:5" ht="15.75">
      <c r="A115" s="6" t="s">
        <v>668</v>
      </c>
      <c r="B115" s="49" t="s">
        <v>1487</v>
      </c>
      <c r="C115" s="50"/>
      <c r="D115" s="263">
        <v>2510</v>
      </c>
      <c r="E115" s="264" t="s">
        <v>1489</v>
      </c>
    </row>
    <row r="116" spans="1:5" ht="15.75">
      <c r="A116" s="6" t="s">
        <v>1488</v>
      </c>
      <c r="B116" s="49" t="s">
        <v>659</v>
      </c>
      <c r="C116" s="50"/>
      <c r="D116" s="265">
        <v>2521</v>
      </c>
      <c r="E116" s="264" t="s">
        <v>2835</v>
      </c>
    </row>
    <row r="117" spans="1:5" ht="15.75">
      <c r="A117" s="6">
        <v>2510</v>
      </c>
      <c r="B117" s="49" t="s">
        <v>1489</v>
      </c>
      <c r="C117" s="50"/>
      <c r="D117" s="263">
        <v>2529</v>
      </c>
      <c r="E117" s="264" t="s">
        <v>2394</v>
      </c>
    </row>
    <row r="118" spans="1:5" ht="15.75">
      <c r="A118" s="6" t="s">
        <v>1490</v>
      </c>
      <c r="B118" s="49" t="s">
        <v>2835</v>
      </c>
      <c r="C118" s="50"/>
      <c r="D118" s="265">
        <v>2531</v>
      </c>
      <c r="E118" s="264" t="s">
        <v>2396</v>
      </c>
    </row>
    <row r="119" spans="1:5" ht="15.75">
      <c r="A119" s="6">
        <v>2529</v>
      </c>
      <c r="B119" s="49" t="s">
        <v>2394</v>
      </c>
      <c r="C119" s="50"/>
      <c r="D119" s="263">
        <v>2539</v>
      </c>
      <c r="E119" s="264" t="s">
        <v>2397</v>
      </c>
    </row>
    <row r="120" spans="1:5" ht="15.75">
      <c r="A120" s="6" t="s">
        <v>2395</v>
      </c>
      <c r="B120" s="49" t="s">
        <v>2396</v>
      </c>
      <c r="C120" s="50"/>
      <c r="D120" s="265">
        <v>2541</v>
      </c>
      <c r="E120" s="264" t="s">
        <v>2399</v>
      </c>
    </row>
    <row r="121" spans="1:5" ht="15.75">
      <c r="A121" s="6">
        <v>2539</v>
      </c>
      <c r="B121" s="49" t="s">
        <v>2397</v>
      </c>
      <c r="C121" s="50"/>
      <c r="D121" s="265">
        <v>2542</v>
      </c>
      <c r="E121" s="264" t="s">
        <v>2401</v>
      </c>
    </row>
    <row r="122" spans="1:5" ht="15.75">
      <c r="A122" s="6" t="s">
        <v>2398</v>
      </c>
      <c r="B122" s="49" t="s">
        <v>2399</v>
      </c>
      <c r="C122" s="50"/>
      <c r="D122" s="265">
        <v>2549</v>
      </c>
      <c r="E122" s="264" t="s">
        <v>2795</v>
      </c>
    </row>
    <row r="123" spans="1:5" ht="15.75">
      <c r="A123" s="6" t="s">
        <v>2400</v>
      </c>
      <c r="B123" s="49" t="s">
        <v>2401</v>
      </c>
      <c r="C123" s="50"/>
      <c r="D123" s="265">
        <v>2561</v>
      </c>
      <c r="E123" s="264" t="s">
        <v>2286</v>
      </c>
    </row>
    <row r="124" spans="1:5" ht="31.5">
      <c r="A124" s="6" t="s">
        <v>2402</v>
      </c>
      <c r="B124" s="49" t="s">
        <v>2795</v>
      </c>
      <c r="C124" s="50"/>
      <c r="D124" s="265">
        <v>2562</v>
      </c>
      <c r="E124" s="264" t="s">
        <v>2114</v>
      </c>
    </row>
    <row r="125" spans="1:5" ht="31.5">
      <c r="A125" s="6" t="s">
        <v>2796</v>
      </c>
      <c r="B125" s="49" t="s">
        <v>2286</v>
      </c>
      <c r="C125" s="50"/>
      <c r="D125" s="263">
        <v>2563</v>
      </c>
      <c r="E125" s="264" t="s">
        <v>2030</v>
      </c>
    </row>
    <row r="126" spans="1:5" ht="31.5">
      <c r="A126" s="6" t="s">
        <v>2287</v>
      </c>
      <c r="B126" s="49" t="s">
        <v>2114</v>
      </c>
      <c r="C126" s="50"/>
      <c r="D126" s="265">
        <v>2564</v>
      </c>
      <c r="E126" s="264" t="s">
        <v>186</v>
      </c>
    </row>
    <row r="127" spans="1:5" ht="31.5">
      <c r="A127" s="6">
        <v>2563</v>
      </c>
      <c r="B127" s="49" t="s">
        <v>2030</v>
      </c>
      <c r="C127" s="50"/>
      <c r="D127" s="265">
        <v>2565</v>
      </c>
      <c r="E127" s="264" t="s">
        <v>564</v>
      </c>
    </row>
    <row r="128" spans="1:5" ht="15.75">
      <c r="A128" s="6" t="s">
        <v>2031</v>
      </c>
      <c r="B128" s="49" t="s">
        <v>186</v>
      </c>
      <c r="C128" s="50"/>
      <c r="D128" s="265">
        <v>2569</v>
      </c>
      <c r="E128" s="264" t="s">
        <v>1181</v>
      </c>
    </row>
    <row r="129" spans="1:5" ht="31.5">
      <c r="A129" s="6" t="s">
        <v>187</v>
      </c>
      <c r="B129" s="49" t="s">
        <v>564</v>
      </c>
      <c r="C129" s="50"/>
      <c r="D129" s="265">
        <v>2580</v>
      </c>
      <c r="E129" s="264" t="s">
        <v>91</v>
      </c>
    </row>
    <row r="130" spans="1:5" ht="31.5">
      <c r="A130" s="6" t="s">
        <v>565</v>
      </c>
      <c r="B130" s="49" t="s">
        <v>1181</v>
      </c>
      <c r="C130" s="50"/>
      <c r="D130" s="265">
        <v>2590</v>
      </c>
      <c r="E130" s="264" t="s">
        <v>462</v>
      </c>
    </row>
    <row r="131" spans="1:5" ht="31.5">
      <c r="A131" s="6" t="s">
        <v>1182</v>
      </c>
      <c r="B131" s="49" t="s">
        <v>91</v>
      </c>
      <c r="C131" s="50"/>
      <c r="D131" s="265">
        <v>3111</v>
      </c>
      <c r="E131" s="264" t="s">
        <v>776</v>
      </c>
    </row>
    <row r="132" spans="1:5" ht="31.5">
      <c r="A132" s="6" t="s">
        <v>92</v>
      </c>
      <c r="B132" s="49" t="s">
        <v>462</v>
      </c>
      <c r="C132" s="50"/>
      <c r="D132" s="265">
        <v>3112</v>
      </c>
      <c r="E132" s="264" t="s">
        <v>777</v>
      </c>
    </row>
    <row r="133" spans="1:5" ht="15.75">
      <c r="A133" s="6" t="s">
        <v>1613</v>
      </c>
      <c r="B133" s="49" t="s">
        <v>776</v>
      </c>
      <c r="C133" s="50"/>
      <c r="D133" s="263">
        <v>3113</v>
      </c>
      <c r="E133" s="264" t="s">
        <v>779</v>
      </c>
    </row>
    <row r="134" spans="1:5" ht="31.5">
      <c r="A134" s="53" t="s">
        <v>1616</v>
      </c>
      <c r="B134" s="54" t="s">
        <v>777</v>
      </c>
      <c r="C134" s="55" t="s">
        <v>778</v>
      </c>
      <c r="D134" s="265">
        <v>3114</v>
      </c>
      <c r="E134" s="264" t="s">
        <v>1351</v>
      </c>
    </row>
    <row r="135" spans="1:5" ht="15.75">
      <c r="A135" s="6">
        <v>3113</v>
      </c>
      <c r="B135" s="49" t="s">
        <v>779</v>
      </c>
      <c r="C135" s="50"/>
      <c r="D135" s="265">
        <v>3117</v>
      </c>
      <c r="E135" s="264" t="s">
        <v>66</v>
      </c>
    </row>
    <row r="136" spans="1:5" s="56" customFormat="1" ht="31.5">
      <c r="A136" s="53" t="s">
        <v>1622</v>
      </c>
      <c r="B136" s="54" t="s">
        <v>1351</v>
      </c>
      <c r="C136" s="55" t="s">
        <v>64</v>
      </c>
      <c r="D136" s="265">
        <v>3118</v>
      </c>
      <c r="E136" s="264" t="s">
        <v>2813</v>
      </c>
    </row>
    <row r="137" spans="1:5" s="56" customFormat="1" ht="31.5">
      <c r="A137" s="53" t="s">
        <v>65</v>
      </c>
      <c r="B137" s="54" t="s">
        <v>66</v>
      </c>
      <c r="C137" s="55" t="s">
        <v>2811</v>
      </c>
      <c r="D137" s="265">
        <v>3119</v>
      </c>
      <c r="E137" s="264" t="s">
        <v>1990</v>
      </c>
    </row>
    <row r="138" spans="1:5" s="56" customFormat="1" ht="47.25">
      <c r="A138" s="53" t="s">
        <v>2812</v>
      </c>
      <c r="B138" s="54" t="s">
        <v>2813</v>
      </c>
      <c r="C138" s="55" t="s">
        <v>1988</v>
      </c>
      <c r="D138" s="265">
        <v>3121</v>
      </c>
      <c r="E138" s="264" t="s">
        <v>1991</v>
      </c>
    </row>
    <row r="139" spans="1:5" ht="31.5">
      <c r="A139" s="6" t="s">
        <v>1989</v>
      </c>
      <c r="B139" s="49" t="s">
        <v>1990</v>
      </c>
      <c r="C139" s="50"/>
      <c r="D139" s="265">
        <v>3122</v>
      </c>
      <c r="E139" s="264" t="s">
        <v>1992</v>
      </c>
    </row>
    <row r="140" spans="1:5" ht="15.75">
      <c r="A140" s="6" t="s">
        <v>1591</v>
      </c>
      <c r="B140" s="49" t="s">
        <v>1991</v>
      </c>
      <c r="C140" s="50"/>
      <c r="D140" s="265">
        <v>3123</v>
      </c>
      <c r="E140" s="264" t="s">
        <v>1994</v>
      </c>
    </row>
    <row r="141" spans="1:5" ht="31.5">
      <c r="A141" s="6" t="s">
        <v>1540</v>
      </c>
      <c r="B141" s="49" t="s">
        <v>1992</v>
      </c>
      <c r="C141" s="50"/>
      <c r="D141" s="265">
        <v>3124</v>
      </c>
      <c r="E141" s="264" t="s">
        <v>1996</v>
      </c>
    </row>
    <row r="142" spans="1:5" ht="15.75">
      <c r="A142" s="6" t="s">
        <v>1993</v>
      </c>
      <c r="B142" s="49" t="s">
        <v>1994</v>
      </c>
      <c r="C142" s="50"/>
      <c r="D142" s="265">
        <v>3125</v>
      </c>
      <c r="E142" s="264" t="s">
        <v>1998</v>
      </c>
    </row>
    <row r="143" spans="1:5" ht="31.5">
      <c r="A143" s="53" t="s">
        <v>1995</v>
      </c>
      <c r="B143" s="54" t="s">
        <v>1996</v>
      </c>
      <c r="C143" s="50"/>
      <c r="D143" s="263">
        <v>3126</v>
      </c>
      <c r="E143" s="264" t="s">
        <v>1999</v>
      </c>
    </row>
    <row r="144" spans="1:5" ht="31.5">
      <c r="A144" s="53" t="s">
        <v>1997</v>
      </c>
      <c r="B144" s="54" t="s">
        <v>1998</v>
      </c>
      <c r="C144" s="50"/>
      <c r="D144" s="265">
        <v>3128</v>
      </c>
      <c r="E144" s="264" t="s">
        <v>2001</v>
      </c>
    </row>
    <row r="145" spans="1:5" ht="15.75">
      <c r="A145" s="53" t="s">
        <v>2284</v>
      </c>
      <c r="B145" s="54" t="s">
        <v>1999</v>
      </c>
      <c r="C145" s="50"/>
      <c r="D145" s="263">
        <v>3129</v>
      </c>
      <c r="E145" s="264" t="s">
        <v>2003</v>
      </c>
    </row>
    <row r="146" spans="1:5" ht="15.75">
      <c r="A146" s="6" t="s">
        <v>2000</v>
      </c>
      <c r="B146" s="49" t="s">
        <v>2001</v>
      </c>
      <c r="C146" s="55" t="s">
        <v>2002</v>
      </c>
      <c r="D146" s="265">
        <v>3131</v>
      </c>
      <c r="E146" s="264" t="s">
        <v>2005</v>
      </c>
    </row>
    <row r="147" spans="1:5" ht="15.75">
      <c r="A147" s="6" t="s">
        <v>994</v>
      </c>
      <c r="B147" s="49" t="s">
        <v>2003</v>
      </c>
      <c r="C147" s="50"/>
      <c r="D147" s="263">
        <v>3132</v>
      </c>
      <c r="E147" s="264" t="s">
        <v>2006</v>
      </c>
    </row>
    <row r="148" spans="1:5" ht="15.75">
      <c r="A148" s="53" t="s">
        <v>2004</v>
      </c>
      <c r="B148" s="54" t="s">
        <v>2005</v>
      </c>
      <c r="C148" s="50"/>
      <c r="D148" s="265">
        <v>3139</v>
      </c>
      <c r="E148" s="264" t="s">
        <v>2008</v>
      </c>
    </row>
    <row r="149" spans="1:5" ht="15.75">
      <c r="A149" s="53">
        <v>3132</v>
      </c>
      <c r="B149" s="54" t="s">
        <v>2006</v>
      </c>
      <c r="C149" s="50"/>
      <c r="D149" s="265">
        <v>3141</v>
      </c>
      <c r="E149" s="264" t="s">
        <v>2009</v>
      </c>
    </row>
    <row r="150" spans="1:5" ht="31.5">
      <c r="A150" s="6" t="s">
        <v>2007</v>
      </c>
      <c r="B150" s="49" t="s">
        <v>2008</v>
      </c>
      <c r="C150" s="50"/>
      <c r="D150" s="265">
        <v>3142</v>
      </c>
      <c r="E150" s="264" t="s">
        <v>2011</v>
      </c>
    </row>
    <row r="151" spans="1:5" ht="31.5">
      <c r="A151" s="6" t="s">
        <v>1328</v>
      </c>
      <c r="B151" s="49" t="s">
        <v>2009</v>
      </c>
      <c r="C151" s="50"/>
      <c r="D151" s="263">
        <v>3143</v>
      </c>
      <c r="E151" s="264" t="s">
        <v>434</v>
      </c>
    </row>
    <row r="152" spans="1:5" ht="31.5">
      <c r="A152" s="53" t="s">
        <v>2010</v>
      </c>
      <c r="B152" s="54" t="s">
        <v>2011</v>
      </c>
      <c r="C152" s="55" t="s">
        <v>433</v>
      </c>
      <c r="D152" s="265">
        <v>3144</v>
      </c>
      <c r="E152" s="264" t="s">
        <v>436</v>
      </c>
    </row>
    <row r="153" spans="1:5" ht="15.75">
      <c r="A153" s="6">
        <v>3143</v>
      </c>
      <c r="B153" s="49" t="s">
        <v>434</v>
      </c>
      <c r="C153" s="50"/>
      <c r="D153" s="263">
        <v>3145</v>
      </c>
      <c r="E153" s="264" t="s">
        <v>437</v>
      </c>
    </row>
    <row r="154" spans="1:5" ht="15.75">
      <c r="A154" s="6" t="s">
        <v>435</v>
      </c>
      <c r="B154" s="49" t="s">
        <v>436</v>
      </c>
      <c r="C154" s="50"/>
      <c r="D154" s="265">
        <v>3146</v>
      </c>
      <c r="E154" s="264" t="s">
        <v>439</v>
      </c>
    </row>
    <row r="155" spans="1:5" ht="15.75">
      <c r="A155" s="53" t="s">
        <v>2285</v>
      </c>
      <c r="B155" s="54" t="s">
        <v>437</v>
      </c>
      <c r="C155" s="50"/>
      <c r="D155" s="265">
        <v>3147</v>
      </c>
      <c r="E155" s="264" t="s">
        <v>1055</v>
      </c>
    </row>
    <row r="156" spans="1:5" ht="47.25">
      <c r="A156" s="6" t="s">
        <v>438</v>
      </c>
      <c r="B156" s="49" t="s">
        <v>439</v>
      </c>
      <c r="C156" s="55" t="s">
        <v>1053</v>
      </c>
      <c r="D156" s="265">
        <v>3149</v>
      </c>
      <c r="E156" s="264" t="s">
        <v>1057</v>
      </c>
    </row>
    <row r="157" spans="1:5" ht="15.75">
      <c r="A157" s="53" t="s">
        <v>1054</v>
      </c>
      <c r="B157" s="54" t="s">
        <v>1055</v>
      </c>
      <c r="C157" s="50"/>
      <c r="D157" s="265">
        <v>3150</v>
      </c>
      <c r="E157" s="264" t="s">
        <v>1060</v>
      </c>
    </row>
    <row r="158" spans="1:5" ht="31.5" customHeight="1">
      <c r="A158" s="6" t="s">
        <v>1056</v>
      </c>
      <c r="B158" s="49" t="s">
        <v>1057</v>
      </c>
      <c r="C158" s="55" t="s">
        <v>1058</v>
      </c>
      <c r="D158" s="263">
        <v>3211</v>
      </c>
      <c r="E158" s="264" t="s">
        <v>1061</v>
      </c>
    </row>
    <row r="159" spans="1:5" ht="15.75">
      <c r="A159" s="6" t="s">
        <v>1059</v>
      </c>
      <c r="B159" s="49" t="s">
        <v>1060</v>
      </c>
      <c r="C159" s="50"/>
      <c r="D159" s="265">
        <v>3212</v>
      </c>
      <c r="E159" s="264" t="s">
        <v>2489</v>
      </c>
    </row>
    <row r="160" spans="1:5" ht="31.5">
      <c r="A160" s="6">
        <v>3211</v>
      </c>
      <c r="B160" s="49" t="s">
        <v>1061</v>
      </c>
      <c r="C160" s="55" t="s">
        <v>2487</v>
      </c>
      <c r="D160" s="263">
        <v>3213</v>
      </c>
      <c r="E160" s="264" t="s">
        <v>2490</v>
      </c>
    </row>
    <row r="161" spans="1:5" ht="15.75">
      <c r="A161" s="6" t="s">
        <v>2488</v>
      </c>
      <c r="B161" s="49" t="s">
        <v>2489</v>
      </c>
      <c r="C161" s="50"/>
      <c r="D161" s="265">
        <v>3214</v>
      </c>
      <c r="E161" s="264" t="s">
        <v>2493</v>
      </c>
    </row>
    <row r="162" spans="1:5" s="56" customFormat="1" ht="31.5">
      <c r="A162" s="53">
        <v>3213</v>
      </c>
      <c r="B162" s="54" t="s">
        <v>2490</v>
      </c>
      <c r="C162" s="55" t="s">
        <v>2491</v>
      </c>
      <c r="D162" s="263">
        <v>3221</v>
      </c>
      <c r="E162" s="264" t="s">
        <v>2495</v>
      </c>
    </row>
    <row r="163" spans="1:5" s="56" customFormat="1" ht="31.5">
      <c r="A163" s="53" t="s">
        <v>2492</v>
      </c>
      <c r="B163" s="54" t="s">
        <v>2493</v>
      </c>
      <c r="C163" s="55" t="s">
        <v>2494</v>
      </c>
      <c r="D163" s="265">
        <v>3229</v>
      </c>
      <c r="E163" s="264" t="s">
        <v>2578</v>
      </c>
    </row>
    <row r="164" spans="1:5" ht="15.75">
      <c r="A164" s="6">
        <v>3221</v>
      </c>
      <c r="B164" s="49" t="s">
        <v>2495</v>
      </c>
      <c r="C164" s="50"/>
      <c r="D164" s="265">
        <v>3231</v>
      </c>
      <c r="E164" s="264" t="s">
        <v>2818</v>
      </c>
    </row>
    <row r="165" spans="1:5" ht="31.5">
      <c r="A165" s="6" t="s">
        <v>2496</v>
      </c>
      <c r="B165" s="49" t="s">
        <v>2578</v>
      </c>
      <c r="C165" s="50"/>
      <c r="D165" s="265">
        <v>3239</v>
      </c>
      <c r="E165" s="264" t="s">
        <v>2820</v>
      </c>
    </row>
    <row r="166" spans="1:5" ht="15.75">
      <c r="A166" s="6" t="s">
        <v>2579</v>
      </c>
      <c r="B166" s="49" t="s">
        <v>2818</v>
      </c>
      <c r="C166" s="50"/>
      <c r="D166" s="263">
        <v>3261</v>
      </c>
      <c r="E166" s="264" t="s">
        <v>2821</v>
      </c>
    </row>
    <row r="167" spans="1:5" ht="15.75">
      <c r="A167" s="6" t="s">
        <v>2819</v>
      </c>
      <c r="B167" s="49" t="s">
        <v>2820</v>
      </c>
      <c r="C167" s="50"/>
      <c r="D167" s="265">
        <v>3262</v>
      </c>
      <c r="E167" s="264" t="s">
        <v>2823</v>
      </c>
    </row>
    <row r="168" spans="1:5" ht="15.75">
      <c r="A168" s="6">
        <v>3261</v>
      </c>
      <c r="B168" s="49" t="s">
        <v>2821</v>
      </c>
      <c r="C168" s="50"/>
      <c r="D168" s="263">
        <v>3269</v>
      </c>
      <c r="E168" s="264" t="s">
        <v>2824</v>
      </c>
    </row>
    <row r="169" spans="1:5" ht="15.75">
      <c r="A169" s="6" t="s">
        <v>2822</v>
      </c>
      <c r="B169" s="49" t="s">
        <v>2823</v>
      </c>
      <c r="C169" s="50"/>
      <c r="D169" s="265">
        <v>3280</v>
      </c>
      <c r="E169" s="264" t="s">
        <v>2826</v>
      </c>
    </row>
    <row r="170" spans="1:5" ht="15.75">
      <c r="A170" s="6">
        <v>3269</v>
      </c>
      <c r="B170" s="49" t="s">
        <v>2824</v>
      </c>
      <c r="C170" s="50"/>
      <c r="D170" s="263">
        <v>3291</v>
      </c>
      <c r="E170" s="264" t="s">
        <v>2827</v>
      </c>
    </row>
    <row r="171" spans="1:5" ht="15.75">
      <c r="A171" s="6" t="s">
        <v>2825</v>
      </c>
      <c r="B171" s="49" t="s">
        <v>2826</v>
      </c>
      <c r="C171" s="50"/>
      <c r="D171" s="265">
        <v>3292</v>
      </c>
      <c r="E171" s="264" t="s">
        <v>2829</v>
      </c>
    </row>
    <row r="172" spans="1:5" ht="15.75">
      <c r="A172" s="6">
        <v>3291</v>
      </c>
      <c r="B172" s="49" t="s">
        <v>2827</v>
      </c>
      <c r="C172" s="50"/>
      <c r="D172" s="263">
        <v>3293</v>
      </c>
      <c r="E172" s="264" t="s">
        <v>2830</v>
      </c>
    </row>
    <row r="173" spans="1:5" ht="31.5">
      <c r="A173" s="53" t="s">
        <v>2828</v>
      </c>
      <c r="B173" s="54" t="s">
        <v>2829</v>
      </c>
      <c r="C173" s="50"/>
      <c r="D173" s="265">
        <v>3299</v>
      </c>
      <c r="E173" s="264" t="s">
        <v>1455</v>
      </c>
    </row>
    <row r="174" spans="1:5" ht="15.75">
      <c r="A174" s="53">
        <v>3293</v>
      </c>
      <c r="B174" s="54" t="s">
        <v>2830</v>
      </c>
      <c r="C174" s="50"/>
      <c r="D174" s="265">
        <v>3311</v>
      </c>
      <c r="E174" s="264" t="s">
        <v>2832</v>
      </c>
    </row>
    <row r="175" spans="1:5" ht="15.75">
      <c r="A175" s="6" t="s">
        <v>1454</v>
      </c>
      <c r="B175" s="49" t="s">
        <v>1455</v>
      </c>
      <c r="C175" s="50"/>
      <c r="D175" s="265">
        <v>3312</v>
      </c>
      <c r="E175" s="264" t="s">
        <v>2799</v>
      </c>
    </row>
    <row r="176" spans="1:5" ht="31.5">
      <c r="A176" s="6" t="s">
        <v>2831</v>
      </c>
      <c r="B176" s="49" t="s">
        <v>2832</v>
      </c>
      <c r="C176" s="50"/>
      <c r="D176" s="263">
        <v>3313</v>
      </c>
      <c r="E176" s="264" t="s">
        <v>2800</v>
      </c>
    </row>
    <row r="177" spans="1:5" ht="15.75">
      <c r="A177" s="6" t="s">
        <v>2798</v>
      </c>
      <c r="B177" s="49" t="s">
        <v>2799</v>
      </c>
      <c r="C177" s="50"/>
      <c r="D177" s="265">
        <v>3314</v>
      </c>
      <c r="E177" s="264" t="s">
        <v>2802</v>
      </c>
    </row>
    <row r="178" spans="1:5" ht="31.5">
      <c r="A178" s="6">
        <v>3313</v>
      </c>
      <c r="B178" s="49" t="s">
        <v>2800</v>
      </c>
      <c r="C178" s="50"/>
      <c r="D178" s="265">
        <v>3315</v>
      </c>
      <c r="E178" s="264" t="s">
        <v>2804</v>
      </c>
    </row>
    <row r="179" spans="1:5" ht="15.75">
      <c r="A179" s="6" t="s">
        <v>2801</v>
      </c>
      <c r="B179" s="49" t="s">
        <v>2802</v>
      </c>
      <c r="C179" s="50"/>
      <c r="D179" s="265">
        <v>3316</v>
      </c>
      <c r="E179" s="264" t="s">
        <v>2806</v>
      </c>
    </row>
    <row r="180" spans="1:5" ht="15.75">
      <c r="A180" s="6" t="s">
        <v>2803</v>
      </c>
      <c r="B180" s="49" t="s">
        <v>2804</v>
      </c>
      <c r="C180" s="50"/>
      <c r="D180" s="263">
        <v>3317</v>
      </c>
      <c r="E180" s="264" t="s">
        <v>2807</v>
      </c>
    </row>
    <row r="181" spans="1:5" ht="15.75">
      <c r="A181" s="6" t="s">
        <v>2805</v>
      </c>
      <c r="B181" s="49" t="s">
        <v>2806</v>
      </c>
      <c r="C181" s="50"/>
      <c r="D181" s="265">
        <v>3319</v>
      </c>
      <c r="E181" s="264" t="s">
        <v>2809</v>
      </c>
    </row>
    <row r="182" spans="1:5" ht="15.75">
      <c r="A182" s="6" t="s">
        <v>2753</v>
      </c>
      <c r="B182" s="49" t="s">
        <v>2807</v>
      </c>
      <c r="C182" s="50"/>
      <c r="D182" s="263">
        <v>3321</v>
      </c>
      <c r="E182" s="264" t="s">
        <v>2810</v>
      </c>
    </row>
    <row r="183" spans="1:5" ht="15.75">
      <c r="A183" s="6" t="s">
        <v>2808</v>
      </c>
      <c r="B183" s="49" t="s">
        <v>2809</v>
      </c>
      <c r="C183" s="50"/>
      <c r="D183" s="265">
        <v>3322</v>
      </c>
      <c r="E183" s="264" t="s">
        <v>2815</v>
      </c>
    </row>
    <row r="184" spans="1:5" ht="15.75">
      <c r="A184" s="6" t="s">
        <v>2836</v>
      </c>
      <c r="B184" s="49" t="s">
        <v>2810</v>
      </c>
      <c r="C184" s="50"/>
      <c r="D184" s="263">
        <v>3324</v>
      </c>
      <c r="E184" s="264" t="s">
        <v>2816</v>
      </c>
    </row>
    <row r="185" spans="1:5" ht="15.75">
      <c r="A185" s="6" t="s">
        <v>2814</v>
      </c>
      <c r="B185" s="49" t="s">
        <v>2815</v>
      </c>
      <c r="C185" s="50"/>
      <c r="D185" s="265">
        <v>3325</v>
      </c>
      <c r="E185" s="264" t="s">
        <v>933</v>
      </c>
    </row>
    <row r="186" spans="1:5" ht="31.5">
      <c r="A186" s="6">
        <v>3324</v>
      </c>
      <c r="B186" s="49" t="s">
        <v>2816</v>
      </c>
      <c r="C186" s="50"/>
      <c r="D186" s="263">
        <v>3326</v>
      </c>
      <c r="E186" s="264" t="s">
        <v>552</v>
      </c>
    </row>
    <row r="187" spans="1:5" ht="15.75">
      <c r="A187" s="6" t="s">
        <v>2290</v>
      </c>
      <c r="B187" s="49" t="s">
        <v>933</v>
      </c>
      <c r="C187" s="50"/>
      <c r="D187" s="265">
        <v>3329</v>
      </c>
      <c r="E187" s="264" t="s">
        <v>554</v>
      </c>
    </row>
    <row r="188" spans="1:5" ht="31.5">
      <c r="A188" s="6" t="s">
        <v>995</v>
      </c>
      <c r="B188" s="49" t="s">
        <v>552</v>
      </c>
      <c r="C188" s="50"/>
      <c r="D188" s="263">
        <v>3330</v>
      </c>
      <c r="E188" s="264" t="s">
        <v>555</v>
      </c>
    </row>
    <row r="189" spans="1:5" ht="31.5">
      <c r="A189" s="6" t="s">
        <v>553</v>
      </c>
      <c r="B189" s="49" t="s">
        <v>554</v>
      </c>
      <c r="C189" s="50"/>
      <c r="D189" s="265">
        <v>3341</v>
      </c>
      <c r="E189" s="264" t="s">
        <v>557</v>
      </c>
    </row>
    <row r="190" spans="1:5" ht="31.5">
      <c r="A190" s="6">
        <v>3330</v>
      </c>
      <c r="B190" s="49" t="s">
        <v>555</v>
      </c>
      <c r="C190" s="50"/>
      <c r="D190" s="265">
        <v>3349</v>
      </c>
      <c r="E190" s="264" t="s">
        <v>112</v>
      </c>
    </row>
    <row r="191" spans="1:5" ht="15.75">
      <c r="A191" s="6" t="s">
        <v>556</v>
      </c>
      <c r="B191" s="49" t="s">
        <v>557</v>
      </c>
      <c r="C191" s="50"/>
      <c r="D191" s="265">
        <v>3361</v>
      </c>
      <c r="E191" s="264" t="s">
        <v>1021</v>
      </c>
    </row>
    <row r="192" spans="1:5" ht="31.5">
      <c r="A192" s="6" t="s">
        <v>558</v>
      </c>
      <c r="B192" s="49" t="s">
        <v>112</v>
      </c>
      <c r="C192" s="50"/>
      <c r="D192" s="263">
        <v>3362</v>
      </c>
      <c r="E192" s="264" t="s">
        <v>602</v>
      </c>
    </row>
    <row r="193" spans="1:5" ht="31.5">
      <c r="A193" s="6" t="s">
        <v>113</v>
      </c>
      <c r="B193" s="49" t="s">
        <v>1021</v>
      </c>
      <c r="C193" s="50"/>
      <c r="D193" s="263" t="s">
        <v>1534</v>
      </c>
      <c r="E193" s="264" t="s">
        <v>1535</v>
      </c>
    </row>
    <row r="194" spans="1:5" ht="31.5">
      <c r="A194" s="6">
        <v>3362</v>
      </c>
      <c r="B194" s="49" t="s">
        <v>602</v>
      </c>
      <c r="C194" s="50"/>
      <c r="D194" s="265">
        <v>3380</v>
      </c>
      <c r="E194" s="264" t="s">
        <v>1202</v>
      </c>
    </row>
    <row r="195" spans="1:5" ht="31.5">
      <c r="A195" s="6" t="s">
        <v>603</v>
      </c>
      <c r="B195" s="49" t="s">
        <v>1202</v>
      </c>
      <c r="C195" s="50"/>
      <c r="D195" s="263">
        <v>3391</v>
      </c>
      <c r="E195" s="264" t="s">
        <v>1203</v>
      </c>
    </row>
    <row r="196" spans="1:5" ht="31.5">
      <c r="A196" s="6">
        <v>3391</v>
      </c>
      <c r="B196" s="49" t="s">
        <v>1203</v>
      </c>
      <c r="C196" s="50"/>
      <c r="D196" s="265">
        <v>3392</v>
      </c>
      <c r="E196" s="264" t="s">
        <v>1205</v>
      </c>
    </row>
    <row r="197" spans="1:5" ht="15.75">
      <c r="A197" s="6" t="s">
        <v>1204</v>
      </c>
      <c r="B197" s="49" t="s">
        <v>1205</v>
      </c>
      <c r="C197" s="50"/>
      <c r="D197" s="265">
        <v>3399</v>
      </c>
      <c r="E197" s="264" t="s">
        <v>1773</v>
      </c>
    </row>
    <row r="198" spans="1:5" ht="31.5">
      <c r="A198" s="6" t="s">
        <v>1206</v>
      </c>
      <c r="B198" s="49" t="s">
        <v>1773</v>
      </c>
      <c r="C198" s="50"/>
      <c r="D198" s="265">
        <v>3411</v>
      </c>
      <c r="E198" s="264" t="s">
        <v>1775</v>
      </c>
    </row>
    <row r="199" spans="1:5" ht="15.75">
      <c r="A199" s="6" t="s">
        <v>1774</v>
      </c>
      <c r="B199" s="49" t="s">
        <v>1775</v>
      </c>
      <c r="C199" s="50"/>
      <c r="D199" s="263">
        <v>3412</v>
      </c>
      <c r="E199" s="264" t="s">
        <v>1776</v>
      </c>
    </row>
    <row r="200" spans="1:5" ht="15.75">
      <c r="A200" s="6">
        <v>3412</v>
      </c>
      <c r="B200" s="49" t="s">
        <v>1776</v>
      </c>
      <c r="C200" s="50"/>
      <c r="D200" s="265">
        <v>3419</v>
      </c>
      <c r="E200" s="264" t="s">
        <v>1778</v>
      </c>
    </row>
    <row r="201" spans="1:5" ht="15.75">
      <c r="A201" s="6" t="s">
        <v>1777</v>
      </c>
      <c r="B201" s="49" t="s">
        <v>1778</v>
      </c>
      <c r="C201" s="50"/>
      <c r="D201" s="265">
        <v>3421</v>
      </c>
      <c r="E201" s="264" t="s">
        <v>1780</v>
      </c>
    </row>
    <row r="202" spans="1:5" ht="15.75">
      <c r="A202" s="6" t="s">
        <v>1779</v>
      </c>
      <c r="B202" s="49" t="s">
        <v>1780</v>
      </c>
      <c r="C202" s="50"/>
      <c r="D202" s="265">
        <v>3429</v>
      </c>
      <c r="E202" s="264" t="s">
        <v>1782</v>
      </c>
    </row>
    <row r="203" spans="1:5" ht="15.75">
      <c r="A203" s="6" t="s">
        <v>1781</v>
      </c>
      <c r="B203" s="49" t="s">
        <v>1782</v>
      </c>
      <c r="C203" s="50"/>
      <c r="D203" s="263">
        <v>3480</v>
      </c>
      <c r="E203" s="264" t="s">
        <v>1783</v>
      </c>
    </row>
    <row r="204" spans="1:5" ht="31.5">
      <c r="A204" s="6">
        <v>3480</v>
      </c>
      <c r="B204" s="49" t="s">
        <v>1783</v>
      </c>
      <c r="C204" s="50"/>
      <c r="D204" s="265">
        <v>3511</v>
      </c>
      <c r="E204" s="264" t="s">
        <v>1785</v>
      </c>
    </row>
    <row r="205" spans="1:5" s="56" customFormat="1" ht="15.75">
      <c r="A205" s="53" t="s">
        <v>1784</v>
      </c>
      <c r="B205" s="54" t="s">
        <v>1785</v>
      </c>
      <c r="C205" s="55" t="s">
        <v>1786</v>
      </c>
      <c r="D205" s="263">
        <v>3512</v>
      </c>
      <c r="E205" s="264" t="s">
        <v>1787</v>
      </c>
    </row>
    <row r="206" spans="1:5" ht="15.75">
      <c r="A206" s="6">
        <v>3512</v>
      </c>
      <c r="B206" s="49" t="s">
        <v>1787</v>
      </c>
      <c r="C206" s="50"/>
      <c r="D206" s="265">
        <v>3513</v>
      </c>
      <c r="E206" s="264" t="s">
        <v>1789</v>
      </c>
    </row>
    <row r="207" spans="1:5" ht="15.75">
      <c r="A207" s="6" t="s">
        <v>1788</v>
      </c>
      <c r="B207" s="49" t="s">
        <v>1789</v>
      </c>
      <c r="C207" s="50"/>
      <c r="D207" s="263">
        <v>3514</v>
      </c>
      <c r="E207" s="264" t="s">
        <v>1790</v>
      </c>
    </row>
    <row r="208" spans="1:5" ht="15.75">
      <c r="A208" s="6">
        <v>3514</v>
      </c>
      <c r="B208" s="324" t="s">
        <v>848</v>
      </c>
      <c r="C208" s="50"/>
      <c r="D208" s="265">
        <v>3515</v>
      </c>
      <c r="E208" s="264" t="s">
        <v>1792</v>
      </c>
    </row>
    <row r="209" spans="1:5" s="56" customFormat="1" ht="15.75">
      <c r="A209" s="53" t="s">
        <v>1791</v>
      </c>
      <c r="B209" s="324" t="s">
        <v>849</v>
      </c>
      <c r="C209" s="55" t="s">
        <v>637</v>
      </c>
      <c r="D209" s="263">
        <v>3516</v>
      </c>
      <c r="E209" s="264" t="s">
        <v>638</v>
      </c>
    </row>
    <row r="210" spans="1:5" s="56" customFormat="1" ht="31.5">
      <c r="A210" s="53">
        <v>3516</v>
      </c>
      <c r="B210" s="54" t="s">
        <v>638</v>
      </c>
      <c r="C210" s="55" t="s">
        <v>639</v>
      </c>
      <c r="D210" s="265">
        <v>3519</v>
      </c>
      <c r="E210" s="264" t="s">
        <v>443</v>
      </c>
    </row>
    <row r="211" spans="1:5" ht="15.75">
      <c r="A211" s="6" t="s">
        <v>640</v>
      </c>
      <c r="B211" s="49" t="s">
        <v>443</v>
      </c>
      <c r="C211" s="50"/>
      <c r="D211" s="263">
        <v>3521</v>
      </c>
      <c r="E211" s="264" t="s">
        <v>444</v>
      </c>
    </row>
    <row r="212" spans="1:5" ht="15.75">
      <c r="A212" s="6">
        <v>3521</v>
      </c>
      <c r="B212" s="49" t="s">
        <v>444</v>
      </c>
      <c r="C212" s="50"/>
      <c r="D212" s="265">
        <v>3522</v>
      </c>
      <c r="E212" s="264" t="s">
        <v>1457</v>
      </c>
    </row>
    <row r="213" spans="1:5" ht="15.75">
      <c r="A213" s="6" t="s">
        <v>1456</v>
      </c>
      <c r="B213" s="49" t="s">
        <v>1457</v>
      </c>
      <c r="C213" s="50"/>
      <c r="D213" s="265">
        <v>3523</v>
      </c>
      <c r="E213" s="264" t="s">
        <v>446</v>
      </c>
    </row>
    <row r="214" spans="1:5" ht="15.75">
      <c r="A214" s="6" t="s">
        <v>445</v>
      </c>
      <c r="B214" s="49" t="s">
        <v>446</v>
      </c>
      <c r="C214" s="50"/>
      <c r="D214" s="265">
        <v>3526</v>
      </c>
      <c r="E214" s="264" t="s">
        <v>448</v>
      </c>
    </row>
    <row r="215" spans="1:5" ht="15.75">
      <c r="A215" s="323" t="s">
        <v>548</v>
      </c>
      <c r="B215" s="324" t="s">
        <v>550</v>
      </c>
      <c r="C215" s="50"/>
      <c r="D215" s="265"/>
      <c r="E215" s="264"/>
    </row>
    <row r="216" spans="1:5" ht="15.75">
      <c r="A216" s="323" t="s">
        <v>549</v>
      </c>
      <c r="B216" s="324" t="s">
        <v>551</v>
      </c>
      <c r="C216" s="50"/>
      <c r="D216" s="265"/>
      <c r="E216" s="264"/>
    </row>
    <row r="217" spans="1:5" ht="15.75">
      <c r="A217" s="6" t="s">
        <v>447</v>
      </c>
      <c r="B217" s="49" t="s">
        <v>448</v>
      </c>
      <c r="C217" s="50"/>
      <c r="D217" s="265">
        <v>3529</v>
      </c>
      <c r="E217" s="264" t="s">
        <v>450</v>
      </c>
    </row>
    <row r="218" spans="1:5" ht="31.5">
      <c r="A218" s="323" t="s">
        <v>829</v>
      </c>
      <c r="B218" s="324" t="s">
        <v>830</v>
      </c>
      <c r="C218" s="50"/>
      <c r="D218" s="265"/>
      <c r="E218" s="264"/>
    </row>
    <row r="219" spans="1:5" ht="15.75">
      <c r="A219" s="6" t="s">
        <v>449</v>
      </c>
      <c r="B219" s="49" t="s">
        <v>450</v>
      </c>
      <c r="C219" s="50"/>
      <c r="D219" s="265">
        <v>3531</v>
      </c>
      <c r="E219" s="264" t="s">
        <v>452</v>
      </c>
    </row>
    <row r="220" spans="1:5" ht="31.5">
      <c r="A220" s="6" t="s">
        <v>451</v>
      </c>
      <c r="B220" s="49" t="s">
        <v>452</v>
      </c>
      <c r="C220" s="50"/>
      <c r="D220" s="263">
        <v>3532</v>
      </c>
      <c r="E220" s="264" t="s">
        <v>453</v>
      </c>
    </row>
    <row r="221" spans="1:5" ht="31.5">
      <c r="A221" s="6">
        <v>3532</v>
      </c>
      <c r="B221" s="49" t="s">
        <v>453</v>
      </c>
      <c r="C221" s="50"/>
      <c r="D221" s="265">
        <v>3533</v>
      </c>
      <c r="E221" s="264" t="s">
        <v>455</v>
      </c>
    </row>
    <row r="222" spans="1:5" ht="15.75">
      <c r="A222" s="6" t="s">
        <v>454</v>
      </c>
      <c r="B222" s="49" t="s">
        <v>455</v>
      </c>
      <c r="C222" s="50"/>
      <c r="D222" s="263">
        <v>3539</v>
      </c>
      <c r="E222" s="264" t="s">
        <v>456</v>
      </c>
    </row>
    <row r="223" spans="1:5" ht="15.75">
      <c r="A223" s="323" t="s">
        <v>831</v>
      </c>
      <c r="B223" s="324" t="s">
        <v>832</v>
      </c>
      <c r="C223" s="50"/>
      <c r="D223" s="263"/>
      <c r="E223" s="264"/>
    </row>
    <row r="224" spans="1:5" ht="31.5">
      <c r="A224" s="6">
        <v>3539</v>
      </c>
      <c r="B224" s="49" t="s">
        <v>456</v>
      </c>
      <c r="C224" s="50"/>
      <c r="D224" s="265">
        <v>3541</v>
      </c>
      <c r="E224" s="264" t="s">
        <v>458</v>
      </c>
    </row>
    <row r="225" spans="1:5" ht="31.5">
      <c r="A225" s="6" t="s">
        <v>457</v>
      </c>
      <c r="B225" s="49" t="s">
        <v>458</v>
      </c>
      <c r="C225" s="50"/>
      <c r="D225" s="263">
        <v>3542</v>
      </c>
      <c r="E225" s="264" t="s">
        <v>459</v>
      </c>
    </row>
    <row r="226" spans="1:5" ht="15.75">
      <c r="A226" s="6">
        <v>3542</v>
      </c>
      <c r="B226" s="49" t="s">
        <v>459</v>
      </c>
      <c r="C226" s="50"/>
      <c r="D226" s="265">
        <v>3543</v>
      </c>
      <c r="E226" s="264" t="s">
        <v>461</v>
      </c>
    </row>
    <row r="227" spans="1:5" ht="15.75">
      <c r="A227" s="6" t="s">
        <v>460</v>
      </c>
      <c r="B227" s="324" t="s">
        <v>850</v>
      </c>
      <c r="C227" s="50"/>
      <c r="D227" s="263">
        <v>3544</v>
      </c>
      <c r="E227" s="264" t="s">
        <v>2714</v>
      </c>
    </row>
    <row r="228" spans="1:5" ht="15.75">
      <c r="A228" s="6" t="s">
        <v>833</v>
      </c>
      <c r="B228" s="49" t="s">
        <v>2714</v>
      </c>
      <c r="C228" s="50"/>
      <c r="D228" s="265">
        <v>3549</v>
      </c>
      <c r="E228" s="264" t="s">
        <v>2716</v>
      </c>
    </row>
    <row r="229" spans="1:5" ht="15.75">
      <c r="A229" s="323" t="s">
        <v>834</v>
      </c>
      <c r="B229" s="324" t="s">
        <v>835</v>
      </c>
      <c r="C229" s="50"/>
      <c r="D229" s="265"/>
      <c r="E229" s="264"/>
    </row>
    <row r="230" spans="1:5" s="56" customFormat="1" ht="15.75">
      <c r="A230" s="53" t="s">
        <v>2715</v>
      </c>
      <c r="B230" s="54" t="s">
        <v>2716</v>
      </c>
      <c r="C230" s="55" t="s">
        <v>2717</v>
      </c>
      <c r="D230" s="263">
        <v>3561</v>
      </c>
      <c r="E230" s="264" t="s">
        <v>787</v>
      </c>
    </row>
    <row r="231" spans="1:5" ht="31.5">
      <c r="A231" s="6">
        <v>3561</v>
      </c>
      <c r="B231" s="49" t="s">
        <v>787</v>
      </c>
      <c r="C231" s="50"/>
      <c r="D231" s="265">
        <v>3562</v>
      </c>
      <c r="E231" s="264" t="s">
        <v>3032</v>
      </c>
    </row>
    <row r="232" spans="1:5" ht="31.5">
      <c r="A232" s="6" t="s">
        <v>788</v>
      </c>
      <c r="B232" s="49" t="s">
        <v>3032</v>
      </c>
      <c r="C232" s="50"/>
      <c r="D232" s="263">
        <v>3569</v>
      </c>
      <c r="E232" s="264" t="s">
        <v>2728</v>
      </c>
    </row>
    <row r="233" spans="1:5" ht="15.75">
      <c r="A233" s="6">
        <v>3569</v>
      </c>
      <c r="B233" s="49" t="s">
        <v>2728</v>
      </c>
      <c r="C233" s="50"/>
      <c r="D233" s="265">
        <v>3581</v>
      </c>
      <c r="E233" s="264" t="s">
        <v>2730</v>
      </c>
    </row>
    <row r="234" spans="1:5" ht="15.75">
      <c r="A234" s="6" t="s">
        <v>2729</v>
      </c>
      <c r="B234" s="49" t="s">
        <v>2730</v>
      </c>
      <c r="C234" s="50"/>
      <c r="D234" s="263">
        <v>3589</v>
      </c>
      <c r="E234" s="264" t="s">
        <v>2731</v>
      </c>
    </row>
    <row r="235" spans="1:5" ht="15.75">
      <c r="A235" s="6">
        <v>3589</v>
      </c>
      <c r="B235" s="49" t="s">
        <v>2731</v>
      </c>
      <c r="C235" s="50"/>
      <c r="D235" s="265">
        <v>3591</v>
      </c>
      <c r="E235" s="264" t="s">
        <v>2733</v>
      </c>
    </row>
    <row r="236" spans="1:5" ht="15.75">
      <c r="A236" s="6" t="s">
        <v>2732</v>
      </c>
      <c r="B236" s="49" t="s">
        <v>2733</v>
      </c>
      <c r="C236" s="50"/>
      <c r="D236" s="263">
        <v>3592</v>
      </c>
      <c r="E236" s="264" t="s">
        <v>2734</v>
      </c>
    </row>
    <row r="237" spans="1:5" ht="15.75">
      <c r="A237" s="6">
        <v>3592</v>
      </c>
      <c r="B237" s="49" t="s">
        <v>2734</v>
      </c>
      <c r="C237" s="50"/>
      <c r="D237" s="265">
        <v>3599</v>
      </c>
      <c r="E237" s="264" t="s">
        <v>2736</v>
      </c>
    </row>
    <row r="238" spans="1:5" ht="15.75">
      <c r="A238" s="6" t="s">
        <v>2735</v>
      </c>
      <c r="B238" s="49" t="s">
        <v>2736</v>
      </c>
      <c r="C238" s="50"/>
      <c r="D238" s="263">
        <v>3611</v>
      </c>
      <c r="E238" s="264" t="s">
        <v>2737</v>
      </c>
    </row>
    <row r="239" spans="1:5" ht="15.75">
      <c r="A239" s="6">
        <v>3611</v>
      </c>
      <c r="B239" s="49" t="s">
        <v>2737</v>
      </c>
      <c r="C239" s="50"/>
      <c r="D239" s="265">
        <v>3612</v>
      </c>
      <c r="E239" s="264" t="s">
        <v>2739</v>
      </c>
    </row>
    <row r="240" spans="1:5" ht="31.5">
      <c r="A240" s="6" t="s">
        <v>2738</v>
      </c>
      <c r="B240" s="49" t="s">
        <v>2739</v>
      </c>
      <c r="C240" s="55" t="s">
        <v>3120</v>
      </c>
      <c r="D240" s="263">
        <v>3613</v>
      </c>
      <c r="E240" s="264" t="s">
        <v>3121</v>
      </c>
    </row>
    <row r="241" spans="1:5" ht="15.75">
      <c r="A241" s="6">
        <v>3613</v>
      </c>
      <c r="B241" s="49" t="s">
        <v>3121</v>
      </c>
      <c r="C241" s="50"/>
      <c r="D241" s="265">
        <v>3614</v>
      </c>
      <c r="E241" s="264" t="s">
        <v>3123</v>
      </c>
    </row>
    <row r="242" spans="1:5" ht="47.25">
      <c r="A242" s="53" t="s">
        <v>3122</v>
      </c>
      <c r="B242" s="54" t="s">
        <v>3123</v>
      </c>
      <c r="C242" s="55" t="s">
        <v>2770</v>
      </c>
      <c r="D242" s="263">
        <v>3619</v>
      </c>
      <c r="E242" s="264" t="s">
        <v>2771</v>
      </c>
    </row>
    <row r="243" spans="1:5" ht="15.75">
      <c r="A243" s="323" t="s">
        <v>841</v>
      </c>
      <c r="B243" s="324" t="s">
        <v>842</v>
      </c>
      <c r="C243" s="55"/>
      <c r="D243" s="263"/>
      <c r="E243" s="264"/>
    </row>
    <row r="244" spans="1:5" ht="15.75">
      <c r="A244" s="6">
        <v>3619</v>
      </c>
      <c r="B244" s="49" t="s">
        <v>2771</v>
      </c>
      <c r="C244" s="50"/>
      <c r="D244" s="265">
        <v>3631</v>
      </c>
      <c r="E244" s="264" t="s">
        <v>2773</v>
      </c>
    </row>
    <row r="245" spans="1:5" ht="15.75">
      <c r="A245" s="6" t="s">
        <v>2772</v>
      </c>
      <c r="B245" s="49" t="s">
        <v>2773</v>
      </c>
      <c r="C245" s="50"/>
      <c r="D245" s="263">
        <v>3632</v>
      </c>
      <c r="E245" s="264" t="s">
        <v>2774</v>
      </c>
    </row>
    <row r="246" spans="1:5" ht="15.75">
      <c r="A246" s="6">
        <v>3632</v>
      </c>
      <c r="B246" s="49" t="s">
        <v>2774</v>
      </c>
      <c r="C246" s="50"/>
      <c r="D246" s="265">
        <v>3633</v>
      </c>
      <c r="E246" s="264" t="s">
        <v>10</v>
      </c>
    </row>
    <row r="247" spans="1:5" ht="15.75">
      <c r="A247" s="6" t="s">
        <v>9</v>
      </c>
      <c r="B247" s="49" t="s">
        <v>10</v>
      </c>
      <c r="C247" s="50"/>
      <c r="D247" s="263">
        <v>3634</v>
      </c>
      <c r="E247" s="264" t="s">
        <v>11</v>
      </c>
    </row>
    <row r="248" spans="1:5" ht="15.75">
      <c r="A248" s="6">
        <v>3634</v>
      </c>
      <c r="B248" s="49" t="s">
        <v>11</v>
      </c>
      <c r="C248" s="50"/>
      <c r="D248" s="265">
        <v>3635</v>
      </c>
      <c r="E248" s="264" t="s">
        <v>13</v>
      </c>
    </row>
    <row r="249" spans="1:5" ht="15.75">
      <c r="A249" s="6" t="s">
        <v>12</v>
      </c>
      <c r="B249" s="49" t="s">
        <v>13</v>
      </c>
      <c r="C249" s="50"/>
      <c r="D249" s="265">
        <v>3636</v>
      </c>
      <c r="E249" s="264" t="s">
        <v>15</v>
      </c>
    </row>
    <row r="250" spans="1:5" ht="15.75">
      <c r="A250" s="6" t="s">
        <v>14</v>
      </c>
      <c r="B250" s="49" t="s">
        <v>15</v>
      </c>
      <c r="C250" s="50"/>
      <c r="D250" s="265">
        <v>3639</v>
      </c>
      <c r="E250" s="264" t="s">
        <v>1242</v>
      </c>
    </row>
    <row r="251" spans="1:5" ht="31.5">
      <c r="A251" s="6" t="s">
        <v>1458</v>
      </c>
      <c r="B251" s="49" t="s">
        <v>1242</v>
      </c>
      <c r="C251" s="50"/>
      <c r="D251" s="263">
        <v>3661</v>
      </c>
      <c r="E251" s="264" t="s">
        <v>1243</v>
      </c>
    </row>
    <row r="252" spans="1:5" ht="31.5">
      <c r="A252" s="6">
        <v>3661</v>
      </c>
      <c r="B252" s="49" t="s">
        <v>1243</v>
      </c>
      <c r="C252" s="50"/>
      <c r="D252" s="265">
        <v>3662</v>
      </c>
      <c r="E252" s="264" t="s">
        <v>1245</v>
      </c>
    </row>
    <row r="253" spans="1:5" ht="31.5">
      <c r="A253" s="6" t="s">
        <v>1244</v>
      </c>
      <c r="B253" s="49" t="s">
        <v>1245</v>
      </c>
      <c r="C253" s="50"/>
      <c r="D253" s="263">
        <v>3669</v>
      </c>
      <c r="E253" s="264" t="s">
        <v>763</v>
      </c>
    </row>
    <row r="254" spans="1:5" ht="31.5">
      <c r="A254" s="6">
        <v>3669</v>
      </c>
      <c r="B254" s="49" t="s">
        <v>763</v>
      </c>
      <c r="C254" s="50"/>
      <c r="D254" s="265">
        <v>3680</v>
      </c>
      <c r="E254" s="264" t="s">
        <v>765</v>
      </c>
    </row>
    <row r="255" spans="1:5" ht="31.5">
      <c r="A255" s="6" t="s">
        <v>764</v>
      </c>
      <c r="B255" s="49" t="s">
        <v>765</v>
      </c>
      <c r="C255" s="50"/>
      <c r="D255" s="263">
        <v>3691</v>
      </c>
      <c r="E255" s="264" t="s">
        <v>766</v>
      </c>
    </row>
    <row r="256" spans="1:5" ht="31.5">
      <c r="A256" s="6">
        <v>3691</v>
      </c>
      <c r="B256" s="49" t="s">
        <v>766</v>
      </c>
      <c r="C256" s="50"/>
      <c r="D256" s="265">
        <v>3699</v>
      </c>
      <c r="E256" s="264" t="s">
        <v>2104</v>
      </c>
    </row>
    <row r="257" spans="1:5" ht="31.5">
      <c r="A257" s="6" t="s">
        <v>2103</v>
      </c>
      <c r="B257" s="49" t="s">
        <v>2104</v>
      </c>
      <c r="C257" s="50"/>
      <c r="D257" s="263">
        <v>3711</v>
      </c>
      <c r="E257" s="264" t="s">
        <v>2105</v>
      </c>
    </row>
    <row r="258" spans="1:5" ht="15.75">
      <c r="A258" s="6">
        <v>3711</v>
      </c>
      <c r="B258" s="49" t="s">
        <v>2105</v>
      </c>
      <c r="C258" s="50"/>
      <c r="D258" s="265">
        <v>3712</v>
      </c>
      <c r="E258" s="264" t="s">
        <v>2107</v>
      </c>
    </row>
    <row r="259" spans="1:5" ht="15.75">
      <c r="A259" s="6" t="s">
        <v>2106</v>
      </c>
      <c r="B259" s="49" t="s">
        <v>2107</v>
      </c>
      <c r="C259" s="50"/>
      <c r="D259" s="263">
        <v>3713</v>
      </c>
      <c r="E259" s="264" t="s">
        <v>2108</v>
      </c>
    </row>
    <row r="260" spans="1:5" ht="31.5">
      <c r="A260" s="6">
        <v>3713</v>
      </c>
      <c r="B260" s="49" t="s">
        <v>2108</v>
      </c>
      <c r="C260" s="50"/>
      <c r="D260" s="265">
        <v>3714</v>
      </c>
      <c r="E260" s="264" t="s">
        <v>1886</v>
      </c>
    </row>
    <row r="261" spans="1:5" ht="31.5">
      <c r="A261" s="6" t="s">
        <v>2109</v>
      </c>
      <c r="B261" s="49" t="s">
        <v>1886</v>
      </c>
      <c r="C261" s="50"/>
      <c r="D261" s="263">
        <v>3715</v>
      </c>
      <c r="E261" s="264" t="s">
        <v>1520</v>
      </c>
    </row>
    <row r="262" spans="1:5" ht="31.5">
      <c r="A262" s="6">
        <v>3715</v>
      </c>
      <c r="B262" s="49" t="s">
        <v>1520</v>
      </c>
      <c r="C262" s="50"/>
      <c r="D262" s="265">
        <v>3716</v>
      </c>
      <c r="E262" s="264" t="s">
        <v>2575</v>
      </c>
    </row>
    <row r="263" spans="1:5" ht="15.75">
      <c r="A263" s="6" t="s">
        <v>1521</v>
      </c>
      <c r="B263" s="49" t="s">
        <v>2575</v>
      </c>
      <c r="C263" s="50"/>
      <c r="D263" s="265">
        <v>3719</v>
      </c>
      <c r="E263" s="264" t="s">
        <v>20</v>
      </c>
    </row>
    <row r="264" spans="1:5" ht="15.75">
      <c r="A264" s="6" t="s">
        <v>19</v>
      </c>
      <c r="B264" s="49" t="s">
        <v>20</v>
      </c>
      <c r="C264" s="50"/>
      <c r="D264" s="265">
        <v>3721</v>
      </c>
      <c r="E264" s="264" t="s">
        <v>22</v>
      </c>
    </row>
    <row r="265" spans="1:5" ht="15.75">
      <c r="A265" s="6" t="s">
        <v>21</v>
      </c>
      <c r="B265" s="49" t="s">
        <v>22</v>
      </c>
      <c r="C265" s="50"/>
      <c r="D265" s="263">
        <v>3722</v>
      </c>
      <c r="E265" s="264" t="s">
        <v>23</v>
      </c>
    </row>
    <row r="266" spans="1:5" ht="31.5">
      <c r="A266" s="6">
        <v>3722</v>
      </c>
      <c r="B266" s="49" t="s">
        <v>23</v>
      </c>
      <c r="C266" s="50"/>
      <c r="D266" s="265">
        <v>3723</v>
      </c>
      <c r="E266" s="264" t="s">
        <v>25</v>
      </c>
    </row>
    <row r="267" spans="1:5" ht="31.5">
      <c r="A267" s="6" t="s">
        <v>24</v>
      </c>
      <c r="B267" s="49" t="s">
        <v>25</v>
      </c>
      <c r="C267" s="50"/>
      <c r="D267" s="265">
        <v>3724</v>
      </c>
      <c r="E267" s="264" t="s">
        <v>27</v>
      </c>
    </row>
    <row r="268" spans="1:5" ht="15.75">
      <c r="A268" s="6" t="s">
        <v>26</v>
      </c>
      <c r="B268" s="49" t="s">
        <v>27</v>
      </c>
      <c r="C268" s="50"/>
      <c r="D268" s="265">
        <v>3725</v>
      </c>
      <c r="E268" s="264" t="s">
        <v>2419</v>
      </c>
    </row>
    <row r="269" spans="1:5" ht="15.75">
      <c r="A269" s="6" t="s">
        <v>28</v>
      </c>
      <c r="B269" s="49" t="s">
        <v>2419</v>
      </c>
      <c r="C269" s="50"/>
      <c r="D269" s="263">
        <v>3726</v>
      </c>
      <c r="E269" s="264" t="s">
        <v>2461</v>
      </c>
    </row>
    <row r="270" spans="1:5" ht="15.75">
      <c r="A270" s="6">
        <v>3726</v>
      </c>
      <c r="B270" s="49" t="s">
        <v>2461</v>
      </c>
      <c r="C270" s="50"/>
      <c r="D270" s="265">
        <v>3727</v>
      </c>
      <c r="E270" s="264" t="s">
        <v>2671</v>
      </c>
    </row>
    <row r="271" spans="1:5" ht="15.75">
      <c r="A271" s="6" t="s">
        <v>2462</v>
      </c>
      <c r="B271" s="49" t="s">
        <v>2671</v>
      </c>
      <c r="C271" s="50"/>
      <c r="D271" s="263">
        <v>3728</v>
      </c>
      <c r="E271" s="264" t="s">
        <v>2672</v>
      </c>
    </row>
    <row r="272" spans="1:5" ht="15.75">
      <c r="A272" s="6">
        <v>3728</v>
      </c>
      <c r="B272" s="49" t="s">
        <v>2672</v>
      </c>
      <c r="C272" s="50"/>
      <c r="D272" s="265">
        <v>3729</v>
      </c>
      <c r="E272" s="264" t="s">
        <v>2674</v>
      </c>
    </row>
    <row r="273" spans="1:5" ht="15.75">
      <c r="A273" s="6" t="s">
        <v>2673</v>
      </c>
      <c r="B273" s="49" t="s">
        <v>2674</v>
      </c>
      <c r="C273" s="50"/>
      <c r="D273" s="263">
        <v>3731</v>
      </c>
      <c r="E273" s="264" t="s">
        <v>2675</v>
      </c>
    </row>
    <row r="274" spans="1:5" ht="31.5">
      <c r="A274" s="6">
        <v>3731</v>
      </c>
      <c r="B274" s="49" t="s">
        <v>2675</v>
      </c>
      <c r="C274" s="50"/>
      <c r="D274" s="265">
        <v>3732</v>
      </c>
      <c r="E274" s="264" t="s">
        <v>2677</v>
      </c>
    </row>
    <row r="275" spans="1:5" ht="15.75">
      <c r="A275" s="6" t="s">
        <v>2676</v>
      </c>
      <c r="B275" s="49" t="s">
        <v>2677</v>
      </c>
      <c r="C275" s="50"/>
      <c r="D275" s="263">
        <v>3733</v>
      </c>
      <c r="E275" s="264" t="s">
        <v>2678</v>
      </c>
    </row>
    <row r="276" spans="1:5" ht="15.75">
      <c r="A276" s="6">
        <v>3733</v>
      </c>
      <c r="B276" s="49" t="s">
        <v>2678</v>
      </c>
      <c r="C276" s="50"/>
      <c r="D276" s="265">
        <v>3734</v>
      </c>
      <c r="E276" s="264" t="s">
        <v>2680</v>
      </c>
    </row>
    <row r="277" spans="1:5" ht="15.75">
      <c r="A277" s="6" t="s">
        <v>2679</v>
      </c>
      <c r="B277" s="49" t="s">
        <v>2680</v>
      </c>
      <c r="C277" s="50"/>
      <c r="D277" s="263">
        <v>3739</v>
      </c>
      <c r="E277" s="264" t="s">
        <v>2681</v>
      </c>
    </row>
    <row r="278" spans="1:5" ht="15.75">
      <c r="A278" s="6">
        <v>3739</v>
      </c>
      <c r="B278" s="49" t="s">
        <v>2681</v>
      </c>
      <c r="C278" s="50"/>
      <c r="D278" s="265">
        <v>3741</v>
      </c>
      <c r="E278" s="264" t="s">
        <v>2683</v>
      </c>
    </row>
    <row r="279" spans="1:5" ht="15.75">
      <c r="A279" s="6" t="s">
        <v>2682</v>
      </c>
      <c r="B279" s="49" t="s">
        <v>2683</v>
      </c>
      <c r="C279" s="50"/>
      <c r="D279" s="265">
        <v>3742</v>
      </c>
      <c r="E279" s="264" t="s">
        <v>2685</v>
      </c>
    </row>
    <row r="280" spans="1:5" ht="31.5">
      <c r="A280" s="6" t="s">
        <v>2684</v>
      </c>
      <c r="B280" s="49" t="s">
        <v>2685</v>
      </c>
      <c r="C280" s="50"/>
      <c r="D280" s="265">
        <v>3743</v>
      </c>
      <c r="E280" s="264" t="s">
        <v>2687</v>
      </c>
    </row>
    <row r="281" spans="1:5" ht="31.5">
      <c r="A281" s="6" t="s">
        <v>2686</v>
      </c>
      <c r="B281" s="49" t="s">
        <v>2687</v>
      </c>
      <c r="C281" s="50"/>
      <c r="D281" s="263">
        <v>3744</v>
      </c>
      <c r="E281" s="264" t="s">
        <v>2688</v>
      </c>
    </row>
    <row r="282" spans="1:5" ht="15.75">
      <c r="A282" s="6" t="s">
        <v>607</v>
      </c>
      <c r="B282" s="49" t="s">
        <v>2688</v>
      </c>
      <c r="C282" s="50"/>
      <c r="D282" s="265">
        <v>3745</v>
      </c>
      <c r="E282" s="264" t="s">
        <v>2690</v>
      </c>
    </row>
    <row r="283" spans="1:5" ht="15.75">
      <c r="A283" s="6" t="s">
        <v>2689</v>
      </c>
      <c r="B283" s="49" t="s">
        <v>2690</v>
      </c>
      <c r="C283" s="50"/>
      <c r="D283" s="265">
        <v>3749</v>
      </c>
      <c r="E283" s="264" t="s">
        <v>2692</v>
      </c>
    </row>
    <row r="284" spans="1:5" s="56" customFormat="1" ht="47.25">
      <c r="A284" s="53" t="s">
        <v>2691</v>
      </c>
      <c r="B284" s="54" t="s">
        <v>748</v>
      </c>
      <c r="C284" s="55" t="s">
        <v>1650</v>
      </c>
      <c r="D284" s="265">
        <v>3751</v>
      </c>
      <c r="E284" s="264" t="s">
        <v>1652</v>
      </c>
    </row>
    <row r="285" spans="1:5" ht="47.25">
      <c r="A285" s="6" t="s">
        <v>1651</v>
      </c>
      <c r="B285" s="49" t="s">
        <v>1652</v>
      </c>
      <c r="C285" s="50"/>
      <c r="D285" s="263">
        <v>3753</v>
      </c>
      <c r="E285" s="264" t="s">
        <v>1976</v>
      </c>
    </row>
    <row r="286" spans="1:5" ht="15.75">
      <c r="A286" s="6">
        <v>3753</v>
      </c>
      <c r="B286" s="49" t="s">
        <v>1976</v>
      </c>
      <c r="C286" s="50"/>
      <c r="D286" s="265">
        <v>3759</v>
      </c>
      <c r="E286" s="264" t="s">
        <v>1978</v>
      </c>
    </row>
    <row r="287" spans="1:5" ht="31.5">
      <c r="A287" s="6" t="s">
        <v>1977</v>
      </c>
      <c r="B287" s="49" t="s">
        <v>1978</v>
      </c>
      <c r="C287" s="50"/>
      <c r="D287" s="263">
        <v>3761</v>
      </c>
      <c r="E287" s="264" t="s">
        <v>1536</v>
      </c>
    </row>
    <row r="288" spans="1:5" ht="31.5">
      <c r="A288" s="6">
        <v>3761</v>
      </c>
      <c r="B288" s="49" t="s">
        <v>1979</v>
      </c>
      <c r="C288" s="50"/>
      <c r="D288" s="265">
        <v>3762</v>
      </c>
      <c r="E288" s="264" t="s">
        <v>1537</v>
      </c>
    </row>
    <row r="289" spans="1:5" ht="31.5">
      <c r="A289" s="6" t="s">
        <v>1980</v>
      </c>
      <c r="B289" s="49" t="s">
        <v>1979</v>
      </c>
      <c r="C289" s="50"/>
      <c r="D289" s="265">
        <v>3769</v>
      </c>
      <c r="E289" s="264" t="s">
        <v>1460</v>
      </c>
    </row>
    <row r="290" spans="1:5" ht="15.75">
      <c r="A290" s="6" t="s">
        <v>1459</v>
      </c>
      <c r="B290" s="49" t="s">
        <v>1460</v>
      </c>
      <c r="C290" s="50"/>
      <c r="D290" s="265">
        <v>3771</v>
      </c>
      <c r="E290" s="264" t="s">
        <v>1982</v>
      </c>
    </row>
    <row r="291" spans="1:5" ht="15.75">
      <c r="A291" s="6" t="s">
        <v>1981</v>
      </c>
      <c r="B291" s="49" t="s">
        <v>1982</v>
      </c>
      <c r="C291" s="50"/>
      <c r="D291" s="263">
        <v>3772</v>
      </c>
      <c r="E291" s="264" t="s">
        <v>1983</v>
      </c>
    </row>
    <row r="292" spans="1:5" ht="31.5">
      <c r="A292" s="6">
        <v>3772</v>
      </c>
      <c r="B292" s="49" t="s">
        <v>1983</v>
      </c>
      <c r="C292" s="50"/>
      <c r="D292" s="265">
        <v>3773</v>
      </c>
      <c r="E292" s="264" t="s">
        <v>1538</v>
      </c>
    </row>
    <row r="293" spans="1:5" ht="31.5">
      <c r="A293" s="6" t="s">
        <v>1984</v>
      </c>
      <c r="B293" s="49" t="s">
        <v>1985</v>
      </c>
      <c r="C293" s="50"/>
      <c r="D293" s="263">
        <v>3779</v>
      </c>
      <c r="E293" s="264" t="s">
        <v>1986</v>
      </c>
    </row>
    <row r="294" spans="1:5" ht="15.75">
      <c r="A294" s="6">
        <v>3779</v>
      </c>
      <c r="B294" s="49" t="s">
        <v>1986</v>
      </c>
      <c r="C294" s="50"/>
      <c r="D294" s="265">
        <v>3780</v>
      </c>
      <c r="E294" s="264" t="s">
        <v>2744</v>
      </c>
    </row>
    <row r="295" spans="1:5" ht="15.75">
      <c r="A295" s="6" t="s">
        <v>1987</v>
      </c>
      <c r="B295" s="49" t="s">
        <v>2744</v>
      </c>
      <c r="C295" s="50"/>
      <c r="D295" s="263">
        <v>3791</v>
      </c>
      <c r="E295" s="264" t="s">
        <v>2745</v>
      </c>
    </row>
    <row r="296" spans="1:5" ht="15.75">
      <c r="A296" s="6">
        <v>3791</v>
      </c>
      <c r="B296" s="49" t="s">
        <v>2745</v>
      </c>
      <c r="C296" s="50"/>
      <c r="D296" s="265">
        <v>3792</v>
      </c>
      <c r="E296" s="264" t="s">
        <v>780</v>
      </c>
    </row>
    <row r="297" spans="1:5" ht="15.75">
      <c r="A297" s="6" t="s">
        <v>2746</v>
      </c>
      <c r="B297" s="49" t="s">
        <v>780</v>
      </c>
      <c r="C297" s="50"/>
      <c r="D297" s="263">
        <v>3793</v>
      </c>
      <c r="E297" s="264" t="s">
        <v>781</v>
      </c>
    </row>
    <row r="298" spans="1:5" ht="15.75">
      <c r="A298" s="6">
        <v>3793</v>
      </c>
      <c r="B298" s="49" t="s">
        <v>781</v>
      </c>
      <c r="C298" s="50"/>
      <c r="D298" s="265">
        <v>3799</v>
      </c>
      <c r="E298" s="264" t="s">
        <v>783</v>
      </c>
    </row>
    <row r="299" spans="1:5" ht="15.75">
      <c r="A299" s="6" t="s">
        <v>782</v>
      </c>
      <c r="B299" s="49" t="s">
        <v>783</v>
      </c>
      <c r="C299" s="50"/>
      <c r="D299" s="263">
        <v>3801</v>
      </c>
      <c r="E299" s="264" t="s">
        <v>784</v>
      </c>
    </row>
    <row r="300" spans="1:5" ht="15.75">
      <c r="A300" s="6" t="s">
        <v>836</v>
      </c>
      <c r="B300" s="49" t="s">
        <v>784</v>
      </c>
      <c r="C300" s="50"/>
      <c r="D300" s="265">
        <v>3802</v>
      </c>
      <c r="E300" s="264" t="s">
        <v>786</v>
      </c>
    </row>
    <row r="301" spans="1:5" ht="15.75">
      <c r="A301" s="6" t="s">
        <v>785</v>
      </c>
      <c r="B301" s="49" t="s">
        <v>786</v>
      </c>
      <c r="C301" s="50"/>
      <c r="D301" s="263">
        <v>3809</v>
      </c>
      <c r="E301" s="264" t="s">
        <v>1514</v>
      </c>
    </row>
    <row r="302" spans="1:5" ht="15.75">
      <c r="A302" s="323" t="s">
        <v>839</v>
      </c>
      <c r="B302" s="324" t="s">
        <v>840</v>
      </c>
      <c r="C302" s="50"/>
      <c r="D302" s="263"/>
      <c r="E302" s="264"/>
    </row>
    <row r="303" spans="1:5" ht="15.75">
      <c r="A303" s="6">
        <v>3809</v>
      </c>
      <c r="B303" s="49" t="s">
        <v>1514</v>
      </c>
      <c r="C303" s="50"/>
      <c r="D303" s="265">
        <v>4111</v>
      </c>
      <c r="E303" s="264" t="s">
        <v>1515</v>
      </c>
    </row>
    <row r="304" spans="1:5" ht="31.5">
      <c r="A304" s="323" t="s">
        <v>837</v>
      </c>
      <c r="B304" s="324" t="s">
        <v>838</v>
      </c>
      <c r="C304" s="50"/>
      <c r="D304" s="265"/>
      <c r="E304" s="264"/>
    </row>
    <row r="305" spans="1:5" ht="15.75">
      <c r="A305" s="6" t="s">
        <v>1549</v>
      </c>
      <c r="B305" s="49" t="s">
        <v>1515</v>
      </c>
      <c r="C305" s="50"/>
      <c r="D305" s="263">
        <v>4112</v>
      </c>
      <c r="E305" s="264" t="s">
        <v>1516</v>
      </c>
    </row>
    <row r="306" spans="1:5" ht="15.75">
      <c r="A306" s="6">
        <v>4112</v>
      </c>
      <c r="B306" s="324" t="s">
        <v>851</v>
      </c>
      <c r="C306" s="50"/>
      <c r="D306" s="265">
        <v>4113</v>
      </c>
      <c r="E306" s="264" t="s">
        <v>1517</v>
      </c>
    </row>
    <row r="307" spans="1:5" ht="15.75">
      <c r="A307" s="6" t="s">
        <v>1135</v>
      </c>
      <c r="B307" s="324" t="s">
        <v>852</v>
      </c>
      <c r="C307" s="50"/>
      <c r="D307" s="263">
        <v>4114</v>
      </c>
      <c r="E307" s="264" t="s">
        <v>1518</v>
      </c>
    </row>
    <row r="308" spans="1:5" ht="15.75">
      <c r="A308" s="6">
        <v>4114</v>
      </c>
      <c r="B308" s="49" t="s">
        <v>1518</v>
      </c>
      <c r="C308" s="50"/>
      <c r="D308" s="265">
        <v>4115</v>
      </c>
      <c r="E308" s="264" t="s">
        <v>2510</v>
      </c>
    </row>
    <row r="309" spans="1:5" ht="15.75">
      <c r="A309" s="6" t="s">
        <v>1519</v>
      </c>
      <c r="B309" s="49" t="s">
        <v>2510</v>
      </c>
      <c r="C309" s="50"/>
      <c r="D309" s="263">
        <v>4116</v>
      </c>
      <c r="E309" s="264" t="s">
        <v>2511</v>
      </c>
    </row>
    <row r="310" spans="1:5" ht="15.75">
      <c r="A310" s="6" t="s">
        <v>240</v>
      </c>
      <c r="B310" s="49" t="s">
        <v>2511</v>
      </c>
      <c r="C310" s="50"/>
      <c r="D310" s="265">
        <v>4119</v>
      </c>
      <c r="E310" s="264" t="s">
        <v>2513</v>
      </c>
    </row>
    <row r="311" spans="1:5" ht="15.75">
      <c r="A311" s="323" t="s">
        <v>843</v>
      </c>
      <c r="B311" s="324" t="s">
        <v>844</v>
      </c>
      <c r="C311" s="50"/>
      <c r="D311" s="265"/>
      <c r="E311" s="264"/>
    </row>
    <row r="312" spans="1:5" ht="15.75">
      <c r="A312" s="6" t="s">
        <v>2512</v>
      </c>
      <c r="B312" s="49" t="s">
        <v>2513</v>
      </c>
      <c r="C312" s="50"/>
      <c r="D312" s="263">
        <v>4121</v>
      </c>
      <c r="E312" s="264" t="s">
        <v>2514</v>
      </c>
    </row>
    <row r="313" spans="1:5" ht="15.75">
      <c r="A313" s="6">
        <v>4121</v>
      </c>
      <c r="B313" s="49" t="s">
        <v>2514</v>
      </c>
      <c r="C313" s="50"/>
      <c r="D313" s="265">
        <v>4122</v>
      </c>
      <c r="E313" s="264" t="s">
        <v>2515</v>
      </c>
    </row>
    <row r="314" spans="1:5" ht="15.75">
      <c r="A314" s="6" t="s">
        <v>1551</v>
      </c>
      <c r="B314" s="324" t="s">
        <v>853</v>
      </c>
      <c r="C314" s="50"/>
      <c r="D314" s="263">
        <v>4123</v>
      </c>
      <c r="E314" s="264" t="s">
        <v>1571</v>
      </c>
    </row>
    <row r="315" spans="1:5" ht="15.75">
      <c r="A315" s="6">
        <v>4123</v>
      </c>
      <c r="B315" s="324" t="s">
        <v>854</v>
      </c>
      <c r="C315" s="50"/>
      <c r="D315" s="265">
        <v>4124</v>
      </c>
      <c r="E315" s="264" t="s">
        <v>2448</v>
      </c>
    </row>
    <row r="316" spans="1:5" ht="15.75">
      <c r="A316" s="6" t="s">
        <v>1572</v>
      </c>
      <c r="B316" s="49" t="s">
        <v>2448</v>
      </c>
      <c r="C316" s="50"/>
      <c r="D316" s="263">
        <v>4129</v>
      </c>
      <c r="E316" s="264" t="s">
        <v>2449</v>
      </c>
    </row>
    <row r="317" spans="1:5" ht="15.75">
      <c r="A317" s="6">
        <v>4129</v>
      </c>
      <c r="B317" s="49" t="s">
        <v>2449</v>
      </c>
      <c r="C317" s="50"/>
      <c r="D317" s="265">
        <v>4131</v>
      </c>
      <c r="E317" s="264" t="s">
        <v>2450</v>
      </c>
    </row>
    <row r="318" spans="1:5" ht="15.75">
      <c r="A318" s="6" t="s">
        <v>1560</v>
      </c>
      <c r="B318" s="49" t="s">
        <v>2450</v>
      </c>
      <c r="C318" s="50"/>
      <c r="D318" s="263">
        <v>4132</v>
      </c>
      <c r="E318" s="264" t="s">
        <v>1629</v>
      </c>
    </row>
    <row r="319" spans="1:5" ht="15.75">
      <c r="A319" s="6">
        <v>4132</v>
      </c>
      <c r="B319" s="49" t="s">
        <v>1629</v>
      </c>
      <c r="C319" s="50"/>
      <c r="D319" s="265">
        <v>4133</v>
      </c>
      <c r="E319" s="264" t="s">
        <v>1631</v>
      </c>
    </row>
    <row r="320" spans="1:5" ht="15.75">
      <c r="A320" s="6" t="s">
        <v>1630</v>
      </c>
      <c r="B320" s="49" t="s">
        <v>1631</v>
      </c>
      <c r="C320" s="50"/>
      <c r="D320" s="263">
        <v>4134</v>
      </c>
      <c r="E320" s="264" t="s">
        <v>1632</v>
      </c>
    </row>
    <row r="321" spans="1:5" ht="15.75">
      <c r="A321" s="6">
        <v>4134</v>
      </c>
      <c r="B321" s="49" t="s">
        <v>1632</v>
      </c>
      <c r="C321" s="50"/>
      <c r="D321" s="265">
        <v>4136</v>
      </c>
      <c r="E321" s="264" t="s">
        <v>1633</v>
      </c>
    </row>
    <row r="322" spans="1:5" ht="15.75">
      <c r="A322" s="6" t="s">
        <v>635</v>
      </c>
      <c r="B322" s="49" t="s">
        <v>1633</v>
      </c>
      <c r="C322" s="50"/>
      <c r="D322" s="263">
        <v>4138</v>
      </c>
      <c r="E322" s="264" t="s">
        <v>1634</v>
      </c>
    </row>
    <row r="323" spans="1:5" ht="15.75">
      <c r="A323" s="6">
        <v>4138</v>
      </c>
      <c r="B323" s="49" t="s">
        <v>1634</v>
      </c>
      <c r="C323" s="50"/>
      <c r="D323" s="265">
        <v>4141</v>
      </c>
      <c r="E323" s="264" t="s">
        <v>2899</v>
      </c>
    </row>
    <row r="324" spans="1:5" ht="15.75">
      <c r="A324" s="6" t="s">
        <v>1635</v>
      </c>
      <c r="B324" s="49" t="s">
        <v>2899</v>
      </c>
      <c r="C324" s="50"/>
      <c r="D324" s="263">
        <v>4142</v>
      </c>
      <c r="E324" s="264" t="s">
        <v>2900</v>
      </c>
    </row>
    <row r="325" spans="1:5" s="56" customFormat="1" ht="47.25">
      <c r="A325" s="53">
        <v>4142</v>
      </c>
      <c r="B325" s="54" t="s">
        <v>2900</v>
      </c>
      <c r="C325" s="55" t="s">
        <v>2367</v>
      </c>
      <c r="D325" s="265">
        <v>4149</v>
      </c>
      <c r="E325" s="264" t="s">
        <v>2369</v>
      </c>
    </row>
    <row r="326" spans="1:5" ht="31.5">
      <c r="A326" s="6" t="s">
        <v>2368</v>
      </c>
      <c r="B326" s="49" t="s">
        <v>2369</v>
      </c>
      <c r="C326" s="50"/>
      <c r="D326" s="263">
        <v>4150</v>
      </c>
      <c r="E326" s="264" t="s">
        <v>463</v>
      </c>
    </row>
    <row r="327" spans="1:5" ht="31.5">
      <c r="A327" s="6">
        <v>4150</v>
      </c>
      <c r="B327" s="49" t="s">
        <v>2370</v>
      </c>
      <c r="C327" s="50"/>
      <c r="D327" s="265">
        <v>4161</v>
      </c>
      <c r="E327" s="264" t="s">
        <v>2372</v>
      </c>
    </row>
    <row r="328" spans="1:5" s="56" customFormat="1" ht="15.75">
      <c r="A328" s="53" t="s">
        <v>2371</v>
      </c>
      <c r="B328" s="54" t="s">
        <v>2372</v>
      </c>
      <c r="C328" s="55"/>
      <c r="D328" s="263">
        <v>4162</v>
      </c>
      <c r="E328" s="264" t="s">
        <v>2373</v>
      </c>
    </row>
    <row r="329" spans="1:5" s="56" customFormat="1" ht="15.75">
      <c r="A329" s="53">
        <v>4162</v>
      </c>
      <c r="B329" s="54" t="s">
        <v>2373</v>
      </c>
      <c r="C329" s="55"/>
      <c r="D329" s="265">
        <v>4163</v>
      </c>
      <c r="E329" s="264" t="s">
        <v>2375</v>
      </c>
    </row>
    <row r="330" spans="1:5" s="56" customFormat="1" ht="15.75">
      <c r="A330" s="53" t="s">
        <v>2374</v>
      </c>
      <c r="B330" s="54" t="s">
        <v>2375</v>
      </c>
      <c r="C330" s="55"/>
      <c r="D330" s="263">
        <v>4164</v>
      </c>
      <c r="E330" s="264" t="s">
        <v>2376</v>
      </c>
    </row>
    <row r="331" spans="1:5" s="56" customFormat="1" ht="15.75">
      <c r="A331" s="53">
        <v>4164</v>
      </c>
      <c r="B331" s="54" t="s">
        <v>2376</v>
      </c>
      <c r="C331" s="55"/>
      <c r="D331" s="265">
        <v>4165</v>
      </c>
      <c r="E331" s="264" t="s">
        <v>2408</v>
      </c>
    </row>
    <row r="332" spans="1:5" s="56" customFormat="1" ht="15.75">
      <c r="A332" s="53" t="s">
        <v>2407</v>
      </c>
      <c r="B332" s="54" t="s">
        <v>2408</v>
      </c>
      <c r="C332" s="55"/>
      <c r="D332" s="263">
        <v>4166</v>
      </c>
      <c r="E332" s="264" t="s">
        <v>2409</v>
      </c>
    </row>
    <row r="333" spans="1:5" s="56" customFormat="1" ht="15.75">
      <c r="A333" s="53">
        <v>4166</v>
      </c>
      <c r="B333" s="54" t="s">
        <v>2409</v>
      </c>
      <c r="C333" s="55"/>
      <c r="D333" s="265">
        <v>4167</v>
      </c>
      <c r="E333" s="264" t="s">
        <v>2411</v>
      </c>
    </row>
    <row r="334" spans="1:5" s="56" customFormat="1" ht="15.75">
      <c r="A334" s="53" t="s">
        <v>2410</v>
      </c>
      <c r="B334" s="54" t="s">
        <v>2411</v>
      </c>
      <c r="C334" s="55"/>
      <c r="D334" s="263">
        <v>4168</v>
      </c>
      <c r="E334" s="264" t="s">
        <v>2412</v>
      </c>
    </row>
    <row r="335" spans="1:5" s="56" customFormat="1" ht="15.75">
      <c r="A335" s="53">
        <v>4168</v>
      </c>
      <c r="B335" s="54" t="s">
        <v>2412</v>
      </c>
      <c r="C335" s="55"/>
      <c r="D335" s="265">
        <v>4169</v>
      </c>
      <c r="E335" s="264" t="s">
        <v>2414</v>
      </c>
    </row>
    <row r="336" spans="1:5" s="56" customFormat="1" ht="15.75">
      <c r="A336" s="53" t="s">
        <v>2413</v>
      </c>
      <c r="B336" s="54" t="s">
        <v>2414</v>
      </c>
      <c r="C336" s="55"/>
      <c r="D336" s="263">
        <v>4171</v>
      </c>
      <c r="E336" s="264" t="s">
        <v>2415</v>
      </c>
    </row>
    <row r="337" spans="1:5" s="56" customFormat="1" ht="31.5">
      <c r="A337" s="53">
        <v>4171</v>
      </c>
      <c r="B337" s="54" t="s">
        <v>2415</v>
      </c>
      <c r="C337" s="55" t="s">
        <v>2416</v>
      </c>
      <c r="D337" s="265">
        <v>4172</v>
      </c>
      <c r="E337" s="264" t="s">
        <v>2418</v>
      </c>
    </row>
    <row r="338" spans="1:5" s="56" customFormat="1" ht="47.25">
      <c r="A338" s="53" t="s">
        <v>2417</v>
      </c>
      <c r="B338" s="54" t="s">
        <v>2418</v>
      </c>
      <c r="C338" s="55" t="s">
        <v>1167</v>
      </c>
      <c r="D338" s="263">
        <v>4173</v>
      </c>
      <c r="E338" s="264" t="s">
        <v>1168</v>
      </c>
    </row>
    <row r="339" spans="1:5" s="56" customFormat="1" ht="31.5">
      <c r="A339" s="53">
        <v>4173</v>
      </c>
      <c r="B339" s="54" t="s">
        <v>1168</v>
      </c>
      <c r="C339" s="55" t="s">
        <v>1281</v>
      </c>
      <c r="D339" s="265">
        <v>4177</v>
      </c>
      <c r="E339" s="264" t="s">
        <v>2291</v>
      </c>
    </row>
    <row r="340" spans="1:5" s="56" customFormat="1" ht="63">
      <c r="A340" s="53" t="s">
        <v>1282</v>
      </c>
      <c r="B340" s="54" t="s">
        <v>2291</v>
      </c>
      <c r="C340" s="55" t="s">
        <v>210</v>
      </c>
      <c r="D340" s="263">
        <v>4179</v>
      </c>
      <c r="E340" s="264" t="s">
        <v>211</v>
      </c>
    </row>
    <row r="341" spans="1:5" s="56" customFormat="1" ht="63">
      <c r="A341" s="53">
        <v>4179</v>
      </c>
      <c r="B341" s="54" t="s">
        <v>211</v>
      </c>
      <c r="C341" s="55" t="s">
        <v>2693</v>
      </c>
      <c r="D341" s="265">
        <v>4181</v>
      </c>
      <c r="E341" s="264" t="s">
        <v>2695</v>
      </c>
    </row>
    <row r="342" spans="1:5" ht="63">
      <c r="A342" s="6" t="s">
        <v>2694</v>
      </c>
      <c r="B342" s="49" t="s">
        <v>847</v>
      </c>
      <c r="C342" s="55" t="s">
        <v>3021</v>
      </c>
      <c r="D342" s="263">
        <v>4182</v>
      </c>
      <c r="E342" s="264" t="s">
        <v>3022</v>
      </c>
    </row>
    <row r="343" spans="1:5" ht="15.75">
      <c r="A343" s="6">
        <v>4182</v>
      </c>
      <c r="B343" s="49" t="s">
        <v>3022</v>
      </c>
      <c r="C343" s="50"/>
      <c r="D343" s="265">
        <v>4183</v>
      </c>
      <c r="E343" s="264" t="s">
        <v>3024</v>
      </c>
    </row>
    <row r="344" spans="1:5" ht="31.5">
      <c r="A344" s="6" t="s">
        <v>3023</v>
      </c>
      <c r="B344" s="49" t="s">
        <v>3024</v>
      </c>
      <c r="C344" s="50"/>
      <c r="D344" s="263">
        <v>4184</v>
      </c>
      <c r="E344" s="264" t="s">
        <v>3025</v>
      </c>
    </row>
    <row r="345" spans="1:5" ht="31.5">
      <c r="A345" s="6">
        <v>4184</v>
      </c>
      <c r="B345" s="49" t="s">
        <v>3025</v>
      </c>
      <c r="C345" s="50"/>
      <c r="D345" s="265">
        <v>4185</v>
      </c>
      <c r="E345" s="264" t="s">
        <v>3027</v>
      </c>
    </row>
    <row r="346" spans="1:5" ht="15.75">
      <c r="A346" s="6" t="s">
        <v>3026</v>
      </c>
      <c r="B346" s="49" t="s">
        <v>3027</v>
      </c>
      <c r="C346" s="50"/>
      <c r="D346" s="263">
        <v>4186</v>
      </c>
      <c r="E346" s="264" t="s">
        <v>3028</v>
      </c>
    </row>
    <row r="347" spans="1:5" ht="15.75">
      <c r="A347" s="6">
        <v>4186</v>
      </c>
      <c r="B347" s="49" t="s">
        <v>3028</v>
      </c>
      <c r="C347" s="50"/>
      <c r="D347" s="265">
        <v>4189</v>
      </c>
      <c r="E347" s="264" t="s">
        <v>3030</v>
      </c>
    </row>
    <row r="348" spans="1:5" s="56" customFormat="1" ht="63">
      <c r="A348" s="53" t="s">
        <v>3029</v>
      </c>
      <c r="B348" s="54" t="s">
        <v>3030</v>
      </c>
      <c r="C348" s="55" t="s">
        <v>822</v>
      </c>
      <c r="D348" s="263">
        <v>4191</v>
      </c>
      <c r="E348" s="264" t="s">
        <v>823</v>
      </c>
    </row>
    <row r="349" spans="1:5" ht="15.75">
      <c r="A349" s="6">
        <v>4191</v>
      </c>
      <c r="B349" s="49" t="s">
        <v>823</v>
      </c>
      <c r="C349" s="50"/>
      <c r="D349" s="265">
        <v>4192</v>
      </c>
      <c r="E349" s="264" t="s">
        <v>825</v>
      </c>
    </row>
    <row r="350" spans="1:5" ht="31.5">
      <c r="A350" s="6" t="s">
        <v>824</v>
      </c>
      <c r="B350" s="49" t="s">
        <v>825</v>
      </c>
      <c r="C350" s="50"/>
      <c r="D350" s="263">
        <v>4193</v>
      </c>
      <c r="E350" s="264" t="s">
        <v>826</v>
      </c>
    </row>
    <row r="351" spans="1:5" ht="31.5">
      <c r="A351" s="6">
        <v>4193</v>
      </c>
      <c r="B351" s="49" t="s">
        <v>826</v>
      </c>
      <c r="C351" s="50"/>
      <c r="D351" s="265">
        <v>4194</v>
      </c>
      <c r="E351" s="264" t="s">
        <v>828</v>
      </c>
    </row>
    <row r="352" spans="1:5" ht="63">
      <c r="A352" s="6" t="s">
        <v>827</v>
      </c>
      <c r="B352" s="49" t="s">
        <v>828</v>
      </c>
      <c r="C352" s="55" t="s">
        <v>2219</v>
      </c>
      <c r="D352" s="263">
        <v>4195</v>
      </c>
      <c r="E352" s="264" t="s">
        <v>2220</v>
      </c>
    </row>
    <row r="353" spans="1:5" s="56" customFormat="1" ht="47.25">
      <c r="A353" s="53">
        <v>4195</v>
      </c>
      <c r="B353" s="54" t="s">
        <v>2220</v>
      </c>
      <c r="C353" s="55" t="s">
        <v>2221</v>
      </c>
      <c r="D353" s="265">
        <v>4199</v>
      </c>
      <c r="E353" s="264" t="s">
        <v>2223</v>
      </c>
    </row>
    <row r="354" spans="1:5" ht="31.5">
      <c r="A354" s="6" t="s">
        <v>2222</v>
      </c>
      <c r="B354" s="49" t="s">
        <v>2223</v>
      </c>
      <c r="C354" s="50"/>
      <c r="D354" s="265">
        <v>4210</v>
      </c>
      <c r="E354" s="264" t="s">
        <v>2225</v>
      </c>
    </row>
    <row r="355" spans="1:5" s="56" customFormat="1" ht="15.75">
      <c r="A355" s="53" t="s">
        <v>2224</v>
      </c>
      <c r="B355" s="54" t="s">
        <v>2225</v>
      </c>
      <c r="C355" s="55"/>
      <c r="D355" s="263">
        <v>4221</v>
      </c>
      <c r="E355" s="264" t="s">
        <v>2226</v>
      </c>
    </row>
    <row r="356" spans="1:5" ht="15.75">
      <c r="A356" s="6">
        <v>4221</v>
      </c>
      <c r="B356" s="49" t="s">
        <v>2226</v>
      </c>
      <c r="C356" s="50"/>
      <c r="D356" s="265">
        <v>4222</v>
      </c>
      <c r="E356" s="264" t="s">
        <v>2228</v>
      </c>
    </row>
    <row r="357" spans="1:5" ht="15.75">
      <c r="A357" s="6" t="s">
        <v>2227</v>
      </c>
      <c r="B357" s="49" t="s">
        <v>2228</v>
      </c>
      <c r="C357" s="50"/>
      <c r="D357" s="263">
        <v>4223</v>
      </c>
      <c r="E357" s="264" t="s">
        <v>2229</v>
      </c>
    </row>
    <row r="358" spans="1:5" s="56" customFormat="1" ht="15.75">
      <c r="A358" s="53">
        <v>4223</v>
      </c>
      <c r="B358" s="54" t="s">
        <v>2229</v>
      </c>
      <c r="C358" s="55"/>
      <c r="D358" s="265">
        <v>4225</v>
      </c>
      <c r="E358" s="264" t="s">
        <v>2129</v>
      </c>
    </row>
    <row r="359" spans="1:5" s="56" customFormat="1" ht="31.5">
      <c r="A359" s="53" t="s">
        <v>2230</v>
      </c>
      <c r="B359" s="54" t="s">
        <v>2129</v>
      </c>
      <c r="C359" s="55"/>
      <c r="D359" s="263">
        <v>4226</v>
      </c>
      <c r="E359" s="264" t="s">
        <v>2130</v>
      </c>
    </row>
    <row r="360" spans="1:5" ht="15.75">
      <c r="A360" s="6">
        <v>4226</v>
      </c>
      <c r="B360" s="49" t="s">
        <v>2130</v>
      </c>
      <c r="C360" s="50"/>
      <c r="D360" s="265">
        <v>4227</v>
      </c>
      <c r="E360" s="264" t="s">
        <v>82</v>
      </c>
    </row>
    <row r="361" spans="1:5" s="56" customFormat="1" ht="15.75">
      <c r="A361" s="53" t="s">
        <v>2131</v>
      </c>
      <c r="B361" s="54" t="s">
        <v>82</v>
      </c>
      <c r="C361" s="55"/>
      <c r="D361" s="263">
        <v>4229</v>
      </c>
      <c r="E361" s="264" t="s">
        <v>83</v>
      </c>
    </row>
    <row r="362" spans="1:5" ht="15.75">
      <c r="A362" s="6">
        <v>4229</v>
      </c>
      <c r="B362" s="49" t="s">
        <v>83</v>
      </c>
      <c r="C362" s="50"/>
      <c r="D362" s="265">
        <v>4230</v>
      </c>
      <c r="E362" s="264" t="s">
        <v>85</v>
      </c>
    </row>
    <row r="363" spans="1:5" ht="31.5">
      <c r="A363" s="6" t="s">
        <v>84</v>
      </c>
      <c r="B363" s="49" t="s">
        <v>85</v>
      </c>
      <c r="C363" s="50"/>
      <c r="D363" s="265">
        <v>4240</v>
      </c>
      <c r="E363" s="264" t="s">
        <v>1836</v>
      </c>
    </row>
    <row r="364" spans="1:5" ht="31.5">
      <c r="A364" s="6" t="s">
        <v>86</v>
      </c>
      <c r="B364" s="49" t="s">
        <v>1836</v>
      </c>
      <c r="C364" s="50"/>
      <c r="D364" s="263">
        <v>4250</v>
      </c>
      <c r="E364" s="264" t="s">
        <v>1837</v>
      </c>
    </row>
    <row r="365" spans="1:5" ht="15.75">
      <c r="A365" s="6">
        <v>4250</v>
      </c>
      <c r="B365" s="49" t="s">
        <v>1837</v>
      </c>
      <c r="C365" s="50"/>
      <c r="D365" s="265">
        <v>4280</v>
      </c>
      <c r="E365" s="264" t="s">
        <v>1839</v>
      </c>
    </row>
    <row r="366" spans="1:5" ht="15.75">
      <c r="A366" s="6" t="s">
        <v>1838</v>
      </c>
      <c r="B366" s="49" t="s">
        <v>1839</v>
      </c>
      <c r="C366" s="50"/>
      <c r="D366" s="263">
        <v>4311</v>
      </c>
      <c r="E366" s="264" t="s">
        <v>1840</v>
      </c>
    </row>
    <row r="367" spans="1:5" s="56" customFormat="1" ht="15.75">
      <c r="A367" s="53" t="s">
        <v>981</v>
      </c>
      <c r="B367" s="324" t="s">
        <v>855</v>
      </c>
      <c r="C367" s="55"/>
      <c r="D367" s="265">
        <v>4319</v>
      </c>
      <c r="E367" s="264" t="s">
        <v>1842</v>
      </c>
    </row>
    <row r="368" spans="1:5" s="56" customFormat="1" ht="15.75">
      <c r="A368" s="323" t="s">
        <v>845</v>
      </c>
      <c r="B368" s="324" t="s">
        <v>846</v>
      </c>
      <c r="C368" s="55"/>
      <c r="D368" s="265"/>
      <c r="E368" s="264"/>
    </row>
    <row r="369" spans="1:5" s="56" customFormat="1" ht="15.75">
      <c r="A369" s="53" t="s">
        <v>1841</v>
      </c>
      <c r="B369" s="54" t="s">
        <v>1842</v>
      </c>
      <c r="C369" s="55"/>
      <c r="D369" s="265">
        <v>4322</v>
      </c>
      <c r="E369" s="264" t="s">
        <v>1844</v>
      </c>
    </row>
    <row r="370" spans="1:5" ht="15.75">
      <c r="A370" s="6" t="s">
        <v>1843</v>
      </c>
      <c r="B370" s="49" t="s">
        <v>1844</v>
      </c>
      <c r="C370" s="50"/>
      <c r="D370" s="265">
        <v>4324</v>
      </c>
      <c r="E370" s="268" t="s">
        <v>1846</v>
      </c>
    </row>
    <row r="371" spans="1:5" ht="47.25">
      <c r="A371" s="53" t="s">
        <v>1845</v>
      </c>
      <c r="B371" s="67" t="s">
        <v>1846</v>
      </c>
      <c r="C371" s="55" t="s">
        <v>1014</v>
      </c>
      <c r="D371" s="265">
        <v>4329</v>
      </c>
      <c r="E371" s="264" t="s">
        <v>2347</v>
      </c>
    </row>
    <row r="372" spans="1:5" ht="15.75">
      <c r="A372" s="6" t="s">
        <v>2346</v>
      </c>
      <c r="B372" s="49" t="s">
        <v>2347</v>
      </c>
      <c r="C372" s="50"/>
      <c r="D372" s="265">
        <v>4332</v>
      </c>
      <c r="E372" s="264" t="s">
        <v>2349</v>
      </c>
    </row>
    <row r="373" spans="1:5" ht="47.25">
      <c r="A373" s="53" t="s">
        <v>2348</v>
      </c>
      <c r="B373" s="54" t="s">
        <v>2349</v>
      </c>
      <c r="C373" s="55" t="s">
        <v>2350</v>
      </c>
      <c r="D373" s="263">
        <v>4333</v>
      </c>
      <c r="E373" s="264" t="s">
        <v>2351</v>
      </c>
    </row>
    <row r="374" spans="1:5" ht="15.75">
      <c r="A374" s="6">
        <v>4333</v>
      </c>
      <c r="B374" s="49" t="s">
        <v>2351</v>
      </c>
      <c r="C374" s="50"/>
      <c r="D374" s="265">
        <v>4334</v>
      </c>
      <c r="E374" s="264" t="s">
        <v>2989</v>
      </c>
    </row>
    <row r="375" spans="1:5" ht="15.75">
      <c r="A375" s="6" t="s">
        <v>2352</v>
      </c>
      <c r="B375" s="49" t="s">
        <v>2989</v>
      </c>
      <c r="C375" s="50"/>
      <c r="D375" s="265">
        <v>4339</v>
      </c>
      <c r="E375" s="264" t="s">
        <v>2991</v>
      </c>
    </row>
    <row r="376" spans="1:5" ht="31.5">
      <c r="A376" s="6" t="s">
        <v>2990</v>
      </c>
      <c r="B376" s="49" t="s">
        <v>2991</v>
      </c>
      <c r="C376" s="50"/>
      <c r="D376" s="265">
        <v>4341</v>
      </c>
      <c r="E376" s="264" t="s">
        <v>2993</v>
      </c>
    </row>
    <row r="377" spans="1:5" ht="31.5">
      <c r="A377" s="6" t="s">
        <v>2992</v>
      </c>
      <c r="B377" s="49" t="s">
        <v>2993</v>
      </c>
      <c r="C377" s="50"/>
      <c r="D377" s="263">
        <v>4342</v>
      </c>
      <c r="E377" s="264" t="s">
        <v>2994</v>
      </c>
    </row>
    <row r="378" spans="1:5" ht="31.5">
      <c r="A378" s="6" t="s">
        <v>190</v>
      </c>
      <c r="B378" s="49" t="s">
        <v>2994</v>
      </c>
      <c r="C378" s="50"/>
      <c r="D378" s="265">
        <v>4343</v>
      </c>
      <c r="E378" s="264" t="s">
        <v>2996</v>
      </c>
    </row>
    <row r="379" spans="1:5" ht="31.5">
      <c r="A379" s="6" t="s">
        <v>2995</v>
      </c>
      <c r="B379" s="49" t="s">
        <v>2996</v>
      </c>
      <c r="C379" s="50"/>
      <c r="D379" s="263">
        <v>4344</v>
      </c>
      <c r="E379" s="264" t="s">
        <v>2997</v>
      </c>
    </row>
    <row r="380" spans="1:5" s="56" customFormat="1" ht="31.5">
      <c r="A380" s="53">
        <v>4344</v>
      </c>
      <c r="B380" s="54" t="s">
        <v>2997</v>
      </c>
      <c r="C380" s="55" t="s">
        <v>2775</v>
      </c>
      <c r="D380" s="265">
        <v>4345</v>
      </c>
      <c r="E380" s="264" t="s">
        <v>2777</v>
      </c>
    </row>
    <row r="381" spans="1:5" s="56" customFormat="1" ht="15.75">
      <c r="A381" s="53" t="s">
        <v>2776</v>
      </c>
      <c r="B381" s="54" t="s">
        <v>2777</v>
      </c>
      <c r="C381" s="55"/>
      <c r="D381" s="265">
        <v>4349</v>
      </c>
      <c r="E381" s="264" t="s">
        <v>2779</v>
      </c>
    </row>
    <row r="382" spans="1:5" ht="31.5">
      <c r="A382" s="6" t="s">
        <v>2778</v>
      </c>
      <c r="B382" s="49" t="s">
        <v>2779</v>
      </c>
      <c r="C382" s="50"/>
      <c r="D382" s="265">
        <v>4351</v>
      </c>
      <c r="E382" s="264" t="s">
        <v>1370</v>
      </c>
    </row>
    <row r="383" spans="1:5" s="56" customFormat="1" ht="31.5">
      <c r="A383" s="53" t="s">
        <v>1710</v>
      </c>
      <c r="B383" s="54" t="s">
        <v>1370</v>
      </c>
      <c r="C383" s="55"/>
      <c r="D383" s="263">
        <v>4352</v>
      </c>
      <c r="E383" s="264" t="s">
        <v>1371</v>
      </c>
    </row>
    <row r="384" spans="1:5" s="56" customFormat="1" ht="15.75">
      <c r="A384" s="53">
        <v>4352</v>
      </c>
      <c r="B384" s="54" t="s">
        <v>1371</v>
      </c>
      <c r="C384" s="55"/>
      <c r="D384" s="265">
        <v>4353</v>
      </c>
      <c r="E384" s="264" t="s">
        <v>1373</v>
      </c>
    </row>
    <row r="385" spans="1:5" s="56" customFormat="1" ht="15.75">
      <c r="A385" s="53" t="s">
        <v>1372</v>
      </c>
      <c r="B385" s="54" t="s">
        <v>1373</v>
      </c>
      <c r="C385" s="55"/>
      <c r="D385" s="263">
        <v>4354</v>
      </c>
      <c r="E385" s="264" t="s">
        <v>1374</v>
      </c>
    </row>
    <row r="386" spans="1:5" s="56" customFormat="1" ht="15.75">
      <c r="A386" s="53" t="s">
        <v>425</v>
      </c>
      <c r="B386" s="54" t="s">
        <v>1374</v>
      </c>
      <c r="C386" s="55"/>
      <c r="D386" s="265">
        <v>4355</v>
      </c>
      <c r="E386" s="264" t="s">
        <v>1376</v>
      </c>
    </row>
    <row r="387" spans="1:5" s="56" customFormat="1" ht="15.75">
      <c r="A387" s="53" t="s">
        <v>1375</v>
      </c>
      <c r="B387" s="54" t="s">
        <v>1376</v>
      </c>
      <c r="C387" s="55"/>
      <c r="D387" s="263">
        <v>4356</v>
      </c>
      <c r="E387" s="264" t="s">
        <v>1576</v>
      </c>
    </row>
    <row r="388" spans="1:5" s="56" customFormat="1" ht="15.75">
      <c r="A388" s="53">
        <v>4356</v>
      </c>
      <c r="B388" s="54" t="s">
        <v>1576</v>
      </c>
      <c r="C388" s="55"/>
      <c r="D388" s="265">
        <v>4357</v>
      </c>
      <c r="E388" s="264" t="s">
        <v>1578</v>
      </c>
    </row>
    <row r="389" spans="1:5" s="56" customFormat="1" ht="31.5">
      <c r="A389" s="53" t="s">
        <v>1577</v>
      </c>
      <c r="B389" s="54" t="s">
        <v>1578</v>
      </c>
      <c r="C389" s="55" t="s">
        <v>1579</v>
      </c>
      <c r="D389" s="263">
        <v>4358</v>
      </c>
      <c r="E389" s="264" t="s">
        <v>1580</v>
      </c>
    </row>
    <row r="390" spans="1:5" s="56" customFormat="1" ht="31.5">
      <c r="A390" s="53">
        <v>4358</v>
      </c>
      <c r="B390" s="54" t="s">
        <v>1580</v>
      </c>
      <c r="C390" s="55"/>
      <c r="D390" s="265">
        <v>4359</v>
      </c>
      <c r="E390" s="264" t="s">
        <v>1582</v>
      </c>
    </row>
    <row r="391" spans="1:5" s="56" customFormat="1" ht="31.5">
      <c r="A391" s="53" t="s">
        <v>1581</v>
      </c>
      <c r="B391" s="54" t="s">
        <v>1582</v>
      </c>
      <c r="C391" s="55" t="s">
        <v>1583</v>
      </c>
      <c r="D391" s="263">
        <v>4361</v>
      </c>
      <c r="E391" s="264" t="s">
        <v>2353</v>
      </c>
    </row>
    <row r="392" spans="1:5" ht="31.5">
      <c r="A392" s="53">
        <v>4361</v>
      </c>
      <c r="B392" s="54" t="s">
        <v>2353</v>
      </c>
      <c r="C392" s="50"/>
      <c r="D392" s="265">
        <v>4362</v>
      </c>
      <c r="E392" s="264" t="s">
        <v>2355</v>
      </c>
    </row>
    <row r="393" spans="1:5" ht="31.5">
      <c r="A393" s="6" t="s">
        <v>2354</v>
      </c>
      <c r="B393" s="49" t="s">
        <v>2355</v>
      </c>
      <c r="C393" s="50"/>
      <c r="D393" s="263">
        <v>4363</v>
      </c>
      <c r="E393" s="264" t="s">
        <v>2356</v>
      </c>
    </row>
    <row r="394" spans="1:5" ht="31.5">
      <c r="A394" s="6">
        <v>4363</v>
      </c>
      <c r="B394" s="49" t="s">
        <v>2356</v>
      </c>
      <c r="C394" s="50"/>
      <c r="D394" s="265">
        <v>4369</v>
      </c>
      <c r="E394" s="264" t="s">
        <v>2358</v>
      </c>
    </row>
    <row r="395" spans="1:5" ht="31.5">
      <c r="A395" s="6" t="s">
        <v>2357</v>
      </c>
      <c r="B395" s="49" t="s">
        <v>2358</v>
      </c>
      <c r="C395" s="50"/>
      <c r="D395" s="263">
        <v>4371</v>
      </c>
      <c r="E395" s="264" t="s">
        <v>1956</v>
      </c>
    </row>
    <row r="396" spans="1:5" s="56" customFormat="1" ht="31.5">
      <c r="A396" s="53">
        <v>4371</v>
      </c>
      <c r="B396" s="54" t="s">
        <v>1956</v>
      </c>
      <c r="C396" s="55"/>
      <c r="D396" s="265">
        <v>4372</v>
      </c>
      <c r="E396" s="264" t="s">
        <v>1958</v>
      </c>
    </row>
    <row r="397" spans="1:5" s="56" customFormat="1" ht="15.75">
      <c r="A397" s="53" t="s">
        <v>1957</v>
      </c>
      <c r="B397" s="54" t="s">
        <v>1958</v>
      </c>
      <c r="C397" s="55"/>
      <c r="D397" s="263">
        <v>4373</v>
      </c>
      <c r="E397" s="264" t="s">
        <v>1959</v>
      </c>
    </row>
    <row r="398" spans="1:5" s="56" customFormat="1" ht="15.75">
      <c r="A398" s="53">
        <v>4373</v>
      </c>
      <c r="B398" s="54" t="s">
        <v>1959</v>
      </c>
      <c r="C398" s="55"/>
      <c r="D398" s="265">
        <v>4374</v>
      </c>
      <c r="E398" s="264" t="s">
        <v>537</v>
      </c>
    </row>
    <row r="399" spans="1:5" s="56" customFormat="1" ht="31.5">
      <c r="A399" s="53" t="s">
        <v>1960</v>
      </c>
      <c r="B399" s="54" t="s">
        <v>537</v>
      </c>
      <c r="C399" s="55"/>
      <c r="D399" s="263">
        <v>4375</v>
      </c>
      <c r="E399" s="264" t="s">
        <v>538</v>
      </c>
    </row>
    <row r="400" spans="1:5" s="56" customFormat="1" ht="15.75">
      <c r="A400" s="53">
        <v>4375</v>
      </c>
      <c r="B400" s="54" t="s">
        <v>538</v>
      </c>
      <c r="C400" s="55"/>
      <c r="D400" s="265">
        <v>4376</v>
      </c>
      <c r="E400" s="264" t="s">
        <v>1106</v>
      </c>
    </row>
    <row r="401" spans="1:5" s="56" customFormat="1" ht="31.5">
      <c r="A401" s="53" t="s">
        <v>539</v>
      </c>
      <c r="B401" s="54" t="s">
        <v>1106</v>
      </c>
      <c r="C401" s="55"/>
      <c r="D401" s="263">
        <v>4377</v>
      </c>
      <c r="E401" s="264" t="s">
        <v>1107</v>
      </c>
    </row>
    <row r="402" spans="1:5" s="56" customFormat="1" ht="15.75">
      <c r="A402" s="53">
        <v>4377</v>
      </c>
      <c r="B402" s="54" t="s">
        <v>1107</v>
      </c>
      <c r="C402" s="55"/>
      <c r="D402" s="265">
        <v>4378</v>
      </c>
      <c r="E402" s="264" t="s">
        <v>1109</v>
      </c>
    </row>
    <row r="403" spans="1:5" s="56" customFormat="1" ht="15.75">
      <c r="A403" s="53" t="s">
        <v>1108</v>
      </c>
      <c r="B403" s="54" t="s">
        <v>1109</v>
      </c>
      <c r="C403" s="55"/>
      <c r="D403" s="263">
        <v>4379</v>
      </c>
      <c r="E403" s="264" t="s">
        <v>1110</v>
      </c>
    </row>
    <row r="404" spans="1:5" s="56" customFormat="1" ht="47.25">
      <c r="A404" s="53" t="s">
        <v>1130</v>
      </c>
      <c r="B404" s="54" t="s">
        <v>1110</v>
      </c>
      <c r="C404" s="55" t="s">
        <v>1195</v>
      </c>
      <c r="D404" s="265">
        <v>4380</v>
      </c>
      <c r="E404" s="264" t="s">
        <v>1197</v>
      </c>
    </row>
    <row r="405" spans="1:5" ht="31.5">
      <c r="A405" s="6" t="s">
        <v>1196</v>
      </c>
      <c r="B405" s="49" t="s">
        <v>1197</v>
      </c>
      <c r="C405" s="50"/>
      <c r="D405" s="263">
        <v>4391</v>
      </c>
      <c r="E405" s="264" t="s">
        <v>1198</v>
      </c>
    </row>
    <row r="406" spans="1:5" ht="31.5">
      <c r="A406" s="6">
        <v>4391</v>
      </c>
      <c r="B406" s="49" t="s">
        <v>1198</v>
      </c>
      <c r="C406" s="50"/>
      <c r="D406" s="265">
        <v>4399</v>
      </c>
      <c r="E406" s="264" t="s">
        <v>1200</v>
      </c>
    </row>
    <row r="407" spans="1:5" ht="15.75">
      <c r="A407" s="323" t="s">
        <v>2505</v>
      </c>
      <c r="B407" s="324" t="s">
        <v>2506</v>
      </c>
      <c r="C407" s="50"/>
      <c r="D407" s="265"/>
      <c r="E407" s="264"/>
    </row>
    <row r="408" spans="1:5" ht="31.5">
      <c r="A408" s="6" t="s">
        <v>1199</v>
      </c>
      <c r="B408" s="49" t="s">
        <v>1200</v>
      </c>
      <c r="C408" s="50"/>
      <c r="D408" s="263">
        <v>5111</v>
      </c>
      <c r="E408" s="264" t="s">
        <v>1201</v>
      </c>
    </row>
    <row r="409" spans="1:5" ht="63">
      <c r="A409" s="6">
        <v>5111</v>
      </c>
      <c r="B409" s="49" t="s">
        <v>1201</v>
      </c>
      <c r="C409" s="55" t="s">
        <v>1707</v>
      </c>
      <c r="D409" s="265">
        <v>5112</v>
      </c>
      <c r="E409" s="264" t="s">
        <v>1709</v>
      </c>
    </row>
    <row r="410" spans="1:5" ht="47.25">
      <c r="A410" s="6" t="s">
        <v>1708</v>
      </c>
      <c r="B410" s="49" t="s">
        <v>1709</v>
      </c>
      <c r="C410" s="55" t="s">
        <v>1136</v>
      </c>
      <c r="D410" s="263">
        <v>5113</v>
      </c>
      <c r="E410" s="266" t="s">
        <v>1310</v>
      </c>
    </row>
    <row r="411" spans="1:5" ht="15.75">
      <c r="A411" s="53">
        <v>5113</v>
      </c>
      <c r="B411" s="61" t="s">
        <v>1310</v>
      </c>
      <c r="C411" s="55" t="s">
        <v>1311</v>
      </c>
      <c r="D411" s="265">
        <v>5119</v>
      </c>
      <c r="E411" s="264" t="s">
        <v>1313</v>
      </c>
    </row>
    <row r="412" spans="1:5" ht="33.75" customHeight="1">
      <c r="A412" s="6" t="s">
        <v>1312</v>
      </c>
      <c r="B412" s="49" t="s">
        <v>1313</v>
      </c>
      <c r="C412" s="55" t="s">
        <v>1573</v>
      </c>
      <c r="D412" s="263">
        <v>5161</v>
      </c>
      <c r="E412" s="264" t="s">
        <v>1574</v>
      </c>
    </row>
    <row r="413" spans="1:5" ht="31.5">
      <c r="A413" s="6">
        <v>5161</v>
      </c>
      <c r="B413" s="49" t="s">
        <v>1574</v>
      </c>
      <c r="C413" s="50"/>
      <c r="D413" s="265">
        <v>5162</v>
      </c>
      <c r="E413" s="264" t="s">
        <v>1575</v>
      </c>
    </row>
    <row r="414" spans="1:5" s="56" customFormat="1" ht="63">
      <c r="A414" s="53" t="s">
        <v>2440</v>
      </c>
      <c r="B414" s="54" t="s">
        <v>1575</v>
      </c>
      <c r="C414" s="55" t="s">
        <v>1588</v>
      </c>
      <c r="D414" s="263">
        <v>5169</v>
      </c>
      <c r="E414" s="264" t="s">
        <v>1589</v>
      </c>
    </row>
    <row r="415" spans="1:5" ht="47.25">
      <c r="A415" s="6">
        <v>5169</v>
      </c>
      <c r="B415" s="49" t="s">
        <v>1589</v>
      </c>
      <c r="C415" s="55" t="s">
        <v>2707</v>
      </c>
      <c r="D415" s="265">
        <v>5171</v>
      </c>
      <c r="E415" s="264" t="s">
        <v>2708</v>
      </c>
    </row>
    <row r="416" spans="1:5" ht="15.75">
      <c r="A416" s="6" t="s">
        <v>1391</v>
      </c>
      <c r="B416" s="49" t="s">
        <v>2708</v>
      </c>
      <c r="C416" s="50"/>
      <c r="D416" s="263">
        <v>5172</v>
      </c>
      <c r="E416" s="264" t="s">
        <v>2709</v>
      </c>
    </row>
    <row r="417" spans="1:5" ht="15.75">
      <c r="A417" s="6">
        <v>5172</v>
      </c>
      <c r="B417" s="49" t="s">
        <v>2709</v>
      </c>
      <c r="C417" s="50"/>
      <c r="D417" s="265">
        <v>5179</v>
      </c>
      <c r="E417" s="264" t="s">
        <v>2710</v>
      </c>
    </row>
    <row r="418" spans="1:5" ht="31.5">
      <c r="A418" s="6" t="s">
        <v>1493</v>
      </c>
      <c r="B418" s="49" t="s">
        <v>2710</v>
      </c>
      <c r="C418" s="50"/>
      <c r="D418" s="263">
        <v>5180</v>
      </c>
      <c r="E418" s="264" t="s">
        <v>2711</v>
      </c>
    </row>
    <row r="419" spans="1:5" ht="15.75">
      <c r="A419" s="6">
        <v>5180</v>
      </c>
      <c r="B419" s="49" t="s">
        <v>2711</v>
      </c>
      <c r="C419" s="50"/>
      <c r="D419" s="265">
        <v>5191</v>
      </c>
      <c r="E419" s="264" t="s">
        <v>2712</v>
      </c>
    </row>
    <row r="420" spans="1:5" ht="15.75">
      <c r="A420" s="6" t="s">
        <v>1501</v>
      </c>
      <c r="B420" s="49" t="s">
        <v>2712</v>
      </c>
      <c r="C420" s="50"/>
      <c r="D420" s="263">
        <v>5192</v>
      </c>
      <c r="E420" s="264" t="s">
        <v>566</v>
      </c>
    </row>
    <row r="421" spans="1:5" s="56" customFormat="1" ht="47.25">
      <c r="A421" s="53">
        <v>5192</v>
      </c>
      <c r="B421" s="54" t="s">
        <v>566</v>
      </c>
      <c r="C421" s="55" t="s">
        <v>623</v>
      </c>
      <c r="D421" s="265">
        <v>5199</v>
      </c>
      <c r="E421" s="264" t="s">
        <v>749</v>
      </c>
    </row>
    <row r="422" spans="1:5" ht="15.75">
      <c r="A422" s="6" t="s">
        <v>1705</v>
      </c>
      <c r="B422" s="49" t="s">
        <v>749</v>
      </c>
      <c r="C422" s="50"/>
      <c r="D422" s="263">
        <v>5211</v>
      </c>
      <c r="E422" s="264" t="s">
        <v>750</v>
      </c>
    </row>
    <row r="423" spans="1:5" ht="15.75">
      <c r="A423" s="6">
        <v>5211</v>
      </c>
      <c r="B423" s="49" t="s">
        <v>750</v>
      </c>
      <c r="C423" s="50"/>
      <c r="D423" s="265">
        <v>5212</v>
      </c>
      <c r="E423" s="264" t="s">
        <v>751</v>
      </c>
    </row>
    <row r="424" spans="1:5" ht="15.75">
      <c r="A424" s="6" t="s">
        <v>2858</v>
      </c>
      <c r="B424" s="49" t="s">
        <v>751</v>
      </c>
      <c r="C424" s="50"/>
      <c r="D424" s="263">
        <v>5219</v>
      </c>
      <c r="E424" s="264" t="s">
        <v>752</v>
      </c>
    </row>
    <row r="425" spans="1:5" ht="15.75">
      <c r="A425" s="6">
        <v>5219</v>
      </c>
      <c r="B425" s="49" t="s">
        <v>752</v>
      </c>
      <c r="C425" s="50"/>
      <c r="D425" s="265">
        <v>5220</v>
      </c>
      <c r="E425" s="264" t="s">
        <v>2334</v>
      </c>
    </row>
    <row r="426" spans="1:5" ht="31.5">
      <c r="A426" s="6" t="s">
        <v>753</v>
      </c>
      <c r="B426" s="49" t="s">
        <v>2334</v>
      </c>
      <c r="C426" s="50"/>
      <c r="D426" s="263">
        <v>5261</v>
      </c>
      <c r="E426" s="264" t="s">
        <v>2335</v>
      </c>
    </row>
    <row r="427" spans="1:5" ht="31.5">
      <c r="A427" s="6">
        <v>5261</v>
      </c>
      <c r="B427" s="49" t="s">
        <v>2335</v>
      </c>
      <c r="C427" s="50"/>
      <c r="D427" s="265">
        <v>5262</v>
      </c>
      <c r="E427" s="264" t="s">
        <v>2547</v>
      </c>
    </row>
    <row r="428" spans="1:5" ht="31.5">
      <c r="A428" s="6" t="s">
        <v>2336</v>
      </c>
      <c r="B428" s="49" t="s">
        <v>2547</v>
      </c>
      <c r="C428" s="50"/>
      <c r="D428" s="263">
        <v>5269</v>
      </c>
      <c r="E428" s="264" t="s">
        <v>2548</v>
      </c>
    </row>
    <row r="429" spans="1:5" ht="31.5">
      <c r="A429" s="6">
        <v>5269</v>
      </c>
      <c r="B429" s="49" t="s">
        <v>2548</v>
      </c>
      <c r="C429" s="50"/>
      <c r="D429" s="265">
        <v>5271</v>
      </c>
      <c r="E429" s="264" t="s">
        <v>2550</v>
      </c>
    </row>
    <row r="430" spans="1:5" ht="31.5">
      <c r="A430" s="6" t="s">
        <v>2549</v>
      </c>
      <c r="B430" s="49" t="s">
        <v>2550</v>
      </c>
      <c r="C430" s="50"/>
      <c r="D430" s="263">
        <v>5272</v>
      </c>
      <c r="E430" s="264" t="s">
        <v>2551</v>
      </c>
    </row>
    <row r="431" spans="1:5" ht="47.25">
      <c r="A431" s="6">
        <v>5272</v>
      </c>
      <c r="B431" s="49" t="s">
        <v>2551</v>
      </c>
      <c r="C431" s="50"/>
      <c r="D431" s="265">
        <v>5273</v>
      </c>
      <c r="E431" s="264" t="s">
        <v>413</v>
      </c>
    </row>
    <row r="432" spans="1:5" ht="15.75">
      <c r="A432" s="6" t="s">
        <v>2552</v>
      </c>
      <c r="B432" s="49" t="s">
        <v>413</v>
      </c>
      <c r="C432" s="50"/>
      <c r="D432" s="263">
        <v>5274</v>
      </c>
      <c r="E432" s="264" t="s">
        <v>414</v>
      </c>
    </row>
    <row r="433" spans="1:5" ht="15.75">
      <c r="A433" s="6">
        <v>5274</v>
      </c>
      <c r="B433" s="49" t="s">
        <v>414</v>
      </c>
      <c r="C433" s="50"/>
      <c r="D433" s="265">
        <v>5279</v>
      </c>
      <c r="E433" s="264" t="s">
        <v>2196</v>
      </c>
    </row>
    <row r="434" spans="1:5" ht="15.75">
      <c r="A434" s="6" t="s">
        <v>415</v>
      </c>
      <c r="B434" s="49" t="s">
        <v>2196</v>
      </c>
      <c r="C434" s="50"/>
      <c r="D434" s="263">
        <v>5281</v>
      </c>
      <c r="E434" s="264" t="s">
        <v>2197</v>
      </c>
    </row>
    <row r="435" spans="1:5" ht="15.75">
      <c r="A435" s="6">
        <v>5281</v>
      </c>
      <c r="B435" s="49" t="s">
        <v>2197</v>
      </c>
      <c r="C435" s="50"/>
      <c r="D435" s="265">
        <v>5289</v>
      </c>
      <c r="E435" s="264" t="s">
        <v>2199</v>
      </c>
    </row>
    <row r="436" spans="1:5" ht="15.75">
      <c r="A436" s="6" t="s">
        <v>2198</v>
      </c>
      <c r="B436" s="49" t="s">
        <v>2199</v>
      </c>
      <c r="C436" s="50"/>
      <c r="D436" s="265">
        <v>5291</v>
      </c>
      <c r="E436" s="264" t="s">
        <v>2201</v>
      </c>
    </row>
    <row r="437" spans="1:5" ht="31.5">
      <c r="A437" s="6" t="s">
        <v>2200</v>
      </c>
      <c r="B437" s="49" t="s">
        <v>2201</v>
      </c>
      <c r="C437" s="50"/>
      <c r="D437" s="265">
        <v>5292</v>
      </c>
      <c r="E437" s="264" t="s">
        <v>1593</v>
      </c>
    </row>
    <row r="438" spans="1:5" ht="31.5">
      <c r="A438" s="6" t="s">
        <v>2202</v>
      </c>
      <c r="B438" s="49" t="s">
        <v>1593</v>
      </c>
      <c r="C438" s="50"/>
      <c r="D438" s="265">
        <v>5299</v>
      </c>
      <c r="E438" s="264" t="s">
        <v>68</v>
      </c>
    </row>
    <row r="439" spans="1:5" ht="31.5">
      <c r="A439" s="6" t="s">
        <v>67</v>
      </c>
      <c r="B439" s="49" t="s">
        <v>68</v>
      </c>
      <c r="C439" s="50"/>
      <c r="D439" s="263">
        <v>5311</v>
      </c>
      <c r="E439" s="264" t="s">
        <v>69</v>
      </c>
    </row>
    <row r="440" spans="1:5" ht="31.5">
      <c r="A440" s="6" t="s">
        <v>72</v>
      </c>
      <c r="B440" s="49" t="s">
        <v>69</v>
      </c>
      <c r="C440" s="50"/>
      <c r="D440" s="265">
        <v>5316</v>
      </c>
      <c r="E440" s="264" t="s">
        <v>1319</v>
      </c>
    </row>
    <row r="441" spans="1:5" ht="31.5">
      <c r="A441" s="6" t="s">
        <v>70</v>
      </c>
      <c r="B441" s="49" t="s">
        <v>1319</v>
      </c>
      <c r="C441" s="50"/>
      <c r="D441" s="263">
        <v>5317</v>
      </c>
      <c r="E441" s="264" t="s">
        <v>1320</v>
      </c>
    </row>
    <row r="442" spans="1:5" s="56" customFormat="1" ht="15.75">
      <c r="A442" s="53">
        <v>5317</v>
      </c>
      <c r="B442" s="54" t="s">
        <v>1320</v>
      </c>
      <c r="C442" s="55"/>
      <c r="D442" s="265">
        <v>5319</v>
      </c>
      <c r="E442" s="264" t="s">
        <v>1322</v>
      </c>
    </row>
    <row r="443" spans="1:5" ht="15.75">
      <c r="A443" s="6" t="s">
        <v>1321</v>
      </c>
      <c r="B443" s="49" t="s">
        <v>1322</v>
      </c>
      <c r="C443" s="50"/>
      <c r="D443" s="263">
        <v>5380</v>
      </c>
      <c r="E443" s="264" t="s">
        <v>1323</v>
      </c>
    </row>
    <row r="444" spans="1:5" ht="31.5">
      <c r="A444" s="6">
        <v>5380</v>
      </c>
      <c r="B444" s="49" t="s">
        <v>1323</v>
      </c>
      <c r="C444" s="50"/>
      <c r="D444" s="265">
        <v>5391</v>
      </c>
      <c r="E444" s="264" t="s">
        <v>1325</v>
      </c>
    </row>
    <row r="445" spans="1:5" ht="31.5">
      <c r="A445" s="6" t="s">
        <v>1324</v>
      </c>
      <c r="B445" s="49" t="s">
        <v>1325</v>
      </c>
      <c r="C445" s="50"/>
      <c r="D445" s="263">
        <v>5399</v>
      </c>
      <c r="E445" s="264" t="s">
        <v>3104</v>
      </c>
    </row>
    <row r="446" spans="1:5" ht="15.75">
      <c r="A446" s="6">
        <v>5399</v>
      </c>
      <c r="B446" s="49" t="s">
        <v>3104</v>
      </c>
      <c r="C446" s="50"/>
      <c r="D446" s="265">
        <v>5410</v>
      </c>
      <c r="E446" s="264" t="s">
        <v>3105</v>
      </c>
    </row>
    <row r="447" spans="1:5" ht="15.75">
      <c r="A447" s="6" t="s">
        <v>1888</v>
      </c>
      <c r="B447" s="49" t="s">
        <v>3105</v>
      </c>
      <c r="C447" s="50"/>
      <c r="D447" s="263">
        <v>5420</v>
      </c>
      <c r="E447" s="264" t="s">
        <v>1022</v>
      </c>
    </row>
    <row r="448" spans="1:5" ht="15.75">
      <c r="A448" s="6">
        <v>5420</v>
      </c>
      <c r="B448" s="49" t="s">
        <v>1022</v>
      </c>
      <c r="C448" s="50"/>
      <c r="D448" s="265">
        <v>5430</v>
      </c>
      <c r="E448" s="264" t="s">
        <v>1024</v>
      </c>
    </row>
    <row r="449" spans="1:5" ht="15.75">
      <c r="A449" s="6" t="s">
        <v>1023</v>
      </c>
      <c r="B449" s="49" t="s">
        <v>1024</v>
      </c>
      <c r="C449" s="50"/>
      <c r="D449" s="263">
        <v>5441</v>
      </c>
      <c r="E449" s="264" t="s">
        <v>2626</v>
      </c>
    </row>
    <row r="450" spans="1:5" ht="31.5">
      <c r="A450" s="6">
        <v>5441</v>
      </c>
      <c r="B450" s="49" t="s">
        <v>2626</v>
      </c>
      <c r="C450" s="50"/>
      <c r="D450" s="265">
        <v>5442</v>
      </c>
      <c r="E450" s="264" t="s">
        <v>2628</v>
      </c>
    </row>
    <row r="451" spans="1:5" ht="15.75">
      <c r="A451" s="6" t="s">
        <v>2627</v>
      </c>
      <c r="B451" s="49" t="s">
        <v>2628</v>
      </c>
      <c r="C451" s="50"/>
      <c r="D451" s="263">
        <v>5449</v>
      </c>
      <c r="E451" s="264" t="s">
        <v>2629</v>
      </c>
    </row>
    <row r="452" spans="1:5" ht="15.75">
      <c r="A452" s="6">
        <v>5449</v>
      </c>
      <c r="B452" s="49" t="s">
        <v>2629</v>
      </c>
      <c r="C452" s="50"/>
      <c r="D452" s="265">
        <v>5450</v>
      </c>
      <c r="E452" s="264" t="s">
        <v>2631</v>
      </c>
    </row>
    <row r="453" spans="1:5" ht="15.75">
      <c r="A453" s="6" t="s">
        <v>2630</v>
      </c>
      <c r="B453" s="49" t="s">
        <v>2631</v>
      </c>
      <c r="C453" s="50"/>
      <c r="D453" s="263">
        <v>5461</v>
      </c>
      <c r="E453" s="264" t="s">
        <v>2632</v>
      </c>
    </row>
    <row r="454" spans="1:5" ht="31.5">
      <c r="A454" s="6">
        <v>5461</v>
      </c>
      <c r="B454" s="49" t="s">
        <v>2632</v>
      </c>
      <c r="C454" s="50"/>
      <c r="D454" s="265">
        <v>5462</v>
      </c>
      <c r="E454" s="264" t="s">
        <v>2634</v>
      </c>
    </row>
    <row r="455" spans="1:5" ht="31.5">
      <c r="A455" s="6" t="s">
        <v>2633</v>
      </c>
      <c r="B455" s="49" t="s">
        <v>2634</v>
      </c>
      <c r="C455" s="50"/>
      <c r="D455" s="263">
        <v>5469</v>
      </c>
      <c r="E455" s="264" t="s">
        <v>2635</v>
      </c>
    </row>
    <row r="456" spans="1:5" ht="15.75">
      <c r="A456" s="6">
        <v>5469</v>
      </c>
      <c r="B456" s="49" t="s">
        <v>2635</v>
      </c>
      <c r="C456" s="50"/>
      <c r="D456" s="265">
        <v>5470</v>
      </c>
      <c r="E456" s="264" t="s">
        <v>2637</v>
      </c>
    </row>
    <row r="457" spans="1:5" ht="15.75">
      <c r="A457" s="6" t="s">
        <v>2636</v>
      </c>
      <c r="B457" s="49" t="s">
        <v>2637</v>
      </c>
      <c r="C457" s="50"/>
      <c r="D457" s="265">
        <v>5480</v>
      </c>
      <c r="E457" s="264" t="s">
        <v>2639</v>
      </c>
    </row>
    <row r="458" spans="1:5" ht="15.75">
      <c r="A458" s="6" t="s">
        <v>2638</v>
      </c>
      <c r="B458" s="49" t="s">
        <v>2639</v>
      </c>
      <c r="C458" s="50"/>
      <c r="D458" s="265">
        <v>5491</v>
      </c>
      <c r="E458" s="264" t="s">
        <v>2640</v>
      </c>
    </row>
    <row r="459" spans="1:5" ht="15.75">
      <c r="A459" s="6" t="s">
        <v>2602</v>
      </c>
      <c r="B459" s="49" t="s">
        <v>2640</v>
      </c>
      <c r="C459" s="50"/>
      <c r="D459" s="265">
        <v>5499</v>
      </c>
      <c r="E459" s="264" t="s">
        <v>2641</v>
      </c>
    </row>
    <row r="460" spans="1:5" ht="15.75">
      <c r="A460" s="6" t="s">
        <v>96</v>
      </c>
      <c r="B460" s="49" t="s">
        <v>2641</v>
      </c>
      <c r="C460" s="50"/>
      <c r="D460" s="265">
        <v>5511</v>
      </c>
      <c r="E460" s="264" t="s">
        <v>2864</v>
      </c>
    </row>
    <row r="461" spans="1:5" ht="15.75">
      <c r="A461" s="6" t="s">
        <v>1965</v>
      </c>
      <c r="B461" s="49" t="s">
        <v>2864</v>
      </c>
      <c r="C461" s="50"/>
      <c r="D461" s="265">
        <v>5512</v>
      </c>
      <c r="E461" s="264" t="s">
        <v>2866</v>
      </c>
    </row>
    <row r="462" spans="1:5" ht="15.75">
      <c r="A462" s="6" t="s">
        <v>2865</v>
      </c>
      <c r="B462" s="49" t="s">
        <v>2866</v>
      </c>
      <c r="C462" s="50"/>
      <c r="D462" s="263">
        <v>5517</v>
      </c>
      <c r="E462" s="264" t="s">
        <v>2867</v>
      </c>
    </row>
    <row r="463" spans="1:5" ht="15.75">
      <c r="A463" s="6">
        <v>5517</v>
      </c>
      <c r="B463" s="49" t="s">
        <v>2867</v>
      </c>
      <c r="C463" s="50"/>
      <c r="D463" s="265">
        <v>5519</v>
      </c>
      <c r="E463" s="264" t="s">
        <v>2869</v>
      </c>
    </row>
    <row r="464" spans="1:5" ht="31.5">
      <c r="A464" s="6" t="s">
        <v>2868</v>
      </c>
      <c r="B464" s="49" t="s">
        <v>2869</v>
      </c>
      <c r="C464" s="50"/>
      <c r="D464" s="265">
        <v>5521</v>
      </c>
      <c r="E464" s="264" t="s">
        <v>2871</v>
      </c>
    </row>
    <row r="465" spans="1:5" ht="31.5">
      <c r="A465" s="6" t="s">
        <v>2870</v>
      </c>
      <c r="B465" s="49" t="s">
        <v>2871</v>
      </c>
      <c r="C465" s="50"/>
      <c r="D465" s="265">
        <v>5522</v>
      </c>
      <c r="E465" s="264" t="s">
        <v>927</v>
      </c>
    </row>
    <row r="466" spans="1:5" ht="15.75">
      <c r="A466" s="6" t="s">
        <v>2872</v>
      </c>
      <c r="B466" s="49" t="s">
        <v>927</v>
      </c>
      <c r="C466" s="50"/>
      <c r="D466" s="263">
        <v>5529</v>
      </c>
      <c r="E466" s="264" t="s">
        <v>928</v>
      </c>
    </row>
    <row r="467" spans="1:5" ht="31.5">
      <c r="A467" s="6" t="s">
        <v>73</v>
      </c>
      <c r="B467" s="49" t="s">
        <v>928</v>
      </c>
      <c r="C467" s="50"/>
      <c r="D467" s="265">
        <v>5561</v>
      </c>
      <c r="E467" s="264" t="s">
        <v>1448</v>
      </c>
    </row>
    <row r="468" spans="1:5" ht="31.5">
      <c r="A468" s="6" t="s">
        <v>929</v>
      </c>
      <c r="B468" s="49" t="s">
        <v>1448</v>
      </c>
      <c r="C468" s="50"/>
      <c r="D468" s="263">
        <v>5562</v>
      </c>
      <c r="E468" s="264" t="s">
        <v>2785</v>
      </c>
    </row>
    <row r="469" spans="1:5" ht="31.5">
      <c r="A469" s="6">
        <v>5562</v>
      </c>
      <c r="B469" s="49" t="s">
        <v>2785</v>
      </c>
      <c r="C469" s="50"/>
      <c r="D469" s="265">
        <v>5563</v>
      </c>
      <c r="E469" s="264" t="s">
        <v>2787</v>
      </c>
    </row>
    <row r="470" spans="1:5" ht="31.5">
      <c r="A470" s="6" t="s">
        <v>2786</v>
      </c>
      <c r="B470" s="49" t="s">
        <v>2787</v>
      </c>
      <c r="C470" s="50"/>
      <c r="D470" s="265">
        <v>5580</v>
      </c>
      <c r="E470" s="264" t="s">
        <v>1849</v>
      </c>
    </row>
    <row r="471" spans="1:5" ht="31.5">
      <c r="A471" s="6" t="s">
        <v>2788</v>
      </c>
      <c r="B471" s="49" t="s">
        <v>1849</v>
      </c>
      <c r="C471" s="50"/>
      <c r="D471" s="265">
        <v>5591</v>
      </c>
      <c r="E471" s="264" t="s">
        <v>1851</v>
      </c>
    </row>
    <row r="472" spans="1:5" ht="31.5">
      <c r="A472" s="6" t="s">
        <v>1850</v>
      </c>
      <c r="B472" s="49" t="s">
        <v>1851</v>
      </c>
      <c r="C472" s="50"/>
      <c r="D472" s="265">
        <v>5592</v>
      </c>
      <c r="E472" s="264" t="s">
        <v>1593</v>
      </c>
    </row>
    <row r="473" spans="1:5" ht="31.5">
      <c r="A473" s="6" t="s">
        <v>1852</v>
      </c>
      <c r="B473" s="49" t="s">
        <v>1593</v>
      </c>
      <c r="C473" s="50"/>
      <c r="D473" s="265">
        <v>5599</v>
      </c>
      <c r="E473" s="264" t="s">
        <v>1854</v>
      </c>
    </row>
    <row r="474" spans="1:5" ht="31.5">
      <c r="A474" s="6" t="s">
        <v>1853</v>
      </c>
      <c r="B474" s="49" t="s">
        <v>1854</v>
      </c>
      <c r="C474" s="50"/>
      <c r="D474" s="265">
        <v>6111</v>
      </c>
      <c r="E474" s="264" t="s">
        <v>1855</v>
      </c>
    </row>
    <row r="475" spans="1:5" ht="15.75">
      <c r="A475" s="6" t="s">
        <v>1338</v>
      </c>
      <c r="B475" s="49" t="s">
        <v>1855</v>
      </c>
      <c r="C475" s="50"/>
      <c r="D475" s="265">
        <v>6112</v>
      </c>
      <c r="E475" s="264" t="s">
        <v>1857</v>
      </c>
    </row>
    <row r="476" spans="1:5" ht="15.75">
      <c r="A476" s="6" t="s">
        <v>1856</v>
      </c>
      <c r="B476" s="49" t="s">
        <v>1857</v>
      </c>
      <c r="C476" s="50"/>
      <c r="D476" s="265">
        <v>6113</v>
      </c>
      <c r="E476" s="264" t="s">
        <v>1859</v>
      </c>
    </row>
    <row r="477" spans="1:5" ht="15.75">
      <c r="A477" s="6" t="s">
        <v>1858</v>
      </c>
      <c r="B477" s="49" t="s">
        <v>1859</v>
      </c>
      <c r="C477" s="50"/>
      <c r="D477" s="263">
        <v>6114</v>
      </c>
      <c r="E477" s="264" t="s">
        <v>1860</v>
      </c>
    </row>
    <row r="478" spans="1:5" ht="15.75">
      <c r="A478" s="6">
        <v>6114</v>
      </c>
      <c r="B478" s="49" t="s">
        <v>1860</v>
      </c>
      <c r="C478" s="50"/>
      <c r="D478" s="265">
        <v>6115</v>
      </c>
      <c r="E478" s="264" t="s">
        <v>1862</v>
      </c>
    </row>
    <row r="479" spans="1:5" ht="31.5">
      <c r="A479" s="6" t="s">
        <v>1861</v>
      </c>
      <c r="B479" s="49" t="s">
        <v>1862</v>
      </c>
      <c r="C479" s="50"/>
      <c r="D479" s="263">
        <v>6116</v>
      </c>
      <c r="E479" s="264" t="s">
        <v>1863</v>
      </c>
    </row>
    <row r="480" spans="1:5" ht="15.75">
      <c r="A480" s="6">
        <v>6116</v>
      </c>
      <c r="B480" s="49" t="s">
        <v>1863</v>
      </c>
      <c r="C480" s="50"/>
      <c r="D480" s="265">
        <v>6117</v>
      </c>
      <c r="E480" s="264" t="s">
        <v>1865</v>
      </c>
    </row>
    <row r="481" spans="1:5" ht="15.75">
      <c r="A481" s="6" t="s">
        <v>1864</v>
      </c>
      <c r="B481" s="49" t="s">
        <v>1865</v>
      </c>
      <c r="C481" s="50"/>
      <c r="D481" s="265">
        <v>6120</v>
      </c>
      <c r="E481" s="264" t="s">
        <v>1867</v>
      </c>
    </row>
    <row r="482" spans="1:5" ht="15.75">
      <c r="A482" s="6" t="s">
        <v>1866</v>
      </c>
      <c r="B482" s="49" t="s">
        <v>1867</v>
      </c>
      <c r="C482" s="50"/>
      <c r="D482" s="265">
        <v>6130</v>
      </c>
      <c r="E482" s="264" t="s">
        <v>1868</v>
      </c>
    </row>
    <row r="483" spans="1:5" ht="31.5">
      <c r="A483" s="6" t="s">
        <v>1670</v>
      </c>
      <c r="B483" s="49" t="s">
        <v>1868</v>
      </c>
      <c r="C483" s="50"/>
      <c r="D483" s="263">
        <v>6141</v>
      </c>
      <c r="E483" s="264" t="s">
        <v>1869</v>
      </c>
    </row>
    <row r="484" spans="1:5" s="56" customFormat="1" ht="31.5">
      <c r="A484" s="53">
        <v>6141</v>
      </c>
      <c r="B484" s="54" t="s">
        <v>1869</v>
      </c>
      <c r="C484" s="55" t="s">
        <v>1870</v>
      </c>
      <c r="D484" s="265">
        <v>6142</v>
      </c>
      <c r="E484" s="264" t="s">
        <v>1872</v>
      </c>
    </row>
    <row r="485" spans="1:5" ht="15.75">
      <c r="A485" s="6" t="s">
        <v>1871</v>
      </c>
      <c r="B485" s="49" t="s">
        <v>1872</v>
      </c>
      <c r="C485" s="50"/>
      <c r="D485" s="263">
        <v>6143</v>
      </c>
      <c r="E485" s="264" t="s">
        <v>1873</v>
      </c>
    </row>
    <row r="486" spans="1:5" ht="15.75">
      <c r="A486" s="6">
        <v>6143</v>
      </c>
      <c r="B486" s="49" t="s">
        <v>1873</v>
      </c>
      <c r="C486" s="50"/>
      <c r="D486" s="265">
        <v>6145</v>
      </c>
      <c r="E486" s="264" t="s">
        <v>1875</v>
      </c>
    </row>
    <row r="487" spans="1:5" s="56" customFormat="1" ht="63">
      <c r="A487" s="53" t="s">
        <v>1874</v>
      </c>
      <c r="B487" s="54" t="s">
        <v>1875</v>
      </c>
      <c r="C487" s="55" t="s">
        <v>527</v>
      </c>
      <c r="D487" s="265">
        <v>6146</v>
      </c>
      <c r="E487" s="264" t="s">
        <v>529</v>
      </c>
    </row>
    <row r="488" spans="1:5" s="56" customFormat="1" ht="15.75">
      <c r="A488" s="53" t="s">
        <v>528</v>
      </c>
      <c r="B488" s="54" t="s">
        <v>529</v>
      </c>
      <c r="C488" s="55" t="s">
        <v>530</v>
      </c>
      <c r="D488" s="265">
        <v>6147</v>
      </c>
      <c r="E488" s="264" t="s">
        <v>532</v>
      </c>
    </row>
    <row r="489" spans="1:5" s="56" customFormat="1" ht="47.25">
      <c r="A489" s="53" t="s">
        <v>531</v>
      </c>
      <c r="B489" s="54" t="s">
        <v>532</v>
      </c>
      <c r="C489" s="55" t="s">
        <v>2907</v>
      </c>
      <c r="D489" s="265">
        <v>6148</v>
      </c>
      <c r="E489" s="264" t="s">
        <v>2909</v>
      </c>
    </row>
    <row r="490" spans="1:5" s="56" customFormat="1" ht="15.75">
      <c r="A490" s="53" t="s">
        <v>2908</v>
      </c>
      <c r="B490" s="54" t="s">
        <v>2909</v>
      </c>
      <c r="C490" s="55" t="s">
        <v>2910</v>
      </c>
      <c r="D490" s="265">
        <v>6149</v>
      </c>
      <c r="E490" s="264" t="s">
        <v>2912</v>
      </c>
    </row>
    <row r="491" spans="1:5" ht="15.75">
      <c r="A491" s="6" t="s">
        <v>2911</v>
      </c>
      <c r="B491" s="49" t="s">
        <v>2912</v>
      </c>
      <c r="C491" s="50"/>
      <c r="D491" s="265">
        <v>6151</v>
      </c>
      <c r="E491" s="264" t="s">
        <v>2914</v>
      </c>
    </row>
    <row r="492" spans="1:5" ht="31.5">
      <c r="A492" s="6" t="s">
        <v>2913</v>
      </c>
      <c r="B492" s="49" t="s">
        <v>2914</v>
      </c>
      <c r="C492" s="50"/>
      <c r="D492" s="265">
        <v>6152</v>
      </c>
      <c r="E492" s="264" t="s">
        <v>2916</v>
      </c>
    </row>
    <row r="493" spans="1:5" ht="15.75">
      <c r="A493" s="6" t="s">
        <v>2915</v>
      </c>
      <c r="B493" s="49" t="s">
        <v>2916</v>
      </c>
      <c r="C493" s="50"/>
      <c r="D493" s="263">
        <v>6153</v>
      </c>
      <c r="E493" s="264" t="s">
        <v>2553</v>
      </c>
    </row>
    <row r="494" spans="1:5" ht="15.75">
      <c r="A494" s="6">
        <v>6153</v>
      </c>
      <c r="B494" s="49" t="s">
        <v>2553</v>
      </c>
      <c r="C494" s="50"/>
      <c r="D494" s="265">
        <v>6159</v>
      </c>
      <c r="E494" s="264" t="s">
        <v>2555</v>
      </c>
    </row>
    <row r="495" spans="1:5" ht="15.75">
      <c r="A495" s="6" t="s">
        <v>2554</v>
      </c>
      <c r="B495" s="49" t="s">
        <v>2555</v>
      </c>
      <c r="C495" s="50"/>
      <c r="D495" s="263">
        <v>6171</v>
      </c>
      <c r="E495" s="264" t="s">
        <v>2556</v>
      </c>
    </row>
    <row r="496" spans="1:5" s="56" customFormat="1" ht="47.25">
      <c r="A496" s="53">
        <v>6171</v>
      </c>
      <c r="B496" s="54" t="s">
        <v>2556</v>
      </c>
      <c r="C496" s="55" t="s">
        <v>411</v>
      </c>
      <c r="D496" s="265">
        <v>6172</v>
      </c>
      <c r="E496" s="264" t="s">
        <v>412</v>
      </c>
    </row>
    <row r="497" spans="1:5" s="56" customFormat="1" ht="47.25">
      <c r="A497" s="53" t="s">
        <v>1461</v>
      </c>
      <c r="B497" s="54" t="s">
        <v>412</v>
      </c>
      <c r="C497" s="55" t="s">
        <v>3086</v>
      </c>
      <c r="D497" s="263">
        <v>6173</v>
      </c>
      <c r="E497" s="264" t="s">
        <v>3087</v>
      </c>
    </row>
    <row r="498" spans="1:5" ht="15.75">
      <c r="A498" s="6">
        <v>6173</v>
      </c>
      <c r="B498" s="49" t="s">
        <v>3087</v>
      </c>
      <c r="C498" s="50"/>
      <c r="D498" s="265">
        <v>6174</v>
      </c>
      <c r="E498" s="264" t="s">
        <v>3089</v>
      </c>
    </row>
    <row r="499" spans="1:5" s="56" customFormat="1" ht="31.5">
      <c r="A499" s="53" t="s">
        <v>3088</v>
      </c>
      <c r="B499" s="54" t="s">
        <v>3089</v>
      </c>
      <c r="C499" s="55" t="s">
        <v>3090</v>
      </c>
      <c r="D499" s="265">
        <v>6180</v>
      </c>
      <c r="E499" s="264" t="s">
        <v>3092</v>
      </c>
    </row>
    <row r="500" spans="1:5" ht="15.75">
      <c r="A500" s="6" t="s">
        <v>3091</v>
      </c>
      <c r="B500" s="49" t="s">
        <v>3092</v>
      </c>
      <c r="C500" s="50"/>
      <c r="D500" s="265">
        <v>6190</v>
      </c>
      <c r="E500" s="264" t="s">
        <v>3094</v>
      </c>
    </row>
    <row r="501" spans="1:5" ht="15.75">
      <c r="A501" s="6" t="s">
        <v>3093</v>
      </c>
      <c r="B501" s="49" t="s">
        <v>3094</v>
      </c>
      <c r="C501" s="50"/>
      <c r="D501" s="265">
        <v>6211</v>
      </c>
      <c r="E501" s="264" t="s">
        <v>3096</v>
      </c>
    </row>
    <row r="502" spans="1:5" ht="15.75">
      <c r="A502" s="6" t="s">
        <v>3095</v>
      </c>
      <c r="B502" s="49" t="s">
        <v>3096</v>
      </c>
      <c r="C502" s="50"/>
      <c r="D502" s="265">
        <v>6219</v>
      </c>
      <c r="E502" s="264" t="s">
        <v>3098</v>
      </c>
    </row>
    <row r="503" spans="1:5" ht="15.75">
      <c r="A503" s="6" t="s">
        <v>3097</v>
      </c>
      <c r="B503" s="49" t="s">
        <v>3098</v>
      </c>
      <c r="C503" s="50"/>
      <c r="D503" s="265">
        <v>6221</v>
      </c>
      <c r="E503" s="264" t="s">
        <v>3100</v>
      </c>
    </row>
    <row r="504" spans="1:5" s="56" customFormat="1" ht="63">
      <c r="A504" s="53" t="s">
        <v>3099</v>
      </c>
      <c r="B504" s="54" t="s">
        <v>3100</v>
      </c>
      <c r="C504" s="55" t="s">
        <v>2780</v>
      </c>
      <c r="D504" s="265">
        <v>6222</v>
      </c>
      <c r="E504" s="264" t="s">
        <v>2782</v>
      </c>
    </row>
    <row r="505" spans="1:5" ht="15.75">
      <c r="A505" s="6" t="s">
        <v>2781</v>
      </c>
      <c r="B505" s="49" t="s">
        <v>2782</v>
      </c>
      <c r="C505" s="50"/>
      <c r="D505" s="265">
        <v>6223</v>
      </c>
      <c r="E505" s="264" t="s">
        <v>2784</v>
      </c>
    </row>
    <row r="506" spans="1:5" s="56" customFormat="1" ht="63">
      <c r="A506" s="53" t="s">
        <v>2783</v>
      </c>
      <c r="B506" s="54" t="s">
        <v>2784</v>
      </c>
      <c r="C506" s="55" t="s">
        <v>2472</v>
      </c>
      <c r="D506" s="265">
        <v>6224</v>
      </c>
      <c r="E506" s="264" t="s">
        <v>2474</v>
      </c>
    </row>
    <row r="507" spans="1:5" s="56" customFormat="1" ht="31.5">
      <c r="A507" s="53" t="s">
        <v>2473</v>
      </c>
      <c r="B507" s="54" t="s">
        <v>2474</v>
      </c>
      <c r="C507" s="55"/>
      <c r="D507" s="263">
        <v>6229</v>
      </c>
      <c r="E507" s="264" t="s">
        <v>2475</v>
      </c>
    </row>
    <row r="508" spans="1:5" s="56" customFormat="1" ht="31.5">
      <c r="A508" s="53">
        <v>6229</v>
      </c>
      <c r="B508" s="54" t="s">
        <v>2475</v>
      </c>
      <c r="C508" s="55" t="s">
        <v>2476</v>
      </c>
      <c r="D508" s="265">
        <v>6310</v>
      </c>
      <c r="E508" s="264" t="s">
        <v>1463</v>
      </c>
    </row>
    <row r="509" spans="1:5" ht="31.5">
      <c r="A509" s="6" t="s">
        <v>1462</v>
      </c>
      <c r="B509" s="49" t="s">
        <v>1463</v>
      </c>
      <c r="C509" s="55" t="s">
        <v>2587</v>
      </c>
      <c r="D509" s="265">
        <v>6320</v>
      </c>
      <c r="E509" s="264" t="s">
        <v>2589</v>
      </c>
    </row>
    <row r="510" spans="1:5" ht="15.75">
      <c r="A510" s="6" t="s">
        <v>2588</v>
      </c>
      <c r="B510" s="49" t="s">
        <v>2589</v>
      </c>
      <c r="C510" s="50"/>
      <c r="D510" s="265">
        <v>6330</v>
      </c>
      <c r="E510" s="264" t="s">
        <v>2591</v>
      </c>
    </row>
    <row r="511" spans="1:5" ht="31.5">
      <c r="A511" s="6" t="s">
        <v>2590</v>
      </c>
      <c r="B511" s="49" t="s">
        <v>2591</v>
      </c>
      <c r="C511" s="50"/>
      <c r="D511" s="265">
        <v>6391</v>
      </c>
      <c r="E511" s="264" t="s">
        <v>2593</v>
      </c>
    </row>
    <row r="512" spans="1:5" ht="15.75">
      <c r="A512" s="6" t="s">
        <v>2592</v>
      </c>
      <c r="B512" s="49" t="s">
        <v>2593</v>
      </c>
      <c r="C512" s="50"/>
      <c r="D512" s="265">
        <v>6399</v>
      </c>
      <c r="E512" s="264" t="s">
        <v>2595</v>
      </c>
    </row>
    <row r="513" spans="1:5" ht="15.75">
      <c r="A513" s="6" t="s">
        <v>2594</v>
      </c>
      <c r="B513" s="49" t="s">
        <v>2595</v>
      </c>
      <c r="C513" s="50"/>
      <c r="D513" s="263">
        <v>6401</v>
      </c>
      <c r="E513" s="264" t="s">
        <v>2596</v>
      </c>
    </row>
    <row r="514" spans="1:5" ht="15.75">
      <c r="A514" s="6">
        <v>6401</v>
      </c>
      <c r="B514" s="49" t="s">
        <v>2596</v>
      </c>
      <c r="C514" s="50"/>
      <c r="D514" s="265">
        <v>6402</v>
      </c>
      <c r="E514" s="264" t="s">
        <v>2598</v>
      </c>
    </row>
    <row r="515" spans="1:5" ht="15.75">
      <c r="A515" s="6" t="s">
        <v>2597</v>
      </c>
      <c r="B515" s="49" t="s">
        <v>2598</v>
      </c>
      <c r="C515" s="50"/>
      <c r="D515" s="265">
        <v>6409</v>
      </c>
      <c r="E515" s="264" t="s">
        <v>2600</v>
      </c>
    </row>
    <row r="516" spans="1:3" ht="15.75">
      <c r="A516" s="6" t="s">
        <v>2599</v>
      </c>
      <c r="B516" s="49" t="s">
        <v>2600</v>
      </c>
      <c r="C516" s="50"/>
    </row>
  </sheetData>
  <printOptions/>
  <pageMargins left="0" right="0" top="0" bottom="0" header="0" footer="0"/>
  <pageSetup horizontalDpi="600" verticalDpi="600" orientation="portrait" paperSize="9" scale="84" r:id="rId1"/>
  <colBreaks count="1" manualBreakCount="1">
    <brk id="5" max="65535" man="1"/>
  </colBreaks>
</worksheet>
</file>

<file path=xl/worksheets/sheet4.xml><?xml version="1.0" encoding="utf-8"?>
<worksheet xmlns="http://schemas.openxmlformats.org/spreadsheetml/2006/main" xmlns:r="http://schemas.openxmlformats.org/officeDocument/2006/relationships">
  <sheetPr codeName="List9">
    <tabColor indexed="14"/>
  </sheetPr>
  <dimension ref="A1:E468"/>
  <sheetViews>
    <sheetView showGridLines="0" zoomScaleSheetLayoutView="100" workbookViewId="0" topLeftCell="A1">
      <pane ySplit="1" topLeftCell="BM164" activePane="bottomLeft" state="frozen"/>
      <selection pane="topLeft" activeCell="A1" sqref="A1"/>
      <selection pane="bottomLeft" activeCell="B170" sqref="B170"/>
    </sheetView>
  </sheetViews>
  <sheetFormatPr defaultColWidth="9.00390625" defaultRowHeight="12.75"/>
  <cols>
    <col min="1" max="1" width="5.75390625" style="46" customWidth="1"/>
    <col min="2" max="2" width="30.875" style="47" customWidth="1"/>
    <col min="3" max="3" width="90.25390625" style="48" hidden="1" customWidth="1"/>
    <col min="4" max="4" width="7.25390625" style="281" customWidth="1"/>
    <col min="5" max="5" width="92.75390625" style="282" customWidth="1"/>
    <col min="6" max="16384" width="10.25390625" style="9" customWidth="1"/>
  </cols>
  <sheetData>
    <row r="1" spans="1:5" ht="47.25">
      <c r="A1" s="6" t="s">
        <v>1478</v>
      </c>
      <c r="B1" s="7" t="s">
        <v>119</v>
      </c>
      <c r="C1" s="382" t="s">
        <v>2607</v>
      </c>
      <c r="D1" s="265">
        <v>1111</v>
      </c>
      <c r="E1" s="271" t="s">
        <v>119</v>
      </c>
    </row>
    <row r="2" spans="1:5" ht="31.5">
      <c r="A2" s="6" t="s">
        <v>2608</v>
      </c>
      <c r="B2" s="7" t="s">
        <v>2609</v>
      </c>
      <c r="C2" s="383"/>
      <c r="D2" s="265">
        <v>1112</v>
      </c>
      <c r="E2" s="271" t="s">
        <v>2609</v>
      </c>
    </row>
    <row r="3" spans="1:5" ht="31.5">
      <c r="A3" s="6" t="s">
        <v>2610</v>
      </c>
      <c r="B3" s="7" t="s">
        <v>2611</v>
      </c>
      <c r="C3" s="383"/>
      <c r="D3" s="265">
        <v>1113</v>
      </c>
      <c r="E3" s="271" t="s">
        <v>2611</v>
      </c>
    </row>
    <row r="4" spans="1:5" ht="31.5">
      <c r="A4" s="6" t="s">
        <v>364</v>
      </c>
      <c r="B4" s="7" t="s">
        <v>365</v>
      </c>
      <c r="C4" s="383"/>
      <c r="D4" s="265">
        <v>1119</v>
      </c>
      <c r="E4" s="271" t="s">
        <v>365</v>
      </c>
    </row>
    <row r="5" spans="1:5" ht="15.75">
      <c r="A5" s="6" t="s">
        <v>2612</v>
      </c>
      <c r="B5" s="7" t="s">
        <v>2613</v>
      </c>
      <c r="C5" s="383"/>
      <c r="D5" s="265">
        <v>1121</v>
      </c>
      <c r="E5" s="271" t="s">
        <v>2613</v>
      </c>
    </row>
    <row r="6" spans="1:5" ht="31.5">
      <c r="A6" s="6" t="s">
        <v>366</v>
      </c>
      <c r="B6" s="7" t="s">
        <v>367</v>
      </c>
      <c r="C6" s="383"/>
      <c r="D6" s="265">
        <v>1122</v>
      </c>
      <c r="E6" s="271" t="s">
        <v>367</v>
      </c>
    </row>
    <row r="7" spans="1:5" ht="31.5">
      <c r="A7" s="6" t="s">
        <v>2614</v>
      </c>
      <c r="B7" s="7" t="s">
        <v>2615</v>
      </c>
      <c r="C7" s="384"/>
      <c r="D7" s="265">
        <v>1123</v>
      </c>
      <c r="E7" s="271" t="s">
        <v>2615</v>
      </c>
    </row>
    <row r="8" spans="1:5" ht="31.5">
      <c r="A8" s="6" t="s">
        <v>368</v>
      </c>
      <c r="B8" s="7" t="s">
        <v>369</v>
      </c>
      <c r="C8" s="11"/>
      <c r="D8" s="265">
        <v>1129</v>
      </c>
      <c r="E8" s="271" t="s">
        <v>369</v>
      </c>
    </row>
    <row r="9" spans="1:5" ht="38.25">
      <c r="A9" s="6" t="s">
        <v>2616</v>
      </c>
      <c r="B9" s="7" t="s">
        <v>2617</v>
      </c>
      <c r="C9" s="12" t="s">
        <v>3013</v>
      </c>
      <c r="D9" s="265">
        <v>1211</v>
      </c>
      <c r="E9" s="271" t="s">
        <v>2617</v>
      </c>
    </row>
    <row r="10" spans="1:5" ht="15.75">
      <c r="A10" s="6" t="s">
        <v>370</v>
      </c>
      <c r="B10" s="7" t="s">
        <v>371</v>
      </c>
      <c r="C10" s="12"/>
      <c r="D10" s="265">
        <v>1219</v>
      </c>
      <c r="E10" s="271" t="s">
        <v>465</v>
      </c>
    </row>
    <row r="11" spans="1:5" ht="15.75">
      <c r="A11" s="6" t="s">
        <v>372</v>
      </c>
      <c r="B11" s="7"/>
      <c r="C11" s="12"/>
      <c r="D11" s="265">
        <v>1221</v>
      </c>
      <c r="E11" s="271" t="s">
        <v>466</v>
      </c>
    </row>
    <row r="12" spans="1:5" ht="15.75">
      <c r="A12" s="6" t="s">
        <v>373</v>
      </c>
      <c r="B12" s="7"/>
      <c r="C12" s="12"/>
      <c r="D12" s="265">
        <v>1222</v>
      </c>
      <c r="E12" s="271" t="s">
        <v>467</v>
      </c>
    </row>
    <row r="13" spans="1:5" ht="15.75">
      <c r="A13" s="6" t="s">
        <v>374</v>
      </c>
      <c r="B13" s="7"/>
      <c r="C13" s="12"/>
      <c r="D13" s="265">
        <v>1223</v>
      </c>
      <c r="E13" s="271" t="s">
        <v>468</v>
      </c>
    </row>
    <row r="14" spans="1:5" ht="15.75">
      <c r="A14" s="6" t="s">
        <v>375</v>
      </c>
      <c r="B14" s="7"/>
      <c r="C14" s="12"/>
      <c r="D14" s="265">
        <v>1224</v>
      </c>
      <c r="E14" s="271" t="s">
        <v>469</v>
      </c>
    </row>
    <row r="15" spans="1:5" ht="15.75">
      <c r="A15" s="6" t="s">
        <v>376</v>
      </c>
      <c r="B15" s="7"/>
      <c r="C15" s="12"/>
      <c r="D15" s="265">
        <v>1225</v>
      </c>
      <c r="E15" s="271" t="s">
        <v>470</v>
      </c>
    </row>
    <row r="16" spans="1:5" ht="15.75">
      <c r="A16" s="6" t="s">
        <v>377</v>
      </c>
      <c r="B16" s="7"/>
      <c r="C16" s="12"/>
      <c r="D16" s="265">
        <v>1226</v>
      </c>
      <c r="E16" s="271" t="s">
        <v>471</v>
      </c>
    </row>
    <row r="17" spans="1:5" s="13" customFormat="1" ht="47.25">
      <c r="A17" s="6" t="s">
        <v>3014</v>
      </c>
      <c r="B17" s="7" t="s">
        <v>3114</v>
      </c>
      <c r="C17" s="12" t="s">
        <v>3016</v>
      </c>
      <c r="D17" s="265">
        <v>1227</v>
      </c>
      <c r="E17" s="271" t="s">
        <v>3114</v>
      </c>
    </row>
    <row r="18" spans="1:5" s="13" customFormat="1" ht="15.75">
      <c r="A18" s="6" t="s">
        <v>378</v>
      </c>
      <c r="B18" s="7"/>
      <c r="C18" s="12"/>
      <c r="D18" s="265">
        <v>1321</v>
      </c>
      <c r="E18" s="271" t="s">
        <v>472</v>
      </c>
    </row>
    <row r="19" spans="1:5" s="13" customFormat="1" ht="15.75">
      <c r="A19" s="6" t="s">
        <v>379</v>
      </c>
      <c r="B19" s="7"/>
      <c r="C19" s="12"/>
      <c r="D19" s="265">
        <v>1322</v>
      </c>
      <c r="E19" s="271" t="s">
        <v>473</v>
      </c>
    </row>
    <row r="20" spans="1:5" s="13" customFormat="1" ht="15.75">
      <c r="A20" s="6" t="s">
        <v>380</v>
      </c>
      <c r="B20" s="7"/>
      <c r="C20" s="12"/>
      <c r="D20" s="265">
        <v>1331</v>
      </c>
      <c r="E20" s="271" t="s">
        <v>474</v>
      </c>
    </row>
    <row r="21" spans="1:5" s="13" customFormat="1" ht="15.75">
      <c r="A21" s="6" t="s">
        <v>381</v>
      </c>
      <c r="B21" s="7"/>
      <c r="C21" s="12"/>
      <c r="D21" s="265">
        <v>1332</v>
      </c>
      <c r="E21" s="271" t="s">
        <v>475</v>
      </c>
    </row>
    <row r="22" spans="1:5" s="13" customFormat="1" ht="15.75">
      <c r="A22" s="6" t="s">
        <v>382</v>
      </c>
      <c r="B22" s="7"/>
      <c r="C22" s="12"/>
      <c r="D22" s="265">
        <v>1333</v>
      </c>
      <c r="E22" s="271" t="s">
        <v>476</v>
      </c>
    </row>
    <row r="23" spans="1:5" s="13" customFormat="1" ht="15.75">
      <c r="A23" s="6" t="s">
        <v>383</v>
      </c>
      <c r="B23" s="7"/>
      <c r="C23" s="12"/>
      <c r="D23" s="265">
        <v>1334</v>
      </c>
      <c r="E23" s="271" t="s">
        <v>477</v>
      </c>
    </row>
    <row r="24" spans="1:5" s="13" customFormat="1" ht="15.75">
      <c r="A24" s="6" t="s">
        <v>384</v>
      </c>
      <c r="B24" s="7"/>
      <c r="C24" s="12"/>
      <c r="D24" s="265">
        <v>1335</v>
      </c>
      <c r="E24" s="271" t="s">
        <v>478</v>
      </c>
    </row>
    <row r="25" spans="1:5" s="13" customFormat="1" ht="15.75">
      <c r="A25" s="6" t="s">
        <v>385</v>
      </c>
      <c r="B25" s="7"/>
      <c r="C25" s="12"/>
      <c r="D25" s="265">
        <v>1336</v>
      </c>
      <c r="E25" s="271" t="s">
        <v>479</v>
      </c>
    </row>
    <row r="26" spans="1:5" s="13" customFormat="1" ht="63">
      <c r="A26" s="323" t="s">
        <v>386</v>
      </c>
      <c r="B26" s="328" t="s">
        <v>2251</v>
      </c>
      <c r="C26" s="12"/>
      <c r="D26" s="265">
        <v>1337</v>
      </c>
      <c r="E26" s="271" t="s">
        <v>1246</v>
      </c>
    </row>
    <row r="27" spans="1:5" s="13" customFormat="1" ht="15.75">
      <c r="A27" s="6" t="s">
        <v>387</v>
      </c>
      <c r="B27" s="325"/>
      <c r="C27" s="12"/>
      <c r="D27" s="265">
        <v>1338</v>
      </c>
      <c r="E27" s="271" t="s">
        <v>1247</v>
      </c>
    </row>
    <row r="28" spans="1:5" ht="15.75">
      <c r="A28" s="6" t="s">
        <v>3017</v>
      </c>
      <c r="B28" s="14" t="s">
        <v>3018</v>
      </c>
      <c r="C28" s="15"/>
      <c r="D28" s="265">
        <v>1339</v>
      </c>
      <c r="E28" s="266" t="s">
        <v>3018</v>
      </c>
    </row>
    <row r="29" spans="1:5" ht="15.75">
      <c r="A29" s="6" t="s">
        <v>388</v>
      </c>
      <c r="B29" s="72"/>
      <c r="C29" s="8"/>
      <c r="D29" s="265">
        <v>1341</v>
      </c>
      <c r="E29" s="266" t="s">
        <v>1248</v>
      </c>
    </row>
    <row r="30" spans="1:5" ht="15.75">
      <c r="A30" s="6" t="s">
        <v>389</v>
      </c>
      <c r="B30" s="72"/>
      <c r="C30" s="8"/>
      <c r="D30" s="265">
        <v>1342</v>
      </c>
      <c r="E30" s="266" t="s">
        <v>1249</v>
      </c>
    </row>
    <row r="31" spans="1:5" ht="15.75">
      <c r="A31" s="6" t="s">
        <v>390</v>
      </c>
      <c r="B31" s="72"/>
      <c r="C31" s="8"/>
      <c r="D31" s="265">
        <v>1343</v>
      </c>
      <c r="E31" s="266" t="s">
        <v>1250</v>
      </c>
    </row>
    <row r="32" spans="1:5" ht="15.75">
      <c r="A32" s="6" t="s">
        <v>391</v>
      </c>
      <c r="B32" s="72"/>
      <c r="C32" s="8"/>
      <c r="D32" s="265">
        <v>1344</v>
      </c>
      <c r="E32" s="266" t="s">
        <v>1251</v>
      </c>
    </row>
    <row r="33" spans="1:5" ht="15.75">
      <c r="A33" s="6" t="s">
        <v>392</v>
      </c>
      <c r="B33" s="72"/>
      <c r="C33" s="8"/>
      <c r="D33" s="265">
        <v>1345</v>
      </c>
      <c r="E33" s="266" t="s">
        <v>1252</v>
      </c>
    </row>
    <row r="34" spans="1:5" ht="15.75">
      <c r="A34" s="6" t="s">
        <v>393</v>
      </c>
      <c r="B34" s="72"/>
      <c r="C34" s="8"/>
      <c r="D34" s="265">
        <v>1346</v>
      </c>
      <c r="E34" s="266" t="s">
        <v>1253</v>
      </c>
    </row>
    <row r="35" spans="1:5" ht="15.75">
      <c r="A35" s="6" t="s">
        <v>394</v>
      </c>
      <c r="B35" s="72"/>
      <c r="C35" s="8"/>
      <c r="D35" s="265">
        <v>1347</v>
      </c>
      <c r="E35" s="266" t="s">
        <v>1254</v>
      </c>
    </row>
    <row r="36" spans="1:5" ht="15.75">
      <c r="A36" s="6" t="s">
        <v>395</v>
      </c>
      <c r="B36" s="72"/>
      <c r="C36" s="8"/>
      <c r="D36" s="265">
        <v>1348</v>
      </c>
      <c r="E36" s="266" t="s">
        <v>1255</v>
      </c>
    </row>
    <row r="37" spans="1:5" ht="15.75">
      <c r="A37" s="6" t="s">
        <v>396</v>
      </c>
      <c r="B37" s="72"/>
      <c r="C37" s="8"/>
      <c r="D37" s="265">
        <v>1349</v>
      </c>
      <c r="E37" s="266" t="s">
        <v>1256</v>
      </c>
    </row>
    <row r="38" spans="1:5" ht="15.75">
      <c r="A38" s="6" t="s">
        <v>397</v>
      </c>
      <c r="B38" s="72"/>
      <c r="C38" s="8"/>
      <c r="D38" s="265">
        <v>1351</v>
      </c>
      <c r="E38" s="266" t="s">
        <v>1257</v>
      </c>
    </row>
    <row r="39" spans="1:5" ht="15.75">
      <c r="A39" s="6" t="s">
        <v>398</v>
      </c>
      <c r="B39" s="72"/>
      <c r="C39" s="8"/>
      <c r="D39" s="265">
        <v>1352</v>
      </c>
      <c r="E39" s="266" t="s">
        <v>1258</v>
      </c>
    </row>
    <row r="40" spans="1:5" ht="38.25">
      <c r="A40" s="6" t="s">
        <v>3019</v>
      </c>
      <c r="B40" s="16" t="s">
        <v>1883</v>
      </c>
      <c r="C40" s="17" t="s">
        <v>1314</v>
      </c>
      <c r="D40" s="265">
        <v>1353</v>
      </c>
      <c r="E40" s="268" t="s">
        <v>1883</v>
      </c>
    </row>
    <row r="41" spans="1:5" ht="15.75">
      <c r="A41" s="6" t="s">
        <v>1315</v>
      </c>
      <c r="B41" s="18" t="s">
        <v>1316</v>
      </c>
      <c r="C41" s="19" t="s">
        <v>2654</v>
      </c>
      <c r="D41" s="265">
        <v>1354</v>
      </c>
      <c r="E41" s="268" t="s">
        <v>1316</v>
      </c>
    </row>
    <row r="42" spans="1:5" ht="15.75">
      <c r="A42" s="6" t="s">
        <v>2655</v>
      </c>
      <c r="B42" s="18" t="s">
        <v>2656</v>
      </c>
      <c r="C42" s="20"/>
      <c r="D42" s="265">
        <v>1359</v>
      </c>
      <c r="E42" s="268" t="s">
        <v>2656</v>
      </c>
    </row>
    <row r="43" spans="1:5" ht="15.75">
      <c r="A43" s="6" t="s">
        <v>2657</v>
      </c>
      <c r="B43" s="7" t="s">
        <v>2658</v>
      </c>
      <c r="C43" s="15" t="s">
        <v>2659</v>
      </c>
      <c r="D43" s="265">
        <v>1361</v>
      </c>
      <c r="E43" s="271" t="s">
        <v>2658</v>
      </c>
    </row>
    <row r="44" spans="1:5" ht="38.25">
      <c r="A44" s="6" t="s">
        <v>2660</v>
      </c>
      <c r="B44" s="18" t="s">
        <v>2661</v>
      </c>
      <c r="C44" s="12" t="s">
        <v>2663</v>
      </c>
      <c r="D44" s="265">
        <v>1401</v>
      </c>
      <c r="E44" s="268" t="s">
        <v>2661</v>
      </c>
    </row>
    <row r="45" spans="1:5" ht="47.25">
      <c r="A45" s="323" t="s">
        <v>2252</v>
      </c>
      <c r="B45" s="328" t="s">
        <v>541</v>
      </c>
      <c r="C45" s="12"/>
      <c r="D45" s="265" t="s">
        <v>1899</v>
      </c>
      <c r="E45" s="268"/>
    </row>
    <row r="46" spans="1:5" ht="25.5">
      <c r="A46" s="6" t="s">
        <v>2664</v>
      </c>
      <c r="B46" s="18" t="s">
        <v>2665</v>
      </c>
      <c r="C46" s="21" t="s">
        <v>1878</v>
      </c>
      <c r="D46" s="265">
        <v>1402</v>
      </c>
      <c r="E46" s="268" t="s">
        <v>1259</v>
      </c>
    </row>
    <row r="47" spans="1:5" ht="15.75">
      <c r="A47" s="6" t="s">
        <v>1879</v>
      </c>
      <c r="B47" s="18" t="s">
        <v>1880</v>
      </c>
      <c r="C47" s="21" t="s">
        <v>128</v>
      </c>
      <c r="D47" s="265">
        <v>1409</v>
      </c>
      <c r="E47" s="268" t="s">
        <v>1260</v>
      </c>
    </row>
    <row r="48" spans="1:5" ht="15.75">
      <c r="A48" s="6" t="s">
        <v>129</v>
      </c>
      <c r="B48" s="18" t="s">
        <v>130</v>
      </c>
      <c r="C48" s="21" t="s">
        <v>131</v>
      </c>
      <c r="D48" s="265">
        <v>1511</v>
      </c>
      <c r="E48" s="268" t="s">
        <v>1261</v>
      </c>
    </row>
    <row r="49" spans="1:5" ht="38.25">
      <c r="A49" s="6" t="s">
        <v>132</v>
      </c>
      <c r="B49" s="7" t="s">
        <v>133</v>
      </c>
      <c r="C49" s="12" t="s">
        <v>33</v>
      </c>
      <c r="D49" s="265">
        <v>1521</v>
      </c>
      <c r="E49" s="268" t="s">
        <v>1262</v>
      </c>
    </row>
    <row r="50" spans="1:5" ht="38.25">
      <c r="A50" s="6" t="s">
        <v>34</v>
      </c>
      <c r="B50" s="7" t="s">
        <v>35</v>
      </c>
      <c r="C50" s="12" t="s">
        <v>114</v>
      </c>
      <c r="D50" s="265">
        <v>1522</v>
      </c>
      <c r="E50" s="268" t="s">
        <v>1263</v>
      </c>
    </row>
    <row r="51" spans="1:5" ht="38.25">
      <c r="A51" s="6" t="s">
        <v>115</v>
      </c>
      <c r="B51" s="7" t="s">
        <v>116</v>
      </c>
      <c r="C51" s="12" t="s">
        <v>2726</v>
      </c>
      <c r="D51" s="265">
        <v>1523</v>
      </c>
      <c r="E51" s="268" t="s">
        <v>1264</v>
      </c>
    </row>
    <row r="52" spans="1:5" ht="25.5">
      <c r="A52" s="6" t="s">
        <v>117</v>
      </c>
      <c r="B52" s="7" t="s">
        <v>118</v>
      </c>
      <c r="C52" s="12" t="s">
        <v>1288</v>
      </c>
      <c r="D52" s="265">
        <v>1529</v>
      </c>
      <c r="E52" s="268" t="s">
        <v>1265</v>
      </c>
    </row>
    <row r="53" spans="1:5" ht="38.25">
      <c r="A53" s="6" t="s">
        <v>1289</v>
      </c>
      <c r="B53" s="7" t="s">
        <v>1290</v>
      </c>
      <c r="C53" s="12" t="s">
        <v>673</v>
      </c>
      <c r="D53" s="265">
        <v>1611</v>
      </c>
      <c r="E53" s="268" t="s">
        <v>1266</v>
      </c>
    </row>
    <row r="54" spans="1:5" ht="31.5">
      <c r="A54" s="6" t="s">
        <v>674</v>
      </c>
      <c r="B54" s="7" t="s">
        <v>675</v>
      </c>
      <c r="C54" s="15" t="s">
        <v>676</v>
      </c>
      <c r="D54" s="265">
        <v>1612</v>
      </c>
      <c r="E54" s="268" t="s">
        <v>1267</v>
      </c>
    </row>
    <row r="55" spans="1:5" ht="38.25">
      <c r="A55" s="6" t="s">
        <v>677</v>
      </c>
      <c r="B55" s="7" t="s">
        <v>678</v>
      </c>
      <c r="C55" s="15" t="s">
        <v>1847</v>
      </c>
      <c r="D55" s="265">
        <v>1613</v>
      </c>
      <c r="E55" s="268" t="s">
        <v>1268</v>
      </c>
    </row>
    <row r="56" spans="1:5" ht="47.25">
      <c r="A56" s="6" t="s">
        <v>1848</v>
      </c>
      <c r="B56" s="7" t="s">
        <v>1561</v>
      </c>
      <c r="C56" s="12" t="s">
        <v>1562</v>
      </c>
      <c r="D56" s="265">
        <v>1614</v>
      </c>
      <c r="E56" s="268" t="s">
        <v>1269</v>
      </c>
    </row>
    <row r="57" spans="1:5" ht="15.75">
      <c r="A57" s="6" t="s">
        <v>1563</v>
      </c>
      <c r="B57" s="7" t="s">
        <v>1564</v>
      </c>
      <c r="C57" s="15" t="s">
        <v>1565</v>
      </c>
      <c r="D57" s="265">
        <v>1615</v>
      </c>
      <c r="E57" s="268" t="s">
        <v>1270</v>
      </c>
    </row>
    <row r="58" spans="1:5" ht="31.5">
      <c r="A58" s="6" t="s">
        <v>1566</v>
      </c>
      <c r="B58" s="7" t="s">
        <v>1567</v>
      </c>
      <c r="C58" s="15" t="s">
        <v>1568</v>
      </c>
      <c r="D58" s="265">
        <v>1617</v>
      </c>
      <c r="E58" s="268" t="s">
        <v>1271</v>
      </c>
    </row>
    <row r="59" spans="1:5" ht="15.75">
      <c r="A59" s="6" t="s">
        <v>1569</v>
      </c>
      <c r="B59" s="7" t="s">
        <v>1570</v>
      </c>
      <c r="C59" s="15" t="s">
        <v>2497</v>
      </c>
      <c r="D59" s="265">
        <v>1618</v>
      </c>
      <c r="E59" s="268" t="s">
        <v>1272</v>
      </c>
    </row>
    <row r="60" spans="1:5" ht="31.5">
      <c r="A60" s="6" t="s">
        <v>2848</v>
      </c>
      <c r="B60" s="271" t="s">
        <v>651</v>
      </c>
      <c r="C60" s="15"/>
      <c r="D60" s="265"/>
      <c r="E60" s="268"/>
    </row>
    <row r="61" spans="1:5" ht="15.75">
      <c r="A61" s="6" t="s">
        <v>2498</v>
      </c>
      <c r="B61" s="7" t="s">
        <v>2499</v>
      </c>
      <c r="C61" s="12" t="s">
        <v>2727</v>
      </c>
      <c r="D61" s="265">
        <v>1621</v>
      </c>
      <c r="E61" s="268" t="s">
        <v>2557</v>
      </c>
    </row>
    <row r="62" spans="1:5" ht="31.5">
      <c r="A62" s="22" t="s">
        <v>2500</v>
      </c>
      <c r="B62" s="23" t="s">
        <v>2501</v>
      </c>
      <c r="C62" s="24" t="s">
        <v>2280</v>
      </c>
      <c r="D62" s="265">
        <v>1627</v>
      </c>
      <c r="E62" s="268" t="s">
        <v>1880</v>
      </c>
    </row>
    <row r="63" spans="1:5" s="13" customFormat="1" ht="25.5">
      <c r="A63" s="22" t="s">
        <v>2281</v>
      </c>
      <c r="B63" s="23" t="s">
        <v>2282</v>
      </c>
      <c r="C63" s="24" t="s">
        <v>1231</v>
      </c>
      <c r="D63" s="265">
        <v>1628</v>
      </c>
      <c r="E63" s="268" t="s">
        <v>130</v>
      </c>
    </row>
    <row r="64" spans="1:5" s="13" customFormat="1" ht="31.5">
      <c r="A64" s="329" t="s">
        <v>542</v>
      </c>
      <c r="B64" s="330" t="s">
        <v>543</v>
      </c>
      <c r="C64" s="24"/>
      <c r="D64" s="265"/>
      <c r="E64" s="268"/>
    </row>
    <row r="65" spans="1:5" ht="38.25">
      <c r="A65" s="331" t="s">
        <v>1717</v>
      </c>
      <c r="B65" s="328" t="s">
        <v>110</v>
      </c>
      <c r="C65" s="26" t="s">
        <v>1233</v>
      </c>
      <c r="D65" s="265">
        <v>1631</v>
      </c>
      <c r="E65" s="268" t="s">
        <v>2558</v>
      </c>
    </row>
    <row r="66" spans="1:5" ht="31.5">
      <c r="A66" s="331" t="s">
        <v>1719</v>
      </c>
      <c r="B66" s="328" t="s">
        <v>111</v>
      </c>
      <c r="C66" s="26"/>
      <c r="D66" s="265"/>
      <c r="E66" s="268"/>
    </row>
    <row r="67" spans="1:5" ht="31.5">
      <c r="A67" s="6" t="s">
        <v>1234</v>
      </c>
      <c r="B67" s="25" t="s">
        <v>1235</v>
      </c>
      <c r="C67" s="26"/>
      <c r="D67" s="265">
        <v>1632</v>
      </c>
      <c r="E67" s="268" t="s">
        <v>2559</v>
      </c>
    </row>
    <row r="68" spans="1:5" ht="47.25">
      <c r="A68" s="6" t="s">
        <v>1236</v>
      </c>
      <c r="B68" s="25" t="s">
        <v>1237</v>
      </c>
      <c r="C68" s="27" t="s">
        <v>2485</v>
      </c>
      <c r="D68" s="265">
        <v>1633</v>
      </c>
      <c r="E68" s="268" t="s">
        <v>2560</v>
      </c>
    </row>
    <row r="69" spans="1:5" ht="47.25">
      <c r="A69" s="6" t="s">
        <v>1238</v>
      </c>
      <c r="B69" s="25" t="s">
        <v>1239</v>
      </c>
      <c r="C69" s="27" t="s">
        <v>1326</v>
      </c>
      <c r="D69" s="265">
        <v>1638</v>
      </c>
      <c r="E69" s="268" t="s">
        <v>2561</v>
      </c>
    </row>
    <row r="70" spans="1:5" ht="31.5">
      <c r="A70" s="6" t="s">
        <v>1240</v>
      </c>
      <c r="B70" s="25" t="s">
        <v>1241</v>
      </c>
      <c r="C70" s="27" t="s">
        <v>2705</v>
      </c>
      <c r="D70" s="265">
        <v>1641</v>
      </c>
      <c r="E70" s="268" t="s">
        <v>2665</v>
      </c>
    </row>
    <row r="71" spans="1:5" ht="63">
      <c r="A71" s="6" t="s">
        <v>2706</v>
      </c>
      <c r="B71" s="25" t="s">
        <v>403</v>
      </c>
      <c r="C71" s="27" t="s">
        <v>401</v>
      </c>
      <c r="D71" s="265">
        <v>1642</v>
      </c>
      <c r="E71" s="268" t="s">
        <v>1880</v>
      </c>
    </row>
    <row r="72" spans="1:5" ht="25.5">
      <c r="A72" s="6" t="s">
        <v>2723</v>
      </c>
      <c r="B72" s="25" t="s">
        <v>1962</v>
      </c>
      <c r="C72" s="26" t="s">
        <v>1317</v>
      </c>
      <c r="D72" s="265">
        <v>1643</v>
      </c>
      <c r="E72" s="268" t="s">
        <v>130</v>
      </c>
    </row>
    <row r="73" spans="1:5" ht="31.5">
      <c r="A73" s="6" t="s">
        <v>1318</v>
      </c>
      <c r="B73" s="25" t="s">
        <v>1431</v>
      </c>
      <c r="C73" s="26" t="s">
        <v>1432</v>
      </c>
      <c r="D73" s="265">
        <v>1691</v>
      </c>
      <c r="E73" s="268" t="s">
        <v>2562</v>
      </c>
    </row>
    <row r="74" spans="1:5" ht="25.5">
      <c r="A74" s="6" t="s">
        <v>1433</v>
      </c>
      <c r="B74" s="7" t="s">
        <v>1434</v>
      </c>
      <c r="C74" s="15" t="s">
        <v>1435</v>
      </c>
      <c r="D74" s="265">
        <v>1701</v>
      </c>
      <c r="E74" s="268" t="s">
        <v>2563</v>
      </c>
    </row>
    <row r="75" spans="1:5" ht="15.75">
      <c r="A75" s="6" t="s">
        <v>1436</v>
      </c>
      <c r="B75" s="7" t="s">
        <v>1437</v>
      </c>
      <c r="C75" s="15" t="s">
        <v>1951</v>
      </c>
      <c r="D75" s="265">
        <v>1702</v>
      </c>
      <c r="E75" s="268" t="s">
        <v>2564</v>
      </c>
    </row>
    <row r="76" spans="1:5" ht="38.25">
      <c r="A76" s="6" t="s">
        <v>1952</v>
      </c>
      <c r="B76" s="7" t="s">
        <v>1953</v>
      </c>
      <c r="C76" s="28" t="s">
        <v>1327</v>
      </c>
      <c r="D76" s="265">
        <v>1703</v>
      </c>
      <c r="E76" s="268" t="s">
        <v>2565</v>
      </c>
    </row>
    <row r="77" spans="1:5" ht="25.5">
      <c r="A77" s="6" t="s">
        <v>1954</v>
      </c>
      <c r="B77" s="7" t="s">
        <v>1955</v>
      </c>
      <c r="C77" s="15" t="s">
        <v>2884</v>
      </c>
      <c r="D77" s="265">
        <v>1704</v>
      </c>
      <c r="E77" s="268" t="s">
        <v>2566</v>
      </c>
    </row>
    <row r="78" spans="1:5" ht="31.5">
      <c r="A78" s="6" t="s">
        <v>2885</v>
      </c>
      <c r="B78" s="7" t="s">
        <v>2886</v>
      </c>
      <c r="C78" s="15" t="s">
        <v>404</v>
      </c>
      <c r="D78" s="265">
        <v>1705</v>
      </c>
      <c r="E78" s="271" t="s">
        <v>133</v>
      </c>
    </row>
    <row r="79" spans="1:5" ht="31.5">
      <c r="A79" s="6" t="s">
        <v>405</v>
      </c>
      <c r="B79" s="7" t="s">
        <v>2361</v>
      </c>
      <c r="C79" s="15" t="s">
        <v>406</v>
      </c>
      <c r="D79" s="265">
        <v>1706</v>
      </c>
      <c r="E79" s="271" t="s">
        <v>35</v>
      </c>
    </row>
    <row r="80" spans="1:5" ht="31.5">
      <c r="A80" s="6" t="s">
        <v>407</v>
      </c>
      <c r="B80" s="7" t="s">
        <v>408</v>
      </c>
      <c r="C80" s="12" t="s">
        <v>44</v>
      </c>
      <c r="D80" s="265">
        <v>2111</v>
      </c>
      <c r="E80" s="271" t="s">
        <v>116</v>
      </c>
    </row>
    <row r="81" spans="1:5" ht="31.5">
      <c r="A81" s="6" t="s">
        <v>45</v>
      </c>
      <c r="B81" s="7" t="s">
        <v>46</v>
      </c>
      <c r="C81" s="12" t="s">
        <v>1604</v>
      </c>
      <c r="D81" s="265">
        <v>2112</v>
      </c>
      <c r="E81" s="271" t="s">
        <v>951</v>
      </c>
    </row>
    <row r="82" spans="1:5" ht="31.5">
      <c r="A82" s="6" t="s">
        <v>1605</v>
      </c>
      <c r="B82" s="7" t="s">
        <v>1606</v>
      </c>
      <c r="C82" s="12" t="s">
        <v>1607</v>
      </c>
      <c r="D82" s="265">
        <v>2113</v>
      </c>
      <c r="E82" s="271" t="s">
        <v>118</v>
      </c>
    </row>
    <row r="83" spans="1:5" ht="31.5">
      <c r="A83" s="6" t="s">
        <v>1608</v>
      </c>
      <c r="B83" s="7" t="s">
        <v>1609</v>
      </c>
      <c r="C83" s="15"/>
      <c r="D83" s="265">
        <v>2114</v>
      </c>
      <c r="E83" s="271" t="s">
        <v>952</v>
      </c>
    </row>
    <row r="84" spans="1:5" ht="31.5">
      <c r="A84" s="6" t="s">
        <v>1610</v>
      </c>
      <c r="B84" s="7" t="s">
        <v>1611</v>
      </c>
      <c r="C84" s="15" t="s">
        <v>1612</v>
      </c>
      <c r="D84" s="265">
        <v>2119</v>
      </c>
      <c r="E84" s="271" t="s">
        <v>1290</v>
      </c>
    </row>
    <row r="85" spans="1:5" ht="15.75">
      <c r="A85" s="6" t="s">
        <v>1613</v>
      </c>
      <c r="B85" s="7" t="s">
        <v>1614</v>
      </c>
      <c r="C85" s="15" t="s">
        <v>1615</v>
      </c>
      <c r="D85" s="265">
        <v>2121</v>
      </c>
      <c r="E85" s="271" t="s">
        <v>649</v>
      </c>
    </row>
    <row r="86" spans="1:5" ht="31.5">
      <c r="A86" s="6" t="s">
        <v>1616</v>
      </c>
      <c r="B86" s="7" t="s">
        <v>1617</v>
      </c>
      <c r="C86" s="15" t="s">
        <v>1618</v>
      </c>
      <c r="D86" s="265">
        <v>2122</v>
      </c>
      <c r="E86" s="271" t="s">
        <v>675</v>
      </c>
    </row>
    <row r="87" spans="1:5" ht="31.5">
      <c r="A87" s="6" t="s">
        <v>1619</v>
      </c>
      <c r="B87" s="7" t="s">
        <v>1620</v>
      </c>
      <c r="C87" s="15" t="s">
        <v>1621</v>
      </c>
      <c r="D87" s="265">
        <v>2123</v>
      </c>
      <c r="E87" s="271" t="s">
        <v>678</v>
      </c>
    </row>
    <row r="88" spans="1:5" ht="31.5">
      <c r="A88" s="6" t="s">
        <v>1622</v>
      </c>
      <c r="B88" s="7" t="s">
        <v>2444</v>
      </c>
      <c r="C88" s="15" t="s">
        <v>1590</v>
      </c>
      <c r="D88" s="265">
        <v>2124</v>
      </c>
      <c r="E88" s="271" t="s">
        <v>1561</v>
      </c>
    </row>
    <row r="89" spans="1:5" ht="31.5">
      <c r="A89" s="6" t="s">
        <v>1591</v>
      </c>
      <c r="B89" s="7" t="s">
        <v>1592</v>
      </c>
      <c r="C89" s="15" t="s">
        <v>1539</v>
      </c>
      <c r="D89" s="265">
        <v>2129</v>
      </c>
      <c r="E89" s="271" t="s">
        <v>650</v>
      </c>
    </row>
    <row r="90" spans="1:5" ht="31.5">
      <c r="A90" s="6" t="s">
        <v>1540</v>
      </c>
      <c r="B90" s="7" t="s">
        <v>1541</v>
      </c>
      <c r="C90" s="15" t="s">
        <v>1542</v>
      </c>
      <c r="D90" s="265">
        <v>2131</v>
      </c>
      <c r="E90" s="271" t="s">
        <v>1564</v>
      </c>
    </row>
    <row r="91" spans="1:5" ht="31.5">
      <c r="A91" s="6" t="s">
        <v>994</v>
      </c>
      <c r="B91" s="271" t="s">
        <v>1676</v>
      </c>
      <c r="C91" s="15"/>
      <c r="D91" s="265">
        <v>3129</v>
      </c>
      <c r="E91" s="271" t="s">
        <v>1676</v>
      </c>
    </row>
    <row r="92" spans="1:5" ht="15.75">
      <c r="A92" s="6" t="s">
        <v>1543</v>
      </c>
      <c r="B92" s="7" t="s">
        <v>1544</v>
      </c>
      <c r="C92" s="15" t="s">
        <v>1545</v>
      </c>
      <c r="D92" s="265">
        <v>2132</v>
      </c>
      <c r="E92" s="271" t="s">
        <v>1567</v>
      </c>
    </row>
    <row r="93" spans="1:5" ht="31.5">
      <c r="A93" s="6" t="s">
        <v>1546</v>
      </c>
      <c r="B93" s="7" t="s">
        <v>1547</v>
      </c>
      <c r="C93" s="15" t="s">
        <v>1548</v>
      </c>
      <c r="D93" s="265">
        <v>2133</v>
      </c>
      <c r="E93" s="271" t="s">
        <v>1570</v>
      </c>
    </row>
    <row r="94" spans="1:5" ht="15.75">
      <c r="A94" s="323" t="s">
        <v>544</v>
      </c>
      <c r="B94" s="328" t="s">
        <v>545</v>
      </c>
      <c r="C94" s="15"/>
      <c r="D94" s="265"/>
      <c r="E94" s="271"/>
    </row>
    <row r="95" spans="1:5" ht="31.5">
      <c r="A95" s="323" t="s">
        <v>546</v>
      </c>
      <c r="B95" s="328" t="s">
        <v>547</v>
      </c>
      <c r="C95" s="15"/>
      <c r="D95" s="265"/>
      <c r="E95" s="271"/>
    </row>
    <row r="96" spans="1:5" ht="47.25">
      <c r="A96" s="6" t="s">
        <v>1549</v>
      </c>
      <c r="B96" s="7" t="s">
        <v>1550</v>
      </c>
      <c r="C96" s="15" t="s">
        <v>2171</v>
      </c>
      <c r="D96" s="265">
        <v>2139</v>
      </c>
      <c r="E96" s="271" t="s">
        <v>651</v>
      </c>
    </row>
    <row r="97" spans="1:5" ht="47.25">
      <c r="A97" s="6" t="s">
        <v>2172</v>
      </c>
      <c r="B97" s="7" t="s">
        <v>2454</v>
      </c>
      <c r="C97" s="15" t="s">
        <v>2455</v>
      </c>
      <c r="D97" s="265">
        <v>2141</v>
      </c>
      <c r="E97" s="271" t="s">
        <v>2499</v>
      </c>
    </row>
    <row r="98" spans="1:5" ht="31.5">
      <c r="A98" s="6" t="s">
        <v>1135</v>
      </c>
      <c r="B98" s="7" t="s">
        <v>3020</v>
      </c>
      <c r="C98" s="15" t="s">
        <v>1092</v>
      </c>
      <c r="D98" s="272">
        <v>2142</v>
      </c>
      <c r="E98" s="273" t="s">
        <v>2501</v>
      </c>
    </row>
    <row r="99" spans="1:5" ht="31.5">
      <c r="A99" s="6" t="s">
        <v>1093</v>
      </c>
      <c r="B99" s="7" t="s">
        <v>1094</v>
      </c>
      <c r="C99" s="12" t="s">
        <v>239</v>
      </c>
      <c r="D99" s="272">
        <v>2143</v>
      </c>
      <c r="E99" s="273" t="s">
        <v>2282</v>
      </c>
    </row>
    <row r="100" spans="1:5" ht="38.25">
      <c r="A100" s="6" t="s">
        <v>240</v>
      </c>
      <c r="B100" s="7" t="s">
        <v>241</v>
      </c>
      <c r="C100" s="12" t="s">
        <v>3084</v>
      </c>
      <c r="D100" s="272">
        <v>2144</v>
      </c>
      <c r="E100" s="273" t="s">
        <v>652</v>
      </c>
    </row>
    <row r="101" spans="1:5" ht="31.5">
      <c r="A101" s="6" t="s">
        <v>242</v>
      </c>
      <c r="B101" s="7" t="s">
        <v>243</v>
      </c>
      <c r="C101" s="15" t="s">
        <v>244</v>
      </c>
      <c r="D101" s="272">
        <v>2145</v>
      </c>
      <c r="E101" s="273" t="s">
        <v>653</v>
      </c>
    </row>
    <row r="102" spans="1:5" ht="31.5">
      <c r="A102" s="6" t="s">
        <v>245</v>
      </c>
      <c r="B102" s="7" t="s">
        <v>246</v>
      </c>
      <c r="C102" s="15" t="s">
        <v>574</v>
      </c>
      <c r="D102" s="272">
        <v>2151</v>
      </c>
      <c r="E102" s="273" t="s">
        <v>654</v>
      </c>
    </row>
    <row r="103" spans="1:5" ht="31.5">
      <c r="A103" s="6" t="s">
        <v>1551</v>
      </c>
      <c r="B103" s="7" t="s">
        <v>1552</v>
      </c>
      <c r="C103" s="15" t="s">
        <v>1553</v>
      </c>
      <c r="D103" s="265">
        <v>2210</v>
      </c>
      <c r="E103" s="274" t="s">
        <v>1232</v>
      </c>
    </row>
    <row r="104" spans="1:5" ht="31.5">
      <c r="A104" s="6" t="s">
        <v>1554</v>
      </c>
      <c r="B104" s="7" t="s">
        <v>1555</v>
      </c>
      <c r="C104" s="12" t="s">
        <v>1556</v>
      </c>
      <c r="D104" s="265">
        <v>2221</v>
      </c>
      <c r="E104" s="274" t="s">
        <v>1894</v>
      </c>
    </row>
    <row r="105" spans="1:5" ht="47.25">
      <c r="A105" s="6" t="s">
        <v>1557</v>
      </c>
      <c r="B105" s="7" t="s">
        <v>1558</v>
      </c>
      <c r="C105" s="15" t="s">
        <v>1559</v>
      </c>
      <c r="D105" s="265">
        <v>2222</v>
      </c>
      <c r="E105" s="274" t="s">
        <v>1237</v>
      </c>
    </row>
    <row r="106" spans="1:5" ht="47.25">
      <c r="A106" s="6" t="s">
        <v>1560</v>
      </c>
      <c r="B106" s="7" t="s">
        <v>1584</v>
      </c>
      <c r="C106" s="15" t="s">
        <v>1585</v>
      </c>
      <c r="D106" s="265">
        <v>2223</v>
      </c>
      <c r="E106" s="274" t="s">
        <v>1239</v>
      </c>
    </row>
    <row r="107" spans="1:5" ht="31.5">
      <c r="A107" s="6" t="s">
        <v>1586</v>
      </c>
      <c r="B107" s="7" t="s">
        <v>1587</v>
      </c>
      <c r="C107" s="15" t="s">
        <v>628</v>
      </c>
      <c r="D107" s="265">
        <v>2224</v>
      </c>
      <c r="E107" s="274" t="s">
        <v>1895</v>
      </c>
    </row>
    <row r="108" spans="1:5" ht="31.5">
      <c r="A108" s="29" t="s">
        <v>629</v>
      </c>
      <c r="B108" s="7" t="s">
        <v>630</v>
      </c>
      <c r="C108" s="15" t="s">
        <v>631</v>
      </c>
      <c r="D108" s="265">
        <v>2225</v>
      </c>
      <c r="E108" s="274" t="s">
        <v>717</v>
      </c>
    </row>
    <row r="109" spans="1:5" ht="38.25">
      <c r="A109" s="29" t="s">
        <v>632</v>
      </c>
      <c r="B109" s="7" t="s">
        <v>633</v>
      </c>
      <c r="C109" s="12" t="s">
        <v>634</v>
      </c>
      <c r="D109" s="265">
        <v>2226</v>
      </c>
      <c r="E109" s="274" t="s">
        <v>1241</v>
      </c>
    </row>
    <row r="110" spans="1:5" ht="38.25">
      <c r="A110" s="29" t="s">
        <v>635</v>
      </c>
      <c r="B110" s="7" t="s">
        <v>636</v>
      </c>
      <c r="C110" s="12" t="s">
        <v>2278</v>
      </c>
      <c r="D110" s="265">
        <v>2227</v>
      </c>
      <c r="E110" s="274" t="s">
        <v>403</v>
      </c>
    </row>
    <row r="111" spans="1:5" ht="15.75">
      <c r="A111" s="29" t="s">
        <v>2279</v>
      </c>
      <c r="B111" s="7" t="s">
        <v>2139</v>
      </c>
      <c r="C111" s="15" t="s">
        <v>2140</v>
      </c>
      <c r="D111" s="265">
        <v>2229</v>
      </c>
      <c r="E111" s="274" t="s">
        <v>1962</v>
      </c>
    </row>
    <row r="112" spans="1:5" ht="31.5">
      <c r="A112" s="29" t="s">
        <v>2343</v>
      </c>
      <c r="B112" s="271" t="s">
        <v>147</v>
      </c>
      <c r="C112" s="15"/>
      <c r="D112" s="265"/>
      <c r="E112" s="274"/>
    </row>
    <row r="113" spans="1:5" ht="31.5">
      <c r="A113" s="29" t="s">
        <v>2141</v>
      </c>
      <c r="B113" s="7" t="s">
        <v>2142</v>
      </c>
      <c r="C113" s="30" t="s">
        <v>228</v>
      </c>
      <c r="D113" s="265">
        <v>2310</v>
      </c>
      <c r="E113" s="274" t="s">
        <v>1431</v>
      </c>
    </row>
    <row r="114" spans="1:5" ht="47.25">
      <c r="A114" s="6" t="s">
        <v>229</v>
      </c>
      <c r="B114" s="7" t="s">
        <v>719</v>
      </c>
      <c r="C114" s="15" t="s">
        <v>2171</v>
      </c>
      <c r="D114" s="265">
        <v>2321</v>
      </c>
      <c r="E114" s="271" t="s">
        <v>1434</v>
      </c>
    </row>
    <row r="115" spans="1:5" ht="47.25">
      <c r="A115" s="6" t="s">
        <v>720</v>
      </c>
      <c r="B115" s="7" t="s">
        <v>721</v>
      </c>
      <c r="C115" s="15" t="s">
        <v>2455</v>
      </c>
      <c r="D115" s="265">
        <v>2322</v>
      </c>
      <c r="E115" s="271" t="s">
        <v>1437</v>
      </c>
    </row>
    <row r="116" spans="1:5" ht="31.5">
      <c r="A116" s="6" t="s">
        <v>573</v>
      </c>
      <c r="B116" s="7" t="s">
        <v>1464</v>
      </c>
      <c r="C116" s="15"/>
      <c r="D116" s="265"/>
      <c r="E116" s="271"/>
    </row>
    <row r="117" spans="1:5" ht="31.5">
      <c r="A117" s="6" t="s">
        <v>722</v>
      </c>
      <c r="B117" s="7" t="s">
        <v>723</v>
      </c>
      <c r="C117" s="12" t="s">
        <v>724</v>
      </c>
      <c r="D117" s="265">
        <v>2324</v>
      </c>
      <c r="E117" s="271" t="s">
        <v>1953</v>
      </c>
    </row>
    <row r="118" spans="1:5" ht="31.5">
      <c r="A118" s="6" t="s">
        <v>725</v>
      </c>
      <c r="B118" s="7" t="s">
        <v>1766</v>
      </c>
      <c r="C118" s="15" t="s">
        <v>1343</v>
      </c>
      <c r="D118" s="265">
        <v>2325</v>
      </c>
      <c r="E118" s="271" t="s">
        <v>2029</v>
      </c>
    </row>
    <row r="119" spans="1:5" ht="31.5">
      <c r="A119" s="6" t="s">
        <v>1344</v>
      </c>
      <c r="B119" s="7" t="s">
        <v>1345</v>
      </c>
      <c r="C119" s="15" t="s">
        <v>1346</v>
      </c>
      <c r="D119" s="265">
        <v>2326</v>
      </c>
      <c r="E119" s="271" t="s">
        <v>2573</v>
      </c>
    </row>
    <row r="120" spans="1:5" ht="47.25">
      <c r="A120" s="6" t="s">
        <v>2283</v>
      </c>
      <c r="B120" s="7" t="s">
        <v>1465</v>
      </c>
      <c r="C120" s="15"/>
      <c r="D120" s="265">
        <v>2327</v>
      </c>
      <c r="E120" s="271" t="s">
        <v>2434</v>
      </c>
    </row>
    <row r="121" spans="1:5" ht="31.5">
      <c r="A121" s="6" t="s">
        <v>1347</v>
      </c>
      <c r="B121" s="7" t="s">
        <v>2896</v>
      </c>
      <c r="C121" s="12" t="s">
        <v>1349</v>
      </c>
      <c r="D121" s="265">
        <v>2328</v>
      </c>
      <c r="E121" s="271" t="s">
        <v>1955</v>
      </c>
    </row>
    <row r="122" spans="1:5" ht="31.5">
      <c r="A122" s="31" t="s">
        <v>1350</v>
      </c>
      <c r="B122" s="32" t="s">
        <v>488</v>
      </c>
      <c r="C122" s="15" t="s">
        <v>1510</v>
      </c>
      <c r="D122" s="265">
        <v>2329</v>
      </c>
      <c r="E122" s="271" t="s">
        <v>2886</v>
      </c>
    </row>
    <row r="123" spans="1:5" ht="15.75">
      <c r="A123" s="31" t="s">
        <v>702</v>
      </c>
      <c r="B123" s="32" t="s">
        <v>703</v>
      </c>
      <c r="C123" s="15" t="s">
        <v>704</v>
      </c>
      <c r="D123" s="265">
        <v>2341</v>
      </c>
      <c r="E123" s="271" t="s">
        <v>2435</v>
      </c>
    </row>
    <row r="124" spans="1:5" ht="38.25">
      <c r="A124" s="31" t="s">
        <v>705</v>
      </c>
      <c r="B124" s="32" t="s">
        <v>706</v>
      </c>
      <c r="C124" s="12" t="s">
        <v>233</v>
      </c>
      <c r="D124" s="265">
        <v>2342</v>
      </c>
      <c r="E124" s="271" t="s">
        <v>2361</v>
      </c>
    </row>
    <row r="125" spans="1:5" ht="31.5">
      <c r="A125" s="31" t="s">
        <v>234</v>
      </c>
      <c r="B125" s="32" t="s">
        <v>235</v>
      </c>
      <c r="C125" s="15" t="s">
        <v>230</v>
      </c>
      <c r="D125" s="265">
        <v>2343</v>
      </c>
      <c r="E125" s="271" t="s">
        <v>408</v>
      </c>
    </row>
    <row r="126" spans="1:5" ht="38.25">
      <c r="A126" s="31" t="s">
        <v>231</v>
      </c>
      <c r="B126" s="32" t="s">
        <v>232</v>
      </c>
      <c r="C126" s="12" t="s">
        <v>88</v>
      </c>
      <c r="D126" s="265">
        <v>2351</v>
      </c>
      <c r="E126" s="271" t="s">
        <v>2436</v>
      </c>
    </row>
    <row r="127" spans="1:5" ht="25.5">
      <c r="A127" s="31" t="s">
        <v>89</v>
      </c>
      <c r="B127" s="32" t="s">
        <v>90</v>
      </c>
      <c r="C127" s="12" t="s">
        <v>1935</v>
      </c>
      <c r="D127" s="265">
        <v>2352</v>
      </c>
      <c r="E127" s="271" t="s">
        <v>2437</v>
      </c>
    </row>
    <row r="128" spans="1:5" ht="47.25">
      <c r="A128" s="31" t="s">
        <v>1936</v>
      </c>
      <c r="B128" s="32" t="s">
        <v>1937</v>
      </c>
      <c r="C128" s="12" t="s">
        <v>712</v>
      </c>
      <c r="D128" s="265">
        <v>2353</v>
      </c>
      <c r="E128" s="271" t="s">
        <v>3110</v>
      </c>
    </row>
    <row r="129" spans="1:5" ht="15.75">
      <c r="A129" s="31" t="s">
        <v>713</v>
      </c>
      <c r="B129" s="32" t="s">
        <v>714</v>
      </c>
      <c r="C129" s="12"/>
      <c r="D129" s="265">
        <v>2361</v>
      </c>
      <c r="E129" s="271" t="s">
        <v>3111</v>
      </c>
    </row>
    <row r="130" spans="1:5" ht="31.5">
      <c r="A130" s="31" t="s">
        <v>715</v>
      </c>
      <c r="B130" s="32" t="s">
        <v>716</v>
      </c>
      <c r="C130" s="15" t="s">
        <v>2833</v>
      </c>
      <c r="D130" s="265">
        <v>2362</v>
      </c>
      <c r="E130" s="271" t="s">
        <v>3112</v>
      </c>
    </row>
    <row r="131" spans="1:5" ht="63">
      <c r="A131" s="31" t="s">
        <v>2834</v>
      </c>
      <c r="B131" s="32" t="s">
        <v>567</v>
      </c>
      <c r="C131" s="33" t="s">
        <v>568</v>
      </c>
      <c r="D131" s="265">
        <v>2411</v>
      </c>
      <c r="E131" s="271" t="s">
        <v>3113</v>
      </c>
    </row>
    <row r="132" spans="1:5" ht="31.5">
      <c r="A132" s="31" t="s">
        <v>569</v>
      </c>
      <c r="B132" s="32" t="s">
        <v>570</v>
      </c>
      <c r="C132" s="33" t="s">
        <v>571</v>
      </c>
      <c r="D132" s="265">
        <v>2412</v>
      </c>
      <c r="E132" s="271" t="s">
        <v>3115</v>
      </c>
    </row>
    <row r="133" spans="1:5" ht="38.25">
      <c r="A133" s="31" t="s">
        <v>572</v>
      </c>
      <c r="B133" s="32" t="s">
        <v>97</v>
      </c>
      <c r="C133" s="34" t="s">
        <v>226</v>
      </c>
      <c r="D133" s="265">
        <v>2413</v>
      </c>
      <c r="E133" s="271" t="s">
        <v>3116</v>
      </c>
    </row>
    <row r="134" spans="1:5" ht="31.5">
      <c r="A134" s="31" t="s">
        <v>227</v>
      </c>
      <c r="B134" s="32" t="s">
        <v>402</v>
      </c>
      <c r="C134" s="15" t="s">
        <v>2380</v>
      </c>
      <c r="D134" s="265">
        <v>2414</v>
      </c>
      <c r="E134" s="271" t="s">
        <v>46</v>
      </c>
    </row>
    <row r="135" spans="1:5" ht="38.25">
      <c r="A135" s="31" t="s">
        <v>2381</v>
      </c>
      <c r="B135" s="32" t="s">
        <v>2382</v>
      </c>
      <c r="C135" s="34" t="s">
        <v>427</v>
      </c>
      <c r="D135" s="265">
        <v>2420</v>
      </c>
      <c r="E135" s="271" t="s">
        <v>3117</v>
      </c>
    </row>
    <row r="136" spans="1:5" ht="38.25">
      <c r="A136" s="31" t="s">
        <v>428</v>
      </c>
      <c r="B136" s="32" t="s">
        <v>429</v>
      </c>
      <c r="C136" s="12" t="s">
        <v>430</v>
      </c>
      <c r="D136" s="265">
        <v>2431</v>
      </c>
      <c r="E136" s="271" t="s">
        <v>3118</v>
      </c>
    </row>
    <row r="137" spans="1:5" ht="25.5">
      <c r="A137" s="31" t="s">
        <v>431</v>
      </c>
      <c r="B137" s="32" t="s">
        <v>432</v>
      </c>
      <c r="C137" s="12" t="s">
        <v>1907</v>
      </c>
      <c r="D137" s="265">
        <v>2432</v>
      </c>
      <c r="E137" s="271" t="s">
        <v>3119</v>
      </c>
    </row>
    <row r="138" spans="1:5" ht="15.75">
      <c r="A138" s="31" t="s">
        <v>1908</v>
      </c>
      <c r="B138" s="32" t="s">
        <v>1909</v>
      </c>
      <c r="C138" s="15" t="s">
        <v>3033</v>
      </c>
      <c r="D138" s="265">
        <v>2433</v>
      </c>
      <c r="E138" s="271" t="s">
        <v>1606</v>
      </c>
    </row>
    <row r="139" spans="1:5" s="13" customFormat="1" ht="38.25">
      <c r="A139" s="31" t="s">
        <v>3034</v>
      </c>
      <c r="B139" s="32" t="s">
        <v>3035</v>
      </c>
      <c r="C139" s="12" t="s">
        <v>3036</v>
      </c>
      <c r="D139" s="265">
        <v>2434</v>
      </c>
      <c r="E139" s="271" t="s">
        <v>2364</v>
      </c>
    </row>
    <row r="140" spans="1:5" ht="25.5">
      <c r="A140" s="31" t="s">
        <v>3037</v>
      </c>
      <c r="B140" s="32" t="s">
        <v>3038</v>
      </c>
      <c r="C140" s="12" t="s">
        <v>1597</v>
      </c>
      <c r="D140" s="265">
        <v>2439</v>
      </c>
      <c r="E140" s="271" t="s">
        <v>2365</v>
      </c>
    </row>
    <row r="141" spans="1:5" ht="38.25">
      <c r="A141" s="31" t="s">
        <v>3039</v>
      </c>
      <c r="B141" s="32" t="s">
        <v>3040</v>
      </c>
      <c r="C141" s="28" t="s">
        <v>3102</v>
      </c>
      <c r="D141" s="265">
        <v>2441</v>
      </c>
      <c r="E141" s="271" t="s">
        <v>2366</v>
      </c>
    </row>
    <row r="142" spans="1:5" ht="38.25">
      <c r="A142" s="31" t="s">
        <v>3041</v>
      </c>
      <c r="B142" s="32" t="s">
        <v>3042</v>
      </c>
      <c r="C142" s="28" t="s">
        <v>2463</v>
      </c>
      <c r="D142" s="265">
        <v>2442</v>
      </c>
      <c r="E142" s="271" t="s">
        <v>1379</v>
      </c>
    </row>
    <row r="143" spans="1:5" ht="38.25">
      <c r="A143" s="31" t="s">
        <v>3043</v>
      </c>
      <c r="B143" s="32" t="s">
        <v>3044</v>
      </c>
      <c r="C143" s="24" t="s">
        <v>1142</v>
      </c>
      <c r="D143" s="265">
        <v>2443</v>
      </c>
      <c r="E143" s="271" t="s">
        <v>1609</v>
      </c>
    </row>
    <row r="144" spans="1:5" ht="38.25">
      <c r="A144" s="31" t="s">
        <v>1143</v>
      </c>
      <c r="B144" s="32" t="s">
        <v>1144</v>
      </c>
      <c r="C144" s="12" t="s">
        <v>622</v>
      </c>
      <c r="D144" s="265">
        <v>2449</v>
      </c>
      <c r="E144" s="271" t="s">
        <v>1380</v>
      </c>
    </row>
    <row r="145" spans="1:5" s="13" customFormat="1" ht="15.75">
      <c r="A145" s="31" t="s">
        <v>1145</v>
      </c>
      <c r="B145" s="32" t="s">
        <v>1146</v>
      </c>
      <c r="C145" s="35"/>
      <c r="D145" s="265">
        <v>2451</v>
      </c>
      <c r="E145" s="271" t="s">
        <v>1611</v>
      </c>
    </row>
    <row r="146" spans="1:5" s="13" customFormat="1" ht="15.75">
      <c r="A146" s="31" t="s">
        <v>1147</v>
      </c>
      <c r="B146" s="32" t="s">
        <v>1148</v>
      </c>
      <c r="C146" s="12"/>
      <c r="D146" s="265">
        <v>2452</v>
      </c>
      <c r="E146" s="271" t="s">
        <v>1381</v>
      </c>
    </row>
    <row r="147" spans="1:5" s="13" customFormat="1" ht="25.5">
      <c r="A147" s="31" t="s">
        <v>1149</v>
      </c>
      <c r="B147" s="32" t="s">
        <v>1150</v>
      </c>
      <c r="C147" s="12" t="s">
        <v>1623</v>
      </c>
      <c r="D147" s="265">
        <v>2459</v>
      </c>
      <c r="E147" s="271" t="s">
        <v>1382</v>
      </c>
    </row>
    <row r="148" spans="1:5" ht="15.75">
      <c r="A148" s="31" t="s">
        <v>1624</v>
      </c>
      <c r="B148" s="32" t="s">
        <v>1625</v>
      </c>
      <c r="C148" s="15" t="s">
        <v>1626</v>
      </c>
      <c r="D148" s="265">
        <v>2460</v>
      </c>
      <c r="E148" s="271" t="s">
        <v>1383</v>
      </c>
    </row>
    <row r="149" spans="1:5" ht="15.75">
      <c r="A149" s="31" t="s">
        <v>1627</v>
      </c>
      <c r="B149" s="32" t="s">
        <v>1628</v>
      </c>
      <c r="C149" s="15" t="s">
        <v>489</v>
      </c>
      <c r="D149" s="265">
        <v>2470</v>
      </c>
      <c r="E149" s="271" t="s">
        <v>1810</v>
      </c>
    </row>
    <row r="150" spans="1:5" ht="15.75">
      <c r="A150" s="31" t="s">
        <v>490</v>
      </c>
      <c r="B150" s="32" t="s">
        <v>491</v>
      </c>
      <c r="C150" s="15" t="s">
        <v>492</v>
      </c>
      <c r="D150" s="265">
        <v>2481</v>
      </c>
      <c r="E150" s="271" t="s">
        <v>1361</v>
      </c>
    </row>
    <row r="151" spans="1:5" ht="15.75">
      <c r="A151" s="31" t="s">
        <v>493</v>
      </c>
      <c r="B151" s="32" t="s">
        <v>494</v>
      </c>
      <c r="C151" s="15" t="s">
        <v>495</v>
      </c>
      <c r="D151" s="265">
        <v>2482</v>
      </c>
      <c r="E151" s="271" t="s">
        <v>1362</v>
      </c>
    </row>
    <row r="152" spans="1:5" ht="15.75">
      <c r="A152" s="31" t="s">
        <v>496</v>
      </c>
      <c r="B152" s="32" t="s">
        <v>497</v>
      </c>
      <c r="C152" s="15" t="s">
        <v>498</v>
      </c>
      <c r="D152" s="265">
        <v>3111</v>
      </c>
      <c r="E152" s="271" t="s">
        <v>1614</v>
      </c>
    </row>
    <row r="153" spans="1:5" ht="15.75">
      <c r="A153" s="31" t="s">
        <v>499</v>
      </c>
      <c r="B153" s="32" t="s">
        <v>500</v>
      </c>
      <c r="C153" s="15" t="s">
        <v>501</v>
      </c>
      <c r="D153" s="265">
        <v>3112</v>
      </c>
      <c r="E153" s="271" t="s">
        <v>1617</v>
      </c>
    </row>
    <row r="154" spans="1:5" ht="25.5">
      <c r="A154" s="31" t="s">
        <v>2438</v>
      </c>
      <c r="B154" s="32" t="s">
        <v>2439</v>
      </c>
      <c r="C154" s="12" t="s">
        <v>1273</v>
      </c>
      <c r="D154" s="265">
        <v>3113</v>
      </c>
      <c r="E154" s="271" t="s">
        <v>1620</v>
      </c>
    </row>
    <row r="155" spans="1:5" ht="38.25">
      <c r="A155" s="31" t="s">
        <v>2440</v>
      </c>
      <c r="B155" s="32" t="s">
        <v>2305</v>
      </c>
      <c r="C155" s="12" t="s">
        <v>1274</v>
      </c>
      <c r="D155" s="265">
        <v>3114</v>
      </c>
      <c r="E155" s="271" t="s">
        <v>2444</v>
      </c>
    </row>
    <row r="156" spans="1:5" ht="25.5">
      <c r="A156" s="31" t="s">
        <v>2306</v>
      </c>
      <c r="B156" s="32" t="s">
        <v>2307</v>
      </c>
      <c r="C156" s="15" t="s">
        <v>2308</v>
      </c>
      <c r="D156" s="265">
        <v>3119</v>
      </c>
      <c r="E156" s="271" t="s">
        <v>1667</v>
      </c>
    </row>
    <row r="157" spans="1:5" ht="38.25">
      <c r="A157" s="31" t="s">
        <v>2309</v>
      </c>
      <c r="B157" s="32" t="s">
        <v>2310</v>
      </c>
      <c r="C157" s="12" t="s">
        <v>1275</v>
      </c>
      <c r="D157" s="265">
        <v>3121</v>
      </c>
      <c r="E157" s="271" t="s">
        <v>1592</v>
      </c>
    </row>
    <row r="158" spans="1:5" ht="38.25">
      <c r="A158" s="31" t="s">
        <v>2311</v>
      </c>
      <c r="B158" s="32" t="s">
        <v>2312</v>
      </c>
      <c r="C158" s="28" t="s">
        <v>74</v>
      </c>
      <c r="D158" s="265">
        <v>3122</v>
      </c>
      <c r="E158" s="271" t="s">
        <v>1541</v>
      </c>
    </row>
    <row r="159" spans="1:5" ht="15.75">
      <c r="A159" s="31" t="s">
        <v>75</v>
      </c>
      <c r="B159" s="32" t="s">
        <v>76</v>
      </c>
      <c r="C159" s="15" t="s">
        <v>1961</v>
      </c>
      <c r="D159" s="265">
        <v>3129</v>
      </c>
      <c r="E159" s="271" t="s">
        <v>1668</v>
      </c>
    </row>
    <row r="160" spans="1:5" ht="15.75">
      <c r="A160" s="31" t="s">
        <v>2304</v>
      </c>
      <c r="B160" s="32" t="s">
        <v>2722</v>
      </c>
      <c r="C160" s="15" t="s">
        <v>3031</v>
      </c>
      <c r="D160" s="265">
        <v>3201</v>
      </c>
      <c r="E160" s="271" t="s">
        <v>1544</v>
      </c>
    </row>
    <row r="161" spans="1:5" ht="38.25">
      <c r="A161" s="36" t="s">
        <v>1876</v>
      </c>
      <c r="B161" s="37" t="s">
        <v>1877</v>
      </c>
      <c r="C161" s="38" t="s">
        <v>1390</v>
      </c>
      <c r="D161" s="265">
        <v>3202</v>
      </c>
      <c r="E161" s="271" t="s">
        <v>1547</v>
      </c>
    </row>
    <row r="162" spans="1:5" ht="135.75" customHeight="1">
      <c r="A162" s="36" t="s">
        <v>1391</v>
      </c>
      <c r="B162" s="37" t="s">
        <v>2959</v>
      </c>
      <c r="C162" s="39" t="s">
        <v>775</v>
      </c>
      <c r="D162" s="265">
        <v>4111</v>
      </c>
      <c r="E162" s="271" t="s">
        <v>1550</v>
      </c>
    </row>
    <row r="163" spans="1:5" ht="38.25">
      <c r="A163" s="31" t="s">
        <v>1126</v>
      </c>
      <c r="B163" s="32" t="s">
        <v>0</v>
      </c>
      <c r="C163" s="12" t="s">
        <v>2508</v>
      </c>
      <c r="D163" s="265">
        <v>4112</v>
      </c>
      <c r="E163" s="271" t="s">
        <v>2454</v>
      </c>
    </row>
    <row r="164" spans="1:5" ht="151.5" customHeight="1">
      <c r="A164" s="31" t="s">
        <v>1</v>
      </c>
      <c r="B164" s="32" t="s">
        <v>2507</v>
      </c>
      <c r="C164" s="28" t="s">
        <v>3101</v>
      </c>
      <c r="D164" s="265">
        <v>4113</v>
      </c>
      <c r="E164" s="271" t="s">
        <v>3020</v>
      </c>
    </row>
    <row r="165" spans="1:5" ht="38.25">
      <c r="A165" s="31" t="s">
        <v>3</v>
      </c>
      <c r="B165" s="32" t="s">
        <v>4</v>
      </c>
      <c r="C165" s="12" t="s">
        <v>2260</v>
      </c>
      <c r="D165" s="265">
        <v>4114</v>
      </c>
      <c r="E165" s="271" t="s">
        <v>1094</v>
      </c>
    </row>
    <row r="166" spans="1:5" ht="31.5">
      <c r="A166" s="31" t="s">
        <v>5</v>
      </c>
      <c r="B166" s="32" t="s">
        <v>2742</v>
      </c>
      <c r="C166" s="15" t="s">
        <v>2743</v>
      </c>
      <c r="D166" s="265">
        <v>4115</v>
      </c>
      <c r="E166" s="271" t="s">
        <v>1207</v>
      </c>
    </row>
    <row r="167" spans="1:5" ht="38.25">
      <c r="A167" s="31" t="s">
        <v>1493</v>
      </c>
      <c r="B167" s="32" t="s">
        <v>1494</v>
      </c>
      <c r="C167" s="12" t="s">
        <v>2261</v>
      </c>
      <c r="D167" s="265">
        <v>4116</v>
      </c>
      <c r="E167" s="271" t="s">
        <v>241</v>
      </c>
    </row>
    <row r="168" spans="1:5" ht="31.5">
      <c r="A168" s="31" t="s">
        <v>1495</v>
      </c>
      <c r="B168" s="32" t="s">
        <v>1496</v>
      </c>
      <c r="C168" s="15" t="s">
        <v>1497</v>
      </c>
      <c r="D168" s="265">
        <v>4118</v>
      </c>
      <c r="E168" s="271" t="s">
        <v>243</v>
      </c>
    </row>
    <row r="169" spans="1:5" ht="31.5">
      <c r="A169" s="31" t="s">
        <v>1498</v>
      </c>
      <c r="B169" s="32" t="s">
        <v>1499</v>
      </c>
      <c r="C169" s="15" t="s">
        <v>1500</v>
      </c>
      <c r="D169" s="265">
        <v>4119</v>
      </c>
      <c r="E169" s="271" t="s">
        <v>1208</v>
      </c>
    </row>
    <row r="170" spans="1:5" ht="15.75">
      <c r="A170" s="31" t="s">
        <v>1501</v>
      </c>
      <c r="B170" s="32" t="s">
        <v>1502</v>
      </c>
      <c r="C170" s="15" t="s">
        <v>1503</v>
      </c>
      <c r="D170" s="265">
        <v>4121</v>
      </c>
      <c r="E170" s="271" t="s">
        <v>246</v>
      </c>
    </row>
    <row r="171" spans="1:5" ht="139.5" customHeight="1">
      <c r="A171" s="36" t="s">
        <v>1504</v>
      </c>
      <c r="B171" s="37" t="s">
        <v>1749</v>
      </c>
      <c r="C171" s="17" t="s">
        <v>2403</v>
      </c>
      <c r="D171" s="265">
        <v>4122</v>
      </c>
      <c r="E171" s="271" t="s">
        <v>1552</v>
      </c>
    </row>
    <row r="172" spans="1:5" ht="31.5">
      <c r="A172" s="31" t="s">
        <v>2404</v>
      </c>
      <c r="B172" s="32" t="s">
        <v>2405</v>
      </c>
      <c r="C172" s="15" t="s">
        <v>327</v>
      </c>
      <c r="D172" s="265">
        <v>4123</v>
      </c>
      <c r="E172" s="271" t="s">
        <v>1555</v>
      </c>
    </row>
    <row r="173" spans="1:5" ht="15.75">
      <c r="A173" s="31" t="s">
        <v>328</v>
      </c>
      <c r="B173" s="32" t="s">
        <v>329</v>
      </c>
      <c r="C173" s="15" t="s">
        <v>330</v>
      </c>
      <c r="D173" s="265">
        <v>4129</v>
      </c>
      <c r="E173" s="271" t="s">
        <v>1558</v>
      </c>
    </row>
    <row r="174" spans="1:5" ht="31.5">
      <c r="A174" s="31" t="s">
        <v>331</v>
      </c>
      <c r="B174" s="32" t="s">
        <v>1447</v>
      </c>
      <c r="C174" s="12" t="s">
        <v>2359</v>
      </c>
      <c r="D174" s="265">
        <v>4131</v>
      </c>
      <c r="E174" s="271" t="s">
        <v>1584</v>
      </c>
    </row>
    <row r="175" spans="1:5" s="13" customFormat="1" ht="47.25">
      <c r="A175" s="31" t="s">
        <v>2360</v>
      </c>
      <c r="B175" s="32" t="s">
        <v>1013</v>
      </c>
      <c r="C175" s="12" t="s">
        <v>1704</v>
      </c>
      <c r="D175" s="265">
        <v>4132</v>
      </c>
      <c r="E175" s="271" t="s">
        <v>1587</v>
      </c>
    </row>
    <row r="176" spans="1:5" ht="38.25">
      <c r="A176" s="31" t="s">
        <v>1705</v>
      </c>
      <c r="B176" s="32" t="s">
        <v>1706</v>
      </c>
      <c r="C176" s="15" t="s">
        <v>1753</v>
      </c>
      <c r="D176" s="265">
        <v>4133</v>
      </c>
      <c r="E176" s="271" t="s">
        <v>145</v>
      </c>
    </row>
    <row r="177" spans="1:5" ht="38.25">
      <c r="A177" s="31" t="s">
        <v>1754</v>
      </c>
      <c r="B177" s="32" t="s">
        <v>18</v>
      </c>
      <c r="C177" s="17" t="s">
        <v>2857</v>
      </c>
      <c r="D177" s="275">
        <v>4134</v>
      </c>
      <c r="E177" s="271" t="s">
        <v>630</v>
      </c>
    </row>
    <row r="178" spans="1:5" ht="47.25">
      <c r="A178" s="31" t="s">
        <v>2858</v>
      </c>
      <c r="B178" s="32" t="s">
        <v>2859</v>
      </c>
      <c r="C178" s="17" t="s">
        <v>2420</v>
      </c>
      <c r="D178" s="275">
        <v>4135</v>
      </c>
      <c r="E178" s="271" t="s">
        <v>633</v>
      </c>
    </row>
    <row r="179" spans="1:5" ht="47.25">
      <c r="A179" s="31" t="s">
        <v>2421</v>
      </c>
      <c r="B179" s="32" t="s">
        <v>2422</v>
      </c>
      <c r="C179" s="17" t="s">
        <v>2423</v>
      </c>
      <c r="D179" s="275">
        <v>4136</v>
      </c>
      <c r="E179" s="271" t="s">
        <v>636</v>
      </c>
    </row>
    <row r="180" spans="1:5" ht="47.25">
      <c r="A180" s="31" t="s">
        <v>2424</v>
      </c>
      <c r="B180" s="32" t="s">
        <v>2425</v>
      </c>
      <c r="C180" s="17" t="s">
        <v>1761</v>
      </c>
      <c r="D180" s="275">
        <v>4139</v>
      </c>
      <c r="E180" s="271" t="s">
        <v>2139</v>
      </c>
    </row>
    <row r="181" spans="1:5" ht="47.25">
      <c r="A181" s="31" t="s">
        <v>1762</v>
      </c>
      <c r="B181" s="32" t="s">
        <v>1763</v>
      </c>
      <c r="C181" s="17" t="s">
        <v>2567</v>
      </c>
      <c r="D181" s="275">
        <v>4151</v>
      </c>
      <c r="E181" s="271" t="s">
        <v>146</v>
      </c>
    </row>
    <row r="182" spans="1:5" ht="31.5">
      <c r="A182" s="31" t="s">
        <v>2568</v>
      </c>
      <c r="B182" s="32" t="s">
        <v>2569</v>
      </c>
      <c r="C182" s="40" t="s">
        <v>2570</v>
      </c>
      <c r="D182" s="275">
        <v>4152</v>
      </c>
      <c r="E182" s="271" t="s">
        <v>147</v>
      </c>
    </row>
    <row r="183" spans="1:5" ht="38.25">
      <c r="A183" s="31" t="s">
        <v>2571</v>
      </c>
      <c r="B183" s="32" t="s">
        <v>2572</v>
      </c>
      <c r="C183" s="41" t="s">
        <v>646</v>
      </c>
      <c r="D183" s="275">
        <v>4153</v>
      </c>
      <c r="E183" s="271" t="s">
        <v>148</v>
      </c>
    </row>
    <row r="184" spans="1:5" ht="38.25">
      <c r="A184" s="31" t="s">
        <v>647</v>
      </c>
      <c r="B184" s="32" t="s">
        <v>648</v>
      </c>
      <c r="C184" s="40" t="s">
        <v>2542</v>
      </c>
      <c r="D184" s="275">
        <v>4154</v>
      </c>
      <c r="E184" s="271" t="s">
        <v>149</v>
      </c>
    </row>
    <row r="185" spans="1:5" ht="38.25">
      <c r="A185" s="31" t="s">
        <v>2543</v>
      </c>
      <c r="B185" s="32" t="s">
        <v>2544</v>
      </c>
      <c r="C185" s="28" t="s">
        <v>2545</v>
      </c>
      <c r="D185" s="275">
        <v>4159</v>
      </c>
      <c r="E185" s="271" t="s">
        <v>150</v>
      </c>
    </row>
    <row r="186" spans="1:5" ht="47.25">
      <c r="A186" s="31" t="s">
        <v>2546</v>
      </c>
      <c r="B186" s="32" t="s">
        <v>755</v>
      </c>
      <c r="C186" s="8" t="s">
        <v>2570</v>
      </c>
      <c r="D186" s="275">
        <v>4160</v>
      </c>
      <c r="E186" s="271" t="s">
        <v>2142</v>
      </c>
    </row>
    <row r="187" spans="1:5" ht="150" customHeight="1">
      <c r="A187" s="31" t="s">
        <v>756</v>
      </c>
      <c r="B187" s="32" t="s">
        <v>757</v>
      </c>
      <c r="C187" s="28" t="s">
        <v>2245</v>
      </c>
      <c r="D187" s="265">
        <v>4211</v>
      </c>
      <c r="E187" s="271" t="s">
        <v>719</v>
      </c>
    </row>
    <row r="188" spans="1:5" ht="31.5">
      <c r="A188" s="31" t="s">
        <v>2246</v>
      </c>
      <c r="B188" s="32" t="s">
        <v>2247</v>
      </c>
      <c r="C188" s="12" t="s">
        <v>679</v>
      </c>
      <c r="D188" s="265">
        <v>4212</v>
      </c>
      <c r="E188" s="271" t="s">
        <v>721</v>
      </c>
    </row>
    <row r="189" spans="1:5" ht="31.5">
      <c r="A189" s="31" t="s">
        <v>1321</v>
      </c>
      <c r="B189" s="32" t="s">
        <v>2256</v>
      </c>
      <c r="C189" s="17"/>
      <c r="D189" s="265"/>
      <c r="E189" s="271"/>
    </row>
    <row r="190" spans="1:5" ht="15.75">
      <c r="A190" s="31" t="s">
        <v>680</v>
      </c>
      <c r="B190" s="32" t="s">
        <v>681</v>
      </c>
      <c r="C190" s="8" t="s">
        <v>2570</v>
      </c>
      <c r="D190" s="265">
        <v>4213</v>
      </c>
      <c r="E190" s="271" t="s">
        <v>1464</v>
      </c>
    </row>
    <row r="191" spans="1:5" ht="15.75">
      <c r="A191" s="31" t="s">
        <v>682</v>
      </c>
      <c r="B191" s="32" t="s">
        <v>683</v>
      </c>
      <c r="C191" s="8" t="s">
        <v>2570</v>
      </c>
      <c r="D191" s="265">
        <v>4214</v>
      </c>
      <c r="E191" s="271" t="s">
        <v>723</v>
      </c>
    </row>
    <row r="192" spans="1:5" ht="31.5">
      <c r="A192" s="31" t="s">
        <v>684</v>
      </c>
      <c r="B192" s="32" t="s">
        <v>2195</v>
      </c>
      <c r="C192" s="17" t="s">
        <v>1193</v>
      </c>
      <c r="D192" s="265">
        <v>4216</v>
      </c>
      <c r="E192" s="271" t="s">
        <v>1766</v>
      </c>
    </row>
    <row r="193" spans="1:5" ht="47.25">
      <c r="A193" s="31" t="s">
        <v>1194</v>
      </c>
      <c r="B193" s="32" t="s">
        <v>105</v>
      </c>
      <c r="C193" s="8" t="s">
        <v>2570</v>
      </c>
      <c r="D193" s="265">
        <v>4218</v>
      </c>
      <c r="E193" s="271" t="s">
        <v>1345</v>
      </c>
    </row>
    <row r="194" spans="1:5" ht="31.5">
      <c r="A194" s="31" t="s">
        <v>106</v>
      </c>
      <c r="B194" s="32" t="s">
        <v>107</v>
      </c>
      <c r="C194" s="15" t="s">
        <v>108</v>
      </c>
      <c r="D194" s="265">
        <v>4219</v>
      </c>
      <c r="E194" s="271" t="s">
        <v>1465</v>
      </c>
    </row>
    <row r="195" spans="1:5" ht="31.5">
      <c r="A195" s="31" t="s">
        <v>109</v>
      </c>
      <c r="B195" s="32" t="s">
        <v>1677</v>
      </c>
      <c r="C195" s="15" t="s">
        <v>1598</v>
      </c>
      <c r="D195" s="265">
        <v>4221</v>
      </c>
      <c r="E195" s="271" t="s">
        <v>1466</v>
      </c>
    </row>
    <row r="196" spans="1:5" ht="63">
      <c r="A196" s="31" t="s">
        <v>1599</v>
      </c>
      <c r="B196" s="32" t="s">
        <v>1600</v>
      </c>
      <c r="C196" s="12" t="s">
        <v>1768</v>
      </c>
      <c r="D196" s="265">
        <v>4222</v>
      </c>
      <c r="E196" s="271" t="s">
        <v>1467</v>
      </c>
    </row>
    <row r="197" spans="1:5" ht="31.5">
      <c r="A197" s="31" t="s">
        <v>1769</v>
      </c>
      <c r="B197" s="32" t="s">
        <v>1770</v>
      </c>
      <c r="C197" s="12" t="s">
        <v>1771</v>
      </c>
      <c r="D197" s="265">
        <v>4223</v>
      </c>
      <c r="E197" s="271" t="s">
        <v>1348</v>
      </c>
    </row>
    <row r="198" spans="1:5" ht="63">
      <c r="A198" s="31" t="s">
        <v>1772</v>
      </c>
      <c r="B198" s="32" t="s">
        <v>2299</v>
      </c>
      <c r="C198" s="12" t="s">
        <v>2467</v>
      </c>
      <c r="D198" s="265">
        <v>4229</v>
      </c>
      <c r="E198" s="271" t="s">
        <v>1468</v>
      </c>
    </row>
    <row r="199" spans="1:5" ht="31.5">
      <c r="A199" s="326" t="s">
        <v>3127</v>
      </c>
      <c r="B199" s="327" t="s">
        <v>3128</v>
      </c>
      <c r="C199" s="12"/>
      <c r="D199" s="265"/>
      <c r="E199" s="271"/>
    </row>
    <row r="200" spans="1:5" ht="31.5">
      <c r="A200" s="31" t="s">
        <v>2468</v>
      </c>
      <c r="B200" s="327" t="s">
        <v>2585</v>
      </c>
      <c r="C200" s="15" t="s">
        <v>1896</v>
      </c>
      <c r="D200" s="265">
        <v>4231</v>
      </c>
      <c r="E200" s="271" t="s">
        <v>1469</v>
      </c>
    </row>
    <row r="201" spans="1:5" ht="47.25">
      <c r="A201" s="31" t="s">
        <v>1897</v>
      </c>
      <c r="B201" s="32" t="s">
        <v>1898</v>
      </c>
      <c r="C201" s="15" t="s">
        <v>1899</v>
      </c>
      <c r="D201" s="265">
        <v>4232</v>
      </c>
      <c r="E201" s="271" t="s">
        <v>1470</v>
      </c>
    </row>
    <row r="202" spans="1:5" ht="31.5">
      <c r="A202" s="31" t="s">
        <v>1900</v>
      </c>
      <c r="B202" s="32" t="s">
        <v>1901</v>
      </c>
      <c r="C202" s="15" t="s">
        <v>1522</v>
      </c>
      <c r="D202" s="265">
        <v>4233</v>
      </c>
      <c r="E202" s="271" t="s">
        <v>1471</v>
      </c>
    </row>
    <row r="203" spans="1:5" ht="38.25">
      <c r="A203" s="31" t="s">
        <v>1523</v>
      </c>
      <c r="B203" s="32" t="s">
        <v>1524</v>
      </c>
      <c r="C203" s="12" t="s">
        <v>2297</v>
      </c>
      <c r="D203" s="265">
        <v>4240</v>
      </c>
      <c r="E203" s="271" t="s">
        <v>1472</v>
      </c>
    </row>
    <row r="204" spans="1:5" ht="15.75">
      <c r="A204" s="31" t="s">
        <v>2298</v>
      </c>
      <c r="B204" s="32" t="s">
        <v>718</v>
      </c>
      <c r="C204" s="15" t="s">
        <v>965</v>
      </c>
      <c r="D204" s="276">
        <v>5011</v>
      </c>
      <c r="E204" s="277" t="s">
        <v>488</v>
      </c>
    </row>
    <row r="205" spans="1:5" ht="15.75">
      <c r="A205" s="31" t="s">
        <v>966</v>
      </c>
      <c r="B205" s="32" t="s">
        <v>967</v>
      </c>
      <c r="C205" s="15" t="s">
        <v>968</v>
      </c>
      <c r="D205" s="276">
        <v>5012</v>
      </c>
      <c r="E205" s="277" t="s">
        <v>1473</v>
      </c>
    </row>
    <row r="206" spans="1:5" ht="151.5" customHeight="1">
      <c r="A206" s="31" t="s">
        <v>969</v>
      </c>
      <c r="B206" s="32" t="s">
        <v>970</v>
      </c>
      <c r="C206" s="12" t="s">
        <v>770</v>
      </c>
      <c r="D206" s="276">
        <v>5013</v>
      </c>
      <c r="E206" s="277" t="s">
        <v>1474</v>
      </c>
    </row>
    <row r="207" spans="1:5" ht="38.25">
      <c r="A207" s="31" t="s">
        <v>771</v>
      </c>
      <c r="B207" s="32" t="s">
        <v>772</v>
      </c>
      <c r="C207" s="12" t="s">
        <v>2262</v>
      </c>
      <c r="D207" s="276">
        <v>5014</v>
      </c>
      <c r="E207" s="277" t="s">
        <v>1475</v>
      </c>
    </row>
    <row r="208" spans="1:5" ht="63">
      <c r="A208" s="31" t="s">
        <v>773</v>
      </c>
      <c r="B208" s="32" t="s">
        <v>1694</v>
      </c>
      <c r="C208" s="15" t="s">
        <v>1695</v>
      </c>
      <c r="D208" s="276">
        <v>5019</v>
      </c>
      <c r="E208" s="277" t="s">
        <v>703</v>
      </c>
    </row>
    <row r="209" spans="1:5" ht="31.5">
      <c r="A209" s="31" t="s">
        <v>1696</v>
      </c>
      <c r="B209" s="32" t="s">
        <v>1697</v>
      </c>
      <c r="C209" s="12" t="s">
        <v>726</v>
      </c>
      <c r="D209" s="276">
        <v>5021</v>
      </c>
      <c r="E209" s="277" t="s">
        <v>706</v>
      </c>
    </row>
    <row r="210" spans="1:5" s="13" customFormat="1" ht="47.25">
      <c r="A210" s="31" t="s">
        <v>727</v>
      </c>
      <c r="B210" s="32" t="s">
        <v>728</v>
      </c>
      <c r="C210" s="12" t="s">
        <v>729</v>
      </c>
      <c r="D210" s="276">
        <v>5022</v>
      </c>
      <c r="E210" s="277" t="s">
        <v>2853</v>
      </c>
    </row>
    <row r="211" spans="1:5" ht="31.5">
      <c r="A211" s="31" t="s">
        <v>730</v>
      </c>
      <c r="B211" s="32" t="s">
        <v>731</v>
      </c>
      <c r="C211" s="12" t="s">
        <v>77</v>
      </c>
      <c r="D211" s="276">
        <v>5023</v>
      </c>
      <c r="E211" s="277" t="s">
        <v>235</v>
      </c>
    </row>
    <row r="212" spans="1:5" ht="78.75">
      <c r="A212" s="31" t="s">
        <v>78</v>
      </c>
      <c r="B212" s="32" t="s">
        <v>1192</v>
      </c>
      <c r="C212" s="12" t="s">
        <v>1887</v>
      </c>
      <c r="D212" s="276">
        <v>5024</v>
      </c>
      <c r="E212" s="277" t="s">
        <v>232</v>
      </c>
    </row>
    <row r="213" spans="1:5" s="13" customFormat="1" ht="38.25">
      <c r="A213" s="6" t="s">
        <v>1888</v>
      </c>
      <c r="B213" s="7" t="s">
        <v>1889</v>
      </c>
      <c r="C213" s="15" t="s">
        <v>2586</v>
      </c>
      <c r="D213" s="276">
        <v>5025</v>
      </c>
      <c r="E213" s="277" t="s">
        <v>90</v>
      </c>
    </row>
    <row r="214" spans="1:5" ht="38.25">
      <c r="A214" s="6" t="s">
        <v>1890</v>
      </c>
      <c r="B214" s="7" t="s">
        <v>1891</v>
      </c>
      <c r="C214" s="15" t="s">
        <v>2027</v>
      </c>
      <c r="D214" s="276">
        <v>5026</v>
      </c>
      <c r="E214" s="277" t="s">
        <v>2854</v>
      </c>
    </row>
    <row r="215" spans="1:5" ht="38.25">
      <c r="A215" s="6" t="s">
        <v>1892</v>
      </c>
      <c r="B215" s="7" t="s">
        <v>1893</v>
      </c>
      <c r="C215" s="12" t="s">
        <v>1834</v>
      </c>
      <c r="D215" s="276">
        <v>5027</v>
      </c>
      <c r="E215" s="277" t="s">
        <v>1937</v>
      </c>
    </row>
    <row r="216" spans="1:5" ht="38.25">
      <c r="A216" s="6" t="s">
        <v>1835</v>
      </c>
      <c r="B216" s="7" t="s">
        <v>2601</v>
      </c>
      <c r="C216" s="12" t="s">
        <v>2028</v>
      </c>
      <c r="D216" s="276">
        <v>5029</v>
      </c>
      <c r="E216" s="277" t="s">
        <v>716</v>
      </c>
    </row>
    <row r="217" spans="1:5" s="13" customFormat="1" ht="31.5">
      <c r="A217" s="6" t="s">
        <v>2602</v>
      </c>
      <c r="B217" s="7" t="s">
        <v>2666</v>
      </c>
      <c r="C217" s="35"/>
      <c r="D217" s="276">
        <v>5031</v>
      </c>
      <c r="E217" s="277" t="s">
        <v>2855</v>
      </c>
    </row>
    <row r="218" spans="1:5" ht="15.75">
      <c r="A218" s="31" t="s">
        <v>2667</v>
      </c>
      <c r="B218" s="32" t="s">
        <v>2668</v>
      </c>
      <c r="C218" s="15" t="s">
        <v>2669</v>
      </c>
      <c r="D218" s="276">
        <v>5032</v>
      </c>
      <c r="E218" s="277" t="s">
        <v>570</v>
      </c>
    </row>
    <row r="219" spans="1:5" ht="31.5">
      <c r="A219" s="31" t="s">
        <v>2670</v>
      </c>
      <c r="B219" s="32" t="s">
        <v>809</v>
      </c>
      <c r="C219" s="15" t="s">
        <v>93</v>
      </c>
      <c r="D219" s="276">
        <v>5038</v>
      </c>
      <c r="E219" s="277" t="s">
        <v>97</v>
      </c>
    </row>
    <row r="220" spans="1:5" ht="47.25">
      <c r="A220" s="31" t="s">
        <v>94</v>
      </c>
      <c r="B220" s="32" t="s">
        <v>95</v>
      </c>
      <c r="C220" s="12" t="s">
        <v>1052</v>
      </c>
      <c r="D220" s="276">
        <v>5039</v>
      </c>
      <c r="E220" s="277" t="s">
        <v>402</v>
      </c>
    </row>
    <row r="221" spans="1:5" ht="38.25">
      <c r="A221" s="31" t="s">
        <v>96</v>
      </c>
      <c r="B221" s="32" t="s">
        <v>3085</v>
      </c>
      <c r="C221" s="24" t="s">
        <v>1964</v>
      </c>
      <c r="D221" s="276">
        <v>5041</v>
      </c>
      <c r="E221" s="277" t="s">
        <v>2382</v>
      </c>
    </row>
    <row r="222" spans="1:5" ht="31.5">
      <c r="A222" s="31" t="s">
        <v>1965</v>
      </c>
      <c r="B222" s="32" t="s">
        <v>1966</v>
      </c>
      <c r="C222" s="15" t="s">
        <v>1967</v>
      </c>
      <c r="D222" s="276">
        <v>5051</v>
      </c>
      <c r="E222" s="277" t="s">
        <v>429</v>
      </c>
    </row>
    <row r="223" spans="1:5" ht="38.25">
      <c r="A223" s="31" t="s">
        <v>1968</v>
      </c>
      <c r="B223" s="32" t="s">
        <v>1969</v>
      </c>
      <c r="C223" s="15" t="s">
        <v>2924</v>
      </c>
      <c r="D223" s="276">
        <v>5131</v>
      </c>
      <c r="E223" s="277" t="s">
        <v>432</v>
      </c>
    </row>
    <row r="224" spans="1:5" ht="38.25">
      <c r="A224" s="31" t="s">
        <v>1970</v>
      </c>
      <c r="B224" s="32" t="s">
        <v>3126</v>
      </c>
      <c r="C224" s="12" t="s">
        <v>820</v>
      </c>
      <c r="D224" s="276">
        <v>5132</v>
      </c>
      <c r="E224" s="277" t="s">
        <v>1909</v>
      </c>
    </row>
    <row r="225" spans="1:5" ht="63">
      <c r="A225" s="31" t="s">
        <v>821</v>
      </c>
      <c r="B225" s="32" t="s">
        <v>810</v>
      </c>
      <c r="C225" s="12" t="s">
        <v>480</v>
      </c>
      <c r="D225" s="276">
        <v>5133</v>
      </c>
      <c r="E225" s="277" t="s">
        <v>3035</v>
      </c>
    </row>
    <row r="226" spans="1:5" ht="63">
      <c r="A226" s="31" t="s">
        <v>481</v>
      </c>
      <c r="B226" s="32" t="s">
        <v>482</v>
      </c>
      <c r="C226" s="12" t="s">
        <v>907</v>
      </c>
      <c r="D226" s="276">
        <v>5134</v>
      </c>
      <c r="E226" s="277" t="s">
        <v>3038</v>
      </c>
    </row>
    <row r="227" spans="1:5" ht="31.5">
      <c r="A227" s="31" t="s">
        <v>908</v>
      </c>
      <c r="B227" s="32" t="s">
        <v>909</v>
      </c>
      <c r="C227" s="12" t="s">
        <v>1291</v>
      </c>
      <c r="D227" s="276">
        <v>5135</v>
      </c>
      <c r="E227" s="277" t="s">
        <v>2856</v>
      </c>
    </row>
    <row r="228" spans="1:5" ht="47.25">
      <c r="A228" s="31" t="s">
        <v>1292</v>
      </c>
      <c r="B228" s="32" t="s">
        <v>87</v>
      </c>
      <c r="C228" s="15" t="s">
        <v>1698</v>
      </c>
      <c r="D228" s="276">
        <v>5136</v>
      </c>
      <c r="E228" s="277" t="s">
        <v>3040</v>
      </c>
    </row>
    <row r="229" spans="1:5" ht="15.75">
      <c r="A229" s="31" t="s">
        <v>1699</v>
      </c>
      <c r="B229" s="32" t="s">
        <v>2603</v>
      </c>
      <c r="C229" s="15" t="s">
        <v>2604</v>
      </c>
      <c r="D229" s="276">
        <v>5137</v>
      </c>
      <c r="E229" s="277" t="s">
        <v>3042</v>
      </c>
    </row>
    <row r="230" spans="1:5" ht="38.25">
      <c r="A230" s="31" t="s">
        <v>2605</v>
      </c>
      <c r="B230" s="32" t="s">
        <v>2606</v>
      </c>
      <c r="C230" s="12" t="s">
        <v>1337</v>
      </c>
      <c r="D230" s="276">
        <v>5138</v>
      </c>
      <c r="E230" s="277" t="s">
        <v>1071</v>
      </c>
    </row>
    <row r="231" spans="1:5" ht="15.75">
      <c r="A231" s="31" t="s">
        <v>1338</v>
      </c>
      <c r="B231" s="32" t="s">
        <v>1339</v>
      </c>
      <c r="C231" s="15" t="s">
        <v>1340</v>
      </c>
      <c r="D231" s="276">
        <v>5139</v>
      </c>
      <c r="E231" s="277" t="s">
        <v>3044</v>
      </c>
    </row>
    <row r="232" spans="1:5" ht="15.75">
      <c r="A232" s="31" t="s">
        <v>1856</v>
      </c>
      <c r="B232" s="32" t="s">
        <v>43</v>
      </c>
      <c r="C232" s="15"/>
      <c r="D232" s="276"/>
      <c r="E232" s="277"/>
    </row>
    <row r="233" spans="1:5" ht="38.25">
      <c r="A233" s="31" t="s">
        <v>1341</v>
      </c>
      <c r="B233" s="32" t="s">
        <v>1928</v>
      </c>
      <c r="C233" s="42" t="s">
        <v>754</v>
      </c>
      <c r="D233" s="276">
        <v>5141</v>
      </c>
      <c r="E233" s="277" t="s">
        <v>1144</v>
      </c>
    </row>
    <row r="234" spans="1:5" ht="15.75">
      <c r="A234" s="31" t="s">
        <v>1342</v>
      </c>
      <c r="B234" s="32" t="s">
        <v>2173</v>
      </c>
      <c r="C234" s="15" t="s">
        <v>2174</v>
      </c>
      <c r="D234" s="276">
        <v>5142</v>
      </c>
      <c r="E234" s="277" t="s">
        <v>1146</v>
      </c>
    </row>
    <row r="235" spans="1:5" ht="38.25">
      <c r="A235" s="31" t="s">
        <v>2175</v>
      </c>
      <c r="B235" s="32" t="s">
        <v>2176</v>
      </c>
      <c r="C235" s="24" t="s">
        <v>2177</v>
      </c>
      <c r="D235" s="276">
        <v>5143</v>
      </c>
      <c r="E235" s="277" t="s">
        <v>1072</v>
      </c>
    </row>
    <row r="236" spans="1:5" ht="15.75">
      <c r="A236" s="31" t="s">
        <v>2178</v>
      </c>
      <c r="B236" s="32" t="s">
        <v>2179</v>
      </c>
      <c r="C236" s="15" t="s">
        <v>2180</v>
      </c>
      <c r="D236" s="276">
        <v>5144</v>
      </c>
      <c r="E236" s="277" t="s">
        <v>1148</v>
      </c>
    </row>
    <row r="237" spans="1:5" ht="15.75">
      <c r="A237" s="31" t="s">
        <v>2181</v>
      </c>
      <c r="B237" s="32" t="s">
        <v>2182</v>
      </c>
      <c r="C237" s="15" t="s">
        <v>2183</v>
      </c>
      <c r="D237" s="276">
        <v>5145</v>
      </c>
      <c r="E237" s="277" t="s">
        <v>1150</v>
      </c>
    </row>
    <row r="238" spans="1:5" ht="25.5">
      <c r="A238" s="31" t="s">
        <v>2184</v>
      </c>
      <c r="B238" s="32" t="s">
        <v>2185</v>
      </c>
      <c r="C238" s="15" t="s">
        <v>2186</v>
      </c>
      <c r="D238" s="276">
        <v>5149</v>
      </c>
      <c r="E238" s="277" t="s">
        <v>1073</v>
      </c>
    </row>
    <row r="239" spans="1:5" ht="31.5">
      <c r="A239" s="31" t="s">
        <v>2187</v>
      </c>
      <c r="B239" s="32" t="s">
        <v>2188</v>
      </c>
      <c r="C239" s="43" t="s">
        <v>1669</v>
      </c>
      <c r="D239" s="276">
        <v>5151</v>
      </c>
      <c r="E239" s="277" t="s">
        <v>1625</v>
      </c>
    </row>
    <row r="240" spans="1:5" ht="15.75">
      <c r="A240" s="31" t="s">
        <v>1670</v>
      </c>
      <c r="B240" s="32" t="s">
        <v>1671</v>
      </c>
      <c r="C240" s="15" t="s">
        <v>1672</v>
      </c>
      <c r="D240" s="276">
        <v>5152</v>
      </c>
      <c r="E240" s="277" t="s">
        <v>1628</v>
      </c>
    </row>
    <row r="241" spans="1:5" ht="15.75">
      <c r="A241" s="31" t="s">
        <v>1673</v>
      </c>
      <c r="B241" s="32" t="s">
        <v>1674</v>
      </c>
      <c r="C241" s="15" t="s">
        <v>1743</v>
      </c>
      <c r="D241" s="276">
        <v>5153</v>
      </c>
      <c r="E241" s="277" t="s">
        <v>491</v>
      </c>
    </row>
    <row r="242" spans="1:5" ht="15.75">
      <c r="A242" s="31" t="s">
        <v>1744</v>
      </c>
      <c r="B242" s="32" t="s">
        <v>1745</v>
      </c>
      <c r="C242" s="15" t="s">
        <v>1746</v>
      </c>
      <c r="D242" s="276">
        <v>5154</v>
      </c>
      <c r="E242" s="277" t="s">
        <v>494</v>
      </c>
    </row>
    <row r="243" spans="1:5" ht="31.5">
      <c r="A243" s="31" t="s">
        <v>1747</v>
      </c>
      <c r="B243" s="32" t="s">
        <v>1748</v>
      </c>
      <c r="C243" s="12" t="s">
        <v>641</v>
      </c>
      <c r="D243" s="276">
        <v>5155</v>
      </c>
      <c r="E243" s="277" t="s">
        <v>497</v>
      </c>
    </row>
    <row r="244" spans="1:5" ht="38.25">
      <c r="A244" s="31" t="s">
        <v>642</v>
      </c>
      <c r="B244" s="32" t="s">
        <v>643</v>
      </c>
      <c r="C244" s="12" t="s">
        <v>644</v>
      </c>
      <c r="D244" s="276">
        <v>5156</v>
      </c>
      <c r="E244" s="277" t="s">
        <v>500</v>
      </c>
    </row>
    <row r="245" spans="1:5" ht="47.25">
      <c r="A245" s="31" t="s">
        <v>645</v>
      </c>
      <c r="B245" s="32" t="s">
        <v>1750</v>
      </c>
      <c r="C245" s="17" t="s">
        <v>2189</v>
      </c>
      <c r="D245" s="276">
        <v>5157</v>
      </c>
      <c r="E245" s="277" t="s">
        <v>1074</v>
      </c>
    </row>
    <row r="246" spans="1:5" ht="47.25">
      <c r="A246" s="31" t="s">
        <v>2190</v>
      </c>
      <c r="B246" s="32" t="s">
        <v>789</v>
      </c>
      <c r="C246" s="12" t="s">
        <v>1388</v>
      </c>
      <c r="D246" s="276">
        <v>5159</v>
      </c>
      <c r="E246" s="277" t="s">
        <v>1075</v>
      </c>
    </row>
    <row r="247" spans="1:5" ht="47.25">
      <c r="A247" s="31" t="s">
        <v>1389</v>
      </c>
      <c r="B247" s="32" t="s">
        <v>1283</v>
      </c>
      <c r="C247" s="12" t="s">
        <v>2451</v>
      </c>
      <c r="D247" s="276">
        <v>5161</v>
      </c>
      <c r="E247" s="277" t="s">
        <v>2439</v>
      </c>
    </row>
    <row r="248" spans="1:5" ht="47.25">
      <c r="A248" s="31" t="s">
        <v>2452</v>
      </c>
      <c r="B248" s="32" t="s">
        <v>2453</v>
      </c>
      <c r="C248" s="12" t="s">
        <v>1127</v>
      </c>
      <c r="D248" s="276">
        <v>5162</v>
      </c>
      <c r="E248" s="277" t="s">
        <v>2305</v>
      </c>
    </row>
    <row r="249" spans="1:5" ht="38.25">
      <c r="A249" s="31" t="s">
        <v>1128</v>
      </c>
      <c r="B249" s="32" t="s">
        <v>1129</v>
      </c>
      <c r="C249" s="12" t="s">
        <v>1444</v>
      </c>
      <c r="D249" s="276">
        <v>5163</v>
      </c>
      <c r="E249" s="277" t="s">
        <v>2307</v>
      </c>
    </row>
    <row r="250" spans="1:5" ht="38.25">
      <c r="A250" s="31" t="s">
        <v>1445</v>
      </c>
      <c r="B250" s="32" t="s">
        <v>1675</v>
      </c>
      <c r="C250" s="12" t="s">
        <v>514</v>
      </c>
      <c r="D250" s="276">
        <v>5164</v>
      </c>
      <c r="E250" s="277" t="s">
        <v>2310</v>
      </c>
    </row>
    <row r="251" spans="1:5" ht="38.25">
      <c r="A251" s="31" t="s">
        <v>515</v>
      </c>
      <c r="B251" s="32" t="s">
        <v>516</v>
      </c>
      <c r="C251" s="12" t="s">
        <v>2426</v>
      </c>
      <c r="D251" s="276">
        <v>5165</v>
      </c>
      <c r="E251" s="277" t="s">
        <v>1076</v>
      </c>
    </row>
    <row r="252" spans="1:5" ht="47.25">
      <c r="A252" s="31" t="s">
        <v>2427</v>
      </c>
      <c r="B252" s="32" t="s">
        <v>774</v>
      </c>
      <c r="C252" s="12" t="s">
        <v>1943</v>
      </c>
      <c r="D252" s="276">
        <v>5166</v>
      </c>
      <c r="E252" s="277" t="s">
        <v>2312</v>
      </c>
    </row>
    <row r="253" spans="1:5" ht="31.5">
      <c r="A253" s="31" t="s">
        <v>426</v>
      </c>
      <c r="B253" s="32" t="s">
        <v>1924</v>
      </c>
      <c r="C253" s="301"/>
      <c r="D253" s="276"/>
      <c r="E253" s="277"/>
    </row>
    <row r="254" spans="1:5" ht="15.75">
      <c r="A254" s="31" t="s">
        <v>1944</v>
      </c>
      <c r="B254" s="32" t="s">
        <v>1945</v>
      </c>
      <c r="C254" s="10" t="s">
        <v>1946</v>
      </c>
      <c r="D254" s="276">
        <v>5167</v>
      </c>
      <c r="E254" s="277" t="s">
        <v>76</v>
      </c>
    </row>
    <row r="255" spans="1:5" ht="31.5">
      <c r="A255" s="31" t="s">
        <v>31</v>
      </c>
      <c r="B255" s="32" t="s">
        <v>32</v>
      </c>
      <c r="C255" s="12" t="s">
        <v>1751</v>
      </c>
      <c r="D255" s="276">
        <v>5168</v>
      </c>
      <c r="E255" s="277" t="s">
        <v>2722</v>
      </c>
    </row>
    <row r="256" spans="1:5" ht="47.25">
      <c r="A256" s="31" t="s">
        <v>1752</v>
      </c>
      <c r="B256" s="32" t="s">
        <v>3007</v>
      </c>
      <c r="C256" s="11"/>
      <c r="D256" s="276">
        <v>5169</v>
      </c>
      <c r="E256" s="277" t="s">
        <v>1877</v>
      </c>
    </row>
    <row r="257" spans="1:5" ht="31.5">
      <c r="A257" s="31" t="s">
        <v>3008</v>
      </c>
      <c r="B257" s="32" t="s">
        <v>3009</v>
      </c>
      <c r="C257" s="15" t="s">
        <v>285</v>
      </c>
      <c r="D257" s="276">
        <v>5171</v>
      </c>
      <c r="E257" s="277" t="s">
        <v>2959</v>
      </c>
    </row>
    <row r="258" spans="1:5" ht="31.5">
      <c r="A258" s="31" t="s">
        <v>996</v>
      </c>
      <c r="B258" s="277" t="s">
        <v>1903</v>
      </c>
      <c r="C258" s="15"/>
      <c r="D258" s="276"/>
      <c r="E258" s="277"/>
    </row>
    <row r="259" spans="1:5" ht="63">
      <c r="A259" s="31" t="s">
        <v>286</v>
      </c>
      <c r="B259" s="32" t="s">
        <v>287</v>
      </c>
      <c r="C259" s="12" t="s">
        <v>742</v>
      </c>
      <c r="D259" s="276">
        <v>5172</v>
      </c>
      <c r="E259" s="277" t="s">
        <v>0</v>
      </c>
    </row>
    <row r="260" spans="1:5" ht="31.5">
      <c r="A260" s="31" t="s">
        <v>743</v>
      </c>
      <c r="B260" s="32" t="s">
        <v>744</v>
      </c>
      <c r="C260" s="12" t="s">
        <v>745</v>
      </c>
      <c r="D260" s="276">
        <v>5173</v>
      </c>
      <c r="E260" s="277" t="s">
        <v>2</v>
      </c>
    </row>
    <row r="261" spans="1:5" ht="63">
      <c r="A261" s="31" t="s">
        <v>746</v>
      </c>
      <c r="B261" s="32" t="s">
        <v>747</v>
      </c>
      <c r="C261" s="12" t="s">
        <v>2143</v>
      </c>
      <c r="D261" s="276">
        <v>5175</v>
      </c>
      <c r="E261" s="277" t="s">
        <v>4</v>
      </c>
    </row>
    <row r="262" spans="1:5" ht="31.5">
      <c r="A262" s="31" t="s">
        <v>2144</v>
      </c>
      <c r="B262" s="32" t="s">
        <v>2145</v>
      </c>
      <c r="C262" s="15" t="s">
        <v>6</v>
      </c>
      <c r="D262" s="276">
        <v>5176</v>
      </c>
      <c r="E262" s="277" t="s">
        <v>2742</v>
      </c>
    </row>
    <row r="263" spans="1:5" ht="38.25">
      <c r="A263" s="31" t="s">
        <v>7</v>
      </c>
      <c r="B263" s="32" t="s">
        <v>8</v>
      </c>
      <c r="C263" s="12" t="s">
        <v>767</v>
      </c>
      <c r="D263" s="276">
        <v>5177</v>
      </c>
      <c r="E263" s="277" t="s">
        <v>1077</v>
      </c>
    </row>
    <row r="264" spans="1:5" ht="38.25">
      <c r="A264" s="31" t="s">
        <v>768</v>
      </c>
      <c r="B264" s="32" t="s">
        <v>769</v>
      </c>
      <c r="C264" s="12" t="s">
        <v>2337</v>
      </c>
      <c r="D264" s="276">
        <v>5178</v>
      </c>
      <c r="E264" s="277" t="s">
        <v>1078</v>
      </c>
    </row>
    <row r="265" spans="1:5" ht="63">
      <c r="A265" s="31" t="s">
        <v>2338</v>
      </c>
      <c r="B265" s="44" t="s">
        <v>2339</v>
      </c>
      <c r="C265" s="12" t="s">
        <v>2904</v>
      </c>
      <c r="D265" s="276">
        <v>5179</v>
      </c>
      <c r="E265" s="277" t="s">
        <v>1494</v>
      </c>
    </row>
    <row r="266" spans="1:5" ht="63">
      <c r="A266" s="31" t="s">
        <v>409</v>
      </c>
      <c r="B266" s="45" t="s">
        <v>410</v>
      </c>
      <c r="C266" s="12" t="s">
        <v>2623</v>
      </c>
      <c r="D266" s="276">
        <v>5181</v>
      </c>
      <c r="E266" s="277" t="s">
        <v>1079</v>
      </c>
    </row>
    <row r="267" spans="1:5" ht="47.25">
      <c r="A267" s="31" t="s">
        <v>399</v>
      </c>
      <c r="B267" s="32" t="s">
        <v>693</v>
      </c>
      <c r="C267" s="11"/>
      <c r="D267" s="276">
        <v>5182</v>
      </c>
      <c r="E267" s="277" t="s">
        <v>1496</v>
      </c>
    </row>
    <row r="268" spans="1:5" ht="47.25">
      <c r="A268" s="31" t="s">
        <v>694</v>
      </c>
      <c r="B268" s="32" t="s">
        <v>695</v>
      </c>
      <c r="C268" s="11"/>
      <c r="D268" s="276">
        <v>5183</v>
      </c>
      <c r="E268" s="277" t="s">
        <v>1080</v>
      </c>
    </row>
    <row r="269" spans="1:5" ht="31.5">
      <c r="A269" s="31" t="s">
        <v>696</v>
      </c>
      <c r="B269" s="32" t="s">
        <v>697</v>
      </c>
      <c r="C269" s="11"/>
      <c r="D269" s="276">
        <v>5184</v>
      </c>
      <c r="E269" s="277" t="s">
        <v>1081</v>
      </c>
    </row>
    <row r="270" spans="1:5" ht="47.25">
      <c r="A270" s="31" t="s">
        <v>698</v>
      </c>
      <c r="B270" s="32" t="s">
        <v>176</v>
      </c>
      <c r="C270" s="11"/>
      <c r="D270" s="276">
        <v>5189</v>
      </c>
      <c r="E270" s="277" t="s">
        <v>1499</v>
      </c>
    </row>
    <row r="271" spans="1:5" ht="31.5">
      <c r="A271" s="31" t="s">
        <v>177</v>
      </c>
      <c r="B271" s="32" t="s">
        <v>1114</v>
      </c>
      <c r="C271" s="11"/>
      <c r="D271" s="276">
        <v>5191</v>
      </c>
      <c r="E271" s="277" t="s">
        <v>1502</v>
      </c>
    </row>
    <row r="272" spans="1:5" ht="31.5">
      <c r="A272" s="31" t="s">
        <v>1115</v>
      </c>
      <c r="B272" s="32" t="s">
        <v>1116</v>
      </c>
      <c r="C272" s="11"/>
      <c r="D272" s="276">
        <v>5192</v>
      </c>
      <c r="E272" s="277" t="s">
        <v>621</v>
      </c>
    </row>
    <row r="273" spans="1:5" ht="47.25">
      <c r="A273" s="31" t="s">
        <v>1117</v>
      </c>
      <c r="B273" s="32" t="s">
        <v>1118</v>
      </c>
      <c r="C273" s="11"/>
      <c r="D273" s="276">
        <v>5193</v>
      </c>
      <c r="E273" s="277" t="s">
        <v>2405</v>
      </c>
    </row>
    <row r="274" spans="1:5" ht="47.25">
      <c r="A274" s="31" t="s">
        <v>1119</v>
      </c>
      <c r="B274" s="32" t="s">
        <v>1691</v>
      </c>
      <c r="C274" s="11"/>
      <c r="D274" s="276">
        <v>5194</v>
      </c>
      <c r="E274" s="277" t="s">
        <v>329</v>
      </c>
    </row>
    <row r="275" spans="1:5" ht="47.25">
      <c r="A275" s="31" t="s">
        <v>1692</v>
      </c>
      <c r="B275" s="32" t="s">
        <v>1938</v>
      </c>
      <c r="C275" s="11"/>
      <c r="D275" s="276">
        <v>5195</v>
      </c>
      <c r="E275" s="277" t="s">
        <v>1447</v>
      </c>
    </row>
    <row r="276" spans="1:5" ht="63">
      <c r="A276" s="31" t="s">
        <v>1940</v>
      </c>
      <c r="B276" s="32" t="s">
        <v>1939</v>
      </c>
      <c r="C276" s="11"/>
      <c r="D276" s="276">
        <v>5196</v>
      </c>
      <c r="E276" s="277" t="s">
        <v>1803</v>
      </c>
    </row>
    <row r="277" spans="1:5" ht="63">
      <c r="A277" s="31" t="s">
        <v>1941</v>
      </c>
      <c r="B277" s="32" t="s">
        <v>2525</v>
      </c>
      <c r="C277" s="11"/>
      <c r="D277" s="276">
        <v>5197</v>
      </c>
      <c r="E277" s="277" t="s">
        <v>1013</v>
      </c>
    </row>
    <row r="278" spans="1:5" ht="63">
      <c r="A278" s="31" t="s">
        <v>2526</v>
      </c>
      <c r="B278" s="32" t="s">
        <v>2527</v>
      </c>
      <c r="C278" s="11"/>
      <c r="D278" s="276">
        <v>5199</v>
      </c>
      <c r="E278" s="277" t="s">
        <v>1706</v>
      </c>
    </row>
    <row r="279" spans="1:5" ht="31.5">
      <c r="A279" s="31" t="s">
        <v>2528</v>
      </c>
      <c r="B279" s="32" t="s">
        <v>2529</v>
      </c>
      <c r="C279" s="11"/>
      <c r="D279" s="276">
        <v>5211</v>
      </c>
      <c r="E279" s="277" t="s">
        <v>18</v>
      </c>
    </row>
    <row r="280" spans="1:5" ht="15.75">
      <c r="A280" s="31" t="s">
        <v>2530</v>
      </c>
      <c r="B280" s="32" t="s">
        <v>2531</v>
      </c>
      <c r="C280" s="11"/>
      <c r="D280" s="276">
        <v>5212</v>
      </c>
      <c r="E280" s="277" t="s">
        <v>2859</v>
      </c>
    </row>
    <row r="281" spans="1:5" ht="31.5">
      <c r="A281" s="31" t="s">
        <v>363</v>
      </c>
      <c r="B281" s="32" t="s">
        <v>2817</v>
      </c>
      <c r="C281" s="11"/>
      <c r="D281" s="276">
        <v>5213</v>
      </c>
      <c r="E281" s="277" t="s">
        <v>2422</v>
      </c>
    </row>
    <row r="282" spans="1:5" ht="15.75">
      <c r="A282" s="31" t="s">
        <v>2532</v>
      </c>
      <c r="B282" s="32" t="s">
        <v>2533</v>
      </c>
      <c r="C282" s="11"/>
      <c r="D282" s="276">
        <v>5214</v>
      </c>
      <c r="E282" s="277" t="s">
        <v>2425</v>
      </c>
    </row>
    <row r="283" spans="1:5" ht="31.5">
      <c r="A283" s="31" t="s">
        <v>2534</v>
      </c>
      <c r="B283" s="32" t="s">
        <v>2535</v>
      </c>
      <c r="C283" s="11"/>
      <c r="D283" s="276">
        <v>5215</v>
      </c>
      <c r="E283" s="277" t="s">
        <v>1763</v>
      </c>
    </row>
    <row r="284" spans="1:5" ht="31.5">
      <c r="A284" s="31" t="s">
        <v>2536</v>
      </c>
      <c r="B284" s="32" t="s">
        <v>2537</v>
      </c>
      <c r="C284" s="11"/>
      <c r="D284" s="276">
        <v>5219</v>
      </c>
      <c r="E284" s="277" t="s">
        <v>2569</v>
      </c>
    </row>
    <row r="285" spans="1:5" ht="31.5">
      <c r="A285" s="31" t="s">
        <v>2538</v>
      </c>
      <c r="B285" s="32" t="s">
        <v>2539</v>
      </c>
      <c r="C285" s="11"/>
      <c r="D285" s="276">
        <v>5221</v>
      </c>
      <c r="E285" s="277" t="s">
        <v>2572</v>
      </c>
    </row>
    <row r="286" spans="1:5" ht="31.5">
      <c r="A286" s="31" t="s">
        <v>2540</v>
      </c>
      <c r="B286" s="32" t="s">
        <v>605</v>
      </c>
      <c r="C286" s="11"/>
      <c r="D286" s="276">
        <v>5222</v>
      </c>
      <c r="E286" s="277" t="s">
        <v>648</v>
      </c>
    </row>
    <row r="287" spans="1:5" ht="31.5">
      <c r="A287" s="31" t="s">
        <v>2541</v>
      </c>
      <c r="B287" s="32" t="s">
        <v>808</v>
      </c>
      <c r="C287" s="11"/>
      <c r="D287" s="276">
        <v>5223</v>
      </c>
      <c r="E287" s="277" t="s">
        <v>2544</v>
      </c>
    </row>
    <row r="288" spans="1:5" ht="31.5">
      <c r="A288" s="31" t="s">
        <v>807</v>
      </c>
      <c r="B288" s="32" t="s">
        <v>151</v>
      </c>
      <c r="C288" s="11"/>
      <c r="D288" s="276">
        <v>5224</v>
      </c>
      <c r="E288" s="277" t="s">
        <v>1804</v>
      </c>
    </row>
    <row r="289" spans="1:5" ht="15.75">
      <c r="A289" s="31" t="s">
        <v>152</v>
      </c>
      <c r="B289" s="32" t="s">
        <v>153</v>
      </c>
      <c r="C289" s="11"/>
      <c r="D289" s="276">
        <v>5225</v>
      </c>
      <c r="E289" s="277" t="s">
        <v>1805</v>
      </c>
    </row>
    <row r="290" spans="1:5" ht="31.5">
      <c r="A290" s="31" t="s">
        <v>154</v>
      </c>
      <c r="B290" s="32" t="s">
        <v>155</v>
      </c>
      <c r="C290" s="11"/>
      <c r="D290" s="276">
        <v>5229</v>
      </c>
      <c r="E290" s="277" t="s">
        <v>755</v>
      </c>
    </row>
    <row r="291" spans="1:5" ht="31.5">
      <c r="A291" s="31" t="s">
        <v>156</v>
      </c>
      <c r="B291" s="32" t="s">
        <v>606</v>
      </c>
      <c r="C291" s="11"/>
      <c r="D291" s="276">
        <v>5230</v>
      </c>
      <c r="E291" s="277" t="s">
        <v>1806</v>
      </c>
    </row>
    <row r="292" spans="1:5" ht="31.5">
      <c r="A292" s="31" t="s">
        <v>157</v>
      </c>
      <c r="B292" s="32" t="s">
        <v>158</v>
      </c>
      <c r="C292" s="11"/>
      <c r="D292" s="276">
        <v>5240</v>
      </c>
      <c r="E292" s="277" t="s">
        <v>1807</v>
      </c>
    </row>
    <row r="293" spans="1:5" ht="31.5">
      <c r="A293" s="31" t="s">
        <v>159</v>
      </c>
      <c r="B293" s="32" t="s">
        <v>141</v>
      </c>
      <c r="C293" s="11"/>
      <c r="D293" s="276">
        <v>5250</v>
      </c>
      <c r="E293" s="277" t="s">
        <v>757</v>
      </c>
    </row>
    <row r="294" spans="1:5" ht="31.5">
      <c r="A294" s="31" t="s">
        <v>142</v>
      </c>
      <c r="B294" s="32" t="s">
        <v>2874</v>
      </c>
      <c r="C294" s="11"/>
      <c r="D294" s="276">
        <v>5311</v>
      </c>
      <c r="E294" s="277" t="s">
        <v>1808</v>
      </c>
    </row>
    <row r="295" spans="1:5" ht="31.5">
      <c r="A295" s="31" t="s">
        <v>143</v>
      </c>
      <c r="B295" s="32" t="s">
        <v>2873</v>
      </c>
      <c r="C295" s="11"/>
      <c r="D295" s="276">
        <v>5312</v>
      </c>
      <c r="E295" s="277" t="s">
        <v>1809</v>
      </c>
    </row>
    <row r="296" spans="1:5" ht="15.75">
      <c r="A296" s="31" t="s">
        <v>2875</v>
      </c>
      <c r="B296" s="32" t="s">
        <v>2533</v>
      </c>
      <c r="C296" s="11"/>
      <c r="D296" s="276">
        <v>5313</v>
      </c>
      <c r="E296" s="277" t="s">
        <v>2247</v>
      </c>
    </row>
    <row r="297" spans="1:5" ht="31.5">
      <c r="A297" s="31" t="s">
        <v>2876</v>
      </c>
      <c r="B297" s="32" t="s">
        <v>2535</v>
      </c>
      <c r="C297" s="11"/>
      <c r="D297" s="276">
        <v>5314</v>
      </c>
      <c r="E297" s="277" t="s">
        <v>1049</v>
      </c>
    </row>
    <row r="298" spans="1:5" ht="31.5">
      <c r="A298" s="31" t="s">
        <v>2877</v>
      </c>
      <c r="B298" s="32" t="s">
        <v>2537</v>
      </c>
      <c r="C298" s="11"/>
      <c r="D298" s="276">
        <v>5315</v>
      </c>
      <c r="E298" s="277" t="s">
        <v>1050</v>
      </c>
    </row>
    <row r="299" spans="1:5" ht="31.5">
      <c r="A299" s="31" t="s">
        <v>2878</v>
      </c>
      <c r="B299" s="32" t="s">
        <v>2539</v>
      </c>
      <c r="C299" s="11"/>
      <c r="D299" s="276">
        <v>5316</v>
      </c>
      <c r="E299" s="277" t="s">
        <v>2253</v>
      </c>
    </row>
    <row r="300" spans="1:5" ht="31.5">
      <c r="A300" s="31" t="s">
        <v>2879</v>
      </c>
      <c r="B300" s="32" t="s">
        <v>605</v>
      </c>
      <c r="C300" s="11"/>
      <c r="D300" s="276">
        <v>5317</v>
      </c>
      <c r="E300" s="277" t="s">
        <v>2254</v>
      </c>
    </row>
    <row r="301" spans="1:5" ht="31.5">
      <c r="A301" s="31" t="s">
        <v>2880</v>
      </c>
      <c r="B301" s="32" t="s">
        <v>606</v>
      </c>
      <c r="C301" s="11"/>
      <c r="D301" s="276">
        <v>5318</v>
      </c>
      <c r="E301" s="277" t="s">
        <v>2255</v>
      </c>
    </row>
    <row r="302" spans="1:5" ht="31.5">
      <c r="A302" s="31" t="s">
        <v>1971</v>
      </c>
      <c r="B302" s="32" t="s">
        <v>158</v>
      </c>
      <c r="C302" s="11"/>
      <c r="D302" s="276"/>
      <c r="E302" s="277"/>
    </row>
    <row r="303" spans="1:5" ht="31.5">
      <c r="A303" s="31" t="s">
        <v>2624</v>
      </c>
      <c r="B303" s="32" t="s">
        <v>2625</v>
      </c>
      <c r="C303" s="12" t="s">
        <v>1917</v>
      </c>
      <c r="D303" s="276">
        <v>5319</v>
      </c>
      <c r="E303" s="277" t="s">
        <v>2256</v>
      </c>
    </row>
    <row r="304" spans="1:5" ht="15.75">
      <c r="A304" s="6" t="s">
        <v>399</v>
      </c>
      <c r="B304" s="321" t="s">
        <v>400</v>
      </c>
      <c r="D304" s="276">
        <v>5321</v>
      </c>
      <c r="E304" s="277" t="s">
        <v>681</v>
      </c>
    </row>
    <row r="305" spans="1:5" ht="31.5">
      <c r="A305" s="319" t="s">
        <v>2486</v>
      </c>
      <c r="B305" s="32" t="s">
        <v>1469</v>
      </c>
      <c r="D305" s="276">
        <v>5322</v>
      </c>
      <c r="E305" s="277" t="s">
        <v>2257</v>
      </c>
    </row>
    <row r="306" spans="1:5" ht="15.75">
      <c r="A306" s="319"/>
      <c r="B306" s="322"/>
      <c r="D306" s="276">
        <v>5323</v>
      </c>
      <c r="E306" s="277" t="s">
        <v>683</v>
      </c>
    </row>
    <row r="307" spans="1:5" ht="15.75">
      <c r="A307" s="319"/>
      <c r="B307" s="320"/>
      <c r="D307" s="276">
        <v>5324</v>
      </c>
      <c r="E307" s="277" t="s">
        <v>2258</v>
      </c>
    </row>
    <row r="308" spans="1:5" ht="15.75">
      <c r="A308" s="319"/>
      <c r="B308" s="320"/>
      <c r="D308" s="276">
        <v>5325</v>
      </c>
      <c r="E308" s="277" t="s">
        <v>2195</v>
      </c>
    </row>
    <row r="309" spans="1:5" ht="15.75">
      <c r="A309" s="319"/>
      <c r="B309" s="320"/>
      <c r="D309" s="276">
        <v>5329</v>
      </c>
      <c r="E309" s="277" t="s">
        <v>105</v>
      </c>
    </row>
    <row r="310" spans="1:5" ht="15.75">
      <c r="A310" s="319"/>
      <c r="B310" s="320"/>
      <c r="D310" s="276">
        <v>5331</v>
      </c>
      <c r="E310" s="277" t="s">
        <v>107</v>
      </c>
    </row>
    <row r="311" spans="1:5" ht="15.75">
      <c r="A311" s="319"/>
      <c r="B311" s="320"/>
      <c r="D311" s="276">
        <v>5332</v>
      </c>
      <c r="E311" s="277" t="s">
        <v>1677</v>
      </c>
    </row>
    <row r="312" spans="1:5" ht="15.75">
      <c r="A312" s="319"/>
      <c r="B312" s="320"/>
      <c r="D312" s="276">
        <v>5333</v>
      </c>
      <c r="E312" s="277" t="s">
        <v>2259</v>
      </c>
    </row>
    <row r="313" spans="1:5" ht="15.75">
      <c r="A313" s="319"/>
      <c r="B313" s="320"/>
      <c r="D313" s="276">
        <v>5334</v>
      </c>
      <c r="E313" s="277" t="s">
        <v>1770</v>
      </c>
    </row>
    <row r="314" spans="1:5" ht="15.75">
      <c r="A314" s="319"/>
      <c r="B314" s="320"/>
      <c r="D314" s="276">
        <v>5335</v>
      </c>
      <c r="E314" s="277" t="s">
        <v>758</v>
      </c>
    </row>
    <row r="315" spans="1:5" ht="15.75">
      <c r="A315" s="319"/>
      <c r="B315" s="320"/>
      <c r="D315" s="276">
        <v>5339</v>
      </c>
      <c r="E315" s="277" t="s">
        <v>2469</v>
      </c>
    </row>
    <row r="316" spans="1:5" ht="15.75">
      <c r="A316" s="319"/>
      <c r="B316" s="320"/>
      <c r="D316" s="276">
        <v>5341</v>
      </c>
      <c r="E316" s="277" t="s">
        <v>759</v>
      </c>
    </row>
    <row r="317" spans="1:5" ht="15.75">
      <c r="A317" s="319"/>
      <c r="B317" s="320"/>
      <c r="D317" s="276">
        <v>5342</v>
      </c>
      <c r="E317" s="277" t="s">
        <v>1898</v>
      </c>
    </row>
    <row r="318" spans="4:5" ht="15.75">
      <c r="D318" s="276">
        <v>5343</v>
      </c>
      <c r="E318" s="277" t="s">
        <v>760</v>
      </c>
    </row>
    <row r="319" spans="4:5" ht="15.75">
      <c r="D319" s="276">
        <v>5344</v>
      </c>
      <c r="E319" s="277" t="s">
        <v>761</v>
      </c>
    </row>
    <row r="320" spans="4:5" ht="15.75">
      <c r="D320" s="276">
        <v>5345</v>
      </c>
      <c r="E320" s="277" t="s">
        <v>1901</v>
      </c>
    </row>
    <row r="321" spans="4:5" ht="15.75">
      <c r="D321" s="276">
        <v>5346</v>
      </c>
      <c r="E321" s="277" t="s">
        <v>1524</v>
      </c>
    </row>
    <row r="322" spans="4:5" ht="15.75">
      <c r="D322" s="276">
        <v>5349</v>
      </c>
      <c r="E322" s="277" t="s">
        <v>718</v>
      </c>
    </row>
    <row r="323" spans="4:5" ht="15.75">
      <c r="D323" s="276">
        <v>5361</v>
      </c>
      <c r="E323" s="277" t="s">
        <v>967</v>
      </c>
    </row>
    <row r="324" spans="4:5" ht="15.75">
      <c r="D324" s="276">
        <v>5362</v>
      </c>
      <c r="E324" s="277" t="s">
        <v>970</v>
      </c>
    </row>
    <row r="325" spans="4:5" ht="15.75">
      <c r="D325" s="276">
        <v>5363</v>
      </c>
      <c r="E325" s="277" t="s">
        <v>772</v>
      </c>
    </row>
    <row r="326" spans="4:5" ht="15.75">
      <c r="D326" s="276">
        <v>5364</v>
      </c>
      <c r="E326" s="277" t="s">
        <v>762</v>
      </c>
    </row>
    <row r="327" spans="4:5" ht="15.75">
      <c r="D327" s="276">
        <v>5365</v>
      </c>
      <c r="E327" s="277" t="s">
        <v>1697</v>
      </c>
    </row>
    <row r="328" spans="4:5" ht="15.75">
      <c r="D328" s="276">
        <v>5366</v>
      </c>
      <c r="E328" s="277" t="s">
        <v>728</v>
      </c>
    </row>
    <row r="329" spans="4:5" ht="15.75">
      <c r="D329" s="276">
        <v>5367</v>
      </c>
      <c r="E329" s="277" t="s">
        <v>731</v>
      </c>
    </row>
    <row r="330" spans="4:5" ht="31.5">
      <c r="D330" s="276">
        <v>5368</v>
      </c>
      <c r="E330" s="277" t="s">
        <v>2300</v>
      </c>
    </row>
    <row r="331" spans="4:5" ht="15.75">
      <c r="D331" s="276">
        <v>5369</v>
      </c>
      <c r="E331" s="277" t="s">
        <v>2256</v>
      </c>
    </row>
    <row r="332" spans="4:5" ht="15.75">
      <c r="D332" s="265">
        <v>5410</v>
      </c>
      <c r="E332" s="271" t="s">
        <v>1889</v>
      </c>
    </row>
    <row r="333" spans="4:5" ht="15.75">
      <c r="D333" s="265">
        <v>5421</v>
      </c>
      <c r="E333" s="271" t="s">
        <v>2301</v>
      </c>
    </row>
    <row r="334" spans="4:5" ht="15.75">
      <c r="D334" s="265">
        <v>5422</v>
      </c>
      <c r="E334" s="271" t="s">
        <v>1891</v>
      </c>
    </row>
    <row r="335" spans="4:5" ht="15.75">
      <c r="D335" s="265">
        <v>5423</v>
      </c>
      <c r="E335" s="271" t="s">
        <v>2302</v>
      </c>
    </row>
    <row r="336" spans="4:5" ht="15.75">
      <c r="D336" s="265">
        <v>5424</v>
      </c>
      <c r="E336" s="271" t="s">
        <v>1893</v>
      </c>
    </row>
    <row r="337" spans="4:5" ht="15.75">
      <c r="D337" s="265">
        <v>5429</v>
      </c>
      <c r="E337" s="271" t="s">
        <v>2601</v>
      </c>
    </row>
    <row r="338" spans="4:5" ht="15.75">
      <c r="D338" s="265">
        <v>5491</v>
      </c>
      <c r="E338" s="271" t="s">
        <v>2666</v>
      </c>
    </row>
    <row r="339" spans="4:5" ht="15.75">
      <c r="D339" s="276">
        <v>5492</v>
      </c>
      <c r="E339" s="277" t="s">
        <v>2668</v>
      </c>
    </row>
    <row r="340" spans="4:5" ht="15.75">
      <c r="D340" s="276">
        <v>5493</v>
      </c>
      <c r="E340" s="277" t="s">
        <v>809</v>
      </c>
    </row>
    <row r="341" spans="4:5" ht="15.75">
      <c r="D341" s="276">
        <v>5494</v>
      </c>
      <c r="E341" s="277" t="s">
        <v>95</v>
      </c>
    </row>
    <row r="342" spans="4:5" ht="15.75">
      <c r="D342" s="276">
        <v>5499</v>
      </c>
      <c r="E342" s="277" t="s">
        <v>3085</v>
      </c>
    </row>
    <row r="343" spans="4:5" ht="15.75">
      <c r="D343" s="276">
        <v>5511</v>
      </c>
      <c r="E343" s="277" t="s">
        <v>1966</v>
      </c>
    </row>
    <row r="344" spans="4:5" ht="15.75">
      <c r="D344" s="276">
        <v>5512</v>
      </c>
      <c r="E344" s="277" t="s">
        <v>2303</v>
      </c>
    </row>
    <row r="345" spans="4:5" ht="15.75">
      <c r="D345" s="276">
        <v>5513</v>
      </c>
      <c r="E345" s="277" t="s">
        <v>540</v>
      </c>
    </row>
    <row r="346" spans="4:5" ht="31.5">
      <c r="D346" s="276">
        <v>5514</v>
      </c>
      <c r="E346" s="277" t="s">
        <v>1711</v>
      </c>
    </row>
    <row r="347" spans="4:5" ht="31.5">
      <c r="D347" s="276">
        <v>5515</v>
      </c>
      <c r="E347" s="277" t="s">
        <v>16</v>
      </c>
    </row>
    <row r="348" spans="4:5" ht="15.75">
      <c r="D348" s="276">
        <v>5520</v>
      </c>
      <c r="E348" s="277" t="s">
        <v>17</v>
      </c>
    </row>
    <row r="349" spans="4:5" ht="15.75">
      <c r="D349" s="276">
        <v>5531</v>
      </c>
      <c r="E349" s="277" t="s">
        <v>1969</v>
      </c>
    </row>
    <row r="350" spans="4:5" ht="15.75">
      <c r="D350" s="276">
        <v>5532</v>
      </c>
      <c r="E350" s="277" t="s">
        <v>1293</v>
      </c>
    </row>
    <row r="351" spans="4:5" ht="15.75">
      <c r="D351" s="276">
        <v>5611</v>
      </c>
      <c r="E351" s="277" t="s">
        <v>3126</v>
      </c>
    </row>
    <row r="352" spans="4:5" ht="15.75">
      <c r="D352" s="276">
        <v>5612</v>
      </c>
      <c r="E352" s="277" t="s">
        <v>1294</v>
      </c>
    </row>
    <row r="353" spans="4:5" ht="15.75">
      <c r="D353" s="276">
        <v>5613</v>
      </c>
      <c r="E353" s="277" t="s">
        <v>986</v>
      </c>
    </row>
    <row r="354" spans="4:5" ht="15.75">
      <c r="D354" s="276">
        <v>5614</v>
      </c>
      <c r="E354" s="277" t="s">
        <v>987</v>
      </c>
    </row>
    <row r="355" spans="4:5" ht="15.75">
      <c r="D355" s="276">
        <v>5615</v>
      </c>
      <c r="E355" s="277" t="s">
        <v>988</v>
      </c>
    </row>
    <row r="356" spans="4:5" ht="15.75">
      <c r="D356" s="276">
        <v>5619</v>
      </c>
      <c r="E356" s="277" t="s">
        <v>3061</v>
      </c>
    </row>
    <row r="357" spans="4:5" ht="15.75">
      <c r="D357" s="276">
        <v>5621</v>
      </c>
      <c r="E357" s="277" t="s">
        <v>3062</v>
      </c>
    </row>
    <row r="358" spans="4:5" ht="15.75">
      <c r="D358" s="276">
        <v>5622</v>
      </c>
      <c r="E358" s="277" t="s">
        <v>3063</v>
      </c>
    </row>
    <row r="359" spans="4:5" ht="15.75">
      <c r="D359" s="276">
        <v>5623</v>
      </c>
      <c r="E359" s="277" t="s">
        <v>3064</v>
      </c>
    </row>
    <row r="360" spans="4:5" ht="15.75">
      <c r="D360" s="276">
        <v>5624</v>
      </c>
      <c r="E360" s="277" t="s">
        <v>1700</v>
      </c>
    </row>
    <row r="361" spans="4:5" ht="15.75">
      <c r="D361" s="276">
        <v>5629</v>
      </c>
      <c r="E361" s="277" t="s">
        <v>1701</v>
      </c>
    </row>
    <row r="362" spans="4:5" ht="15.75">
      <c r="D362" s="276">
        <v>5631</v>
      </c>
      <c r="E362" s="277" t="s">
        <v>1702</v>
      </c>
    </row>
    <row r="363" spans="4:5" ht="15.75">
      <c r="D363" s="276">
        <v>5632</v>
      </c>
      <c r="E363" s="277" t="s">
        <v>3078</v>
      </c>
    </row>
    <row r="364" spans="4:5" ht="15.75">
      <c r="D364" s="276">
        <v>5633</v>
      </c>
      <c r="E364" s="277" t="s">
        <v>3079</v>
      </c>
    </row>
    <row r="365" spans="4:5" ht="15.75">
      <c r="D365" s="276">
        <v>5634</v>
      </c>
      <c r="E365" s="277" t="s">
        <v>81</v>
      </c>
    </row>
    <row r="366" spans="4:5" ht="15.75">
      <c r="D366" s="276">
        <v>5639</v>
      </c>
      <c r="E366" s="277" t="s">
        <v>1703</v>
      </c>
    </row>
    <row r="367" spans="4:5" ht="15.75">
      <c r="D367" s="276">
        <v>5641</v>
      </c>
      <c r="E367" s="277" t="s">
        <v>2313</v>
      </c>
    </row>
    <row r="368" spans="4:5" ht="15.75">
      <c r="D368" s="276">
        <v>5642</v>
      </c>
      <c r="E368" s="277" t="s">
        <v>2314</v>
      </c>
    </row>
    <row r="369" spans="4:5" ht="15.75">
      <c r="D369" s="276">
        <v>5643</v>
      </c>
      <c r="E369" s="277" t="s">
        <v>909</v>
      </c>
    </row>
    <row r="370" spans="4:5" ht="15.75">
      <c r="D370" s="276">
        <v>5649</v>
      </c>
      <c r="E370" s="277" t="s">
        <v>2315</v>
      </c>
    </row>
    <row r="371" spans="4:5" ht="15.75">
      <c r="D371" s="276">
        <v>5651</v>
      </c>
      <c r="E371" s="277" t="s">
        <v>87</v>
      </c>
    </row>
    <row r="372" spans="4:5" ht="15.75">
      <c r="D372" s="276">
        <v>5652</v>
      </c>
      <c r="E372" s="277" t="s">
        <v>2316</v>
      </c>
    </row>
    <row r="373" spans="4:5" ht="15.75">
      <c r="D373" s="276">
        <v>5659</v>
      </c>
      <c r="E373" s="277" t="s">
        <v>2317</v>
      </c>
    </row>
    <row r="374" spans="4:5" ht="15.75">
      <c r="D374" s="276">
        <v>5660</v>
      </c>
      <c r="E374" s="277" t="s">
        <v>2318</v>
      </c>
    </row>
    <row r="375" spans="4:5" ht="15.75">
      <c r="D375" s="276">
        <v>5670</v>
      </c>
      <c r="E375" s="277" t="s">
        <v>175</v>
      </c>
    </row>
    <row r="376" spans="4:5" ht="15.75">
      <c r="D376" s="276">
        <v>5710</v>
      </c>
      <c r="E376" s="277" t="s">
        <v>1594</v>
      </c>
    </row>
    <row r="377" spans="4:5" ht="15.75">
      <c r="D377" s="276">
        <v>5720</v>
      </c>
      <c r="E377" s="277" t="s">
        <v>1942</v>
      </c>
    </row>
    <row r="378" spans="4:5" ht="15.75">
      <c r="D378" s="276">
        <v>5730</v>
      </c>
      <c r="E378" s="277" t="s">
        <v>36</v>
      </c>
    </row>
    <row r="379" spans="4:5" ht="15.75">
      <c r="D379" s="276">
        <v>5740</v>
      </c>
      <c r="E379" s="277" t="s">
        <v>37</v>
      </c>
    </row>
    <row r="380" spans="4:5" ht="15.75">
      <c r="D380" s="276">
        <v>5750</v>
      </c>
      <c r="E380" s="277" t="s">
        <v>38</v>
      </c>
    </row>
    <row r="381" spans="4:5" ht="15.75">
      <c r="D381" s="276">
        <v>5760</v>
      </c>
      <c r="E381" s="277" t="s">
        <v>39</v>
      </c>
    </row>
    <row r="382" spans="4:5" ht="15.75">
      <c r="D382" s="276">
        <v>5770</v>
      </c>
      <c r="E382" s="277" t="s">
        <v>40</v>
      </c>
    </row>
    <row r="383" spans="4:5" ht="15.75">
      <c r="D383" s="276">
        <v>5790</v>
      </c>
      <c r="E383" s="277" t="s">
        <v>41</v>
      </c>
    </row>
    <row r="384" spans="4:5" ht="15.75">
      <c r="D384" s="276">
        <v>5901</v>
      </c>
      <c r="E384" s="277" t="s">
        <v>2603</v>
      </c>
    </row>
    <row r="385" spans="4:5" ht="15.75">
      <c r="D385" s="276">
        <v>5902</v>
      </c>
      <c r="E385" s="277" t="s">
        <v>42</v>
      </c>
    </row>
    <row r="386" spans="4:5" ht="15.75">
      <c r="D386" s="276">
        <v>5909</v>
      </c>
      <c r="E386" s="277" t="s">
        <v>2606</v>
      </c>
    </row>
    <row r="387" spans="4:5" ht="15.75">
      <c r="D387" s="276">
        <v>6111</v>
      </c>
      <c r="E387" s="277" t="s">
        <v>1339</v>
      </c>
    </row>
    <row r="388" spans="4:5" ht="15.75">
      <c r="D388" s="276">
        <v>6112</v>
      </c>
      <c r="E388" s="277" t="s">
        <v>43</v>
      </c>
    </row>
    <row r="389" spans="4:5" ht="15.75">
      <c r="D389" s="276">
        <v>6113</v>
      </c>
      <c r="E389" s="277" t="s">
        <v>1927</v>
      </c>
    </row>
    <row r="390" spans="4:5" ht="15.75">
      <c r="D390" s="276">
        <v>6119</v>
      </c>
      <c r="E390" s="277" t="s">
        <v>1928</v>
      </c>
    </row>
    <row r="391" spans="4:5" ht="15.75">
      <c r="D391" s="276">
        <v>6121</v>
      </c>
      <c r="E391" s="277" t="s">
        <v>2173</v>
      </c>
    </row>
    <row r="392" spans="4:5" ht="15.75">
      <c r="D392" s="276">
        <v>6122</v>
      </c>
      <c r="E392" s="277" t="s">
        <v>2176</v>
      </c>
    </row>
    <row r="393" spans="4:5" ht="15.75">
      <c r="D393" s="276">
        <v>6123</v>
      </c>
      <c r="E393" s="277" t="s">
        <v>2179</v>
      </c>
    </row>
    <row r="394" spans="4:5" ht="15.75">
      <c r="D394" s="276">
        <v>6124</v>
      </c>
      <c r="E394" s="277" t="s">
        <v>1929</v>
      </c>
    </row>
    <row r="395" spans="4:5" ht="15.75">
      <c r="D395" s="276">
        <v>6125</v>
      </c>
      <c r="E395" s="277" t="s">
        <v>2182</v>
      </c>
    </row>
    <row r="396" spans="4:5" ht="15.75">
      <c r="D396" s="276">
        <v>6127</v>
      </c>
      <c r="E396" s="277" t="s">
        <v>2185</v>
      </c>
    </row>
    <row r="397" spans="4:5" ht="15.75">
      <c r="D397" s="276">
        <v>6129</v>
      </c>
      <c r="E397" s="277" t="s">
        <v>2188</v>
      </c>
    </row>
    <row r="398" spans="4:5" ht="15.75">
      <c r="D398" s="276">
        <v>6130</v>
      </c>
      <c r="E398" s="277" t="s">
        <v>1671</v>
      </c>
    </row>
    <row r="399" spans="4:5" ht="15.75">
      <c r="D399" s="276">
        <v>6201</v>
      </c>
      <c r="E399" s="277" t="s">
        <v>1674</v>
      </c>
    </row>
    <row r="400" spans="4:5" ht="15.75">
      <c r="D400" s="276">
        <v>6202</v>
      </c>
      <c r="E400" s="277" t="s">
        <v>1745</v>
      </c>
    </row>
    <row r="401" spans="4:5" ht="15.75">
      <c r="D401" s="276">
        <v>6209</v>
      </c>
      <c r="E401" s="277" t="s">
        <v>1748</v>
      </c>
    </row>
    <row r="402" spans="4:5" ht="15.75">
      <c r="D402" s="276">
        <v>6311</v>
      </c>
      <c r="E402" s="277" t="s">
        <v>643</v>
      </c>
    </row>
    <row r="403" spans="4:5" ht="15.75">
      <c r="D403" s="276">
        <v>6312</v>
      </c>
      <c r="E403" s="277" t="s">
        <v>1750</v>
      </c>
    </row>
    <row r="404" spans="4:5" ht="15.75">
      <c r="D404" s="276">
        <v>6313</v>
      </c>
      <c r="E404" s="277" t="s">
        <v>789</v>
      </c>
    </row>
    <row r="405" spans="4:5" ht="15.75">
      <c r="D405" s="276">
        <v>6314</v>
      </c>
      <c r="E405" s="277" t="s">
        <v>1283</v>
      </c>
    </row>
    <row r="406" spans="4:5" ht="15.75">
      <c r="D406" s="276">
        <v>6315</v>
      </c>
      <c r="E406" s="277" t="s">
        <v>2453</v>
      </c>
    </row>
    <row r="407" spans="4:5" ht="15.75">
      <c r="D407" s="276">
        <v>6319</v>
      </c>
      <c r="E407" s="277" t="s">
        <v>1930</v>
      </c>
    </row>
    <row r="408" spans="4:5" ht="15.75">
      <c r="D408" s="276">
        <v>6321</v>
      </c>
      <c r="E408" s="277" t="s">
        <v>1129</v>
      </c>
    </row>
    <row r="409" spans="4:5" ht="15.75">
      <c r="D409" s="276">
        <v>6322</v>
      </c>
      <c r="E409" s="277" t="s">
        <v>1675</v>
      </c>
    </row>
    <row r="410" spans="4:5" ht="15.75">
      <c r="D410" s="276">
        <v>6323</v>
      </c>
      <c r="E410" s="277" t="s">
        <v>516</v>
      </c>
    </row>
    <row r="411" spans="4:5" ht="15.75">
      <c r="D411" s="276">
        <v>6324</v>
      </c>
      <c r="E411" s="277" t="s">
        <v>1931</v>
      </c>
    </row>
    <row r="412" spans="4:5" ht="15.75">
      <c r="D412" s="276">
        <v>6329</v>
      </c>
      <c r="E412" s="277" t="s">
        <v>774</v>
      </c>
    </row>
    <row r="413" spans="4:5" ht="15.75">
      <c r="D413" s="276">
        <v>6331</v>
      </c>
      <c r="E413" s="277" t="s">
        <v>1932</v>
      </c>
    </row>
    <row r="414" spans="4:5" ht="15.75">
      <c r="D414" s="276">
        <v>6332</v>
      </c>
      <c r="E414" s="277" t="s">
        <v>1933</v>
      </c>
    </row>
    <row r="415" spans="4:5" ht="15.75">
      <c r="D415" s="276">
        <v>6333</v>
      </c>
      <c r="E415" s="277" t="s">
        <v>1934</v>
      </c>
    </row>
    <row r="416" spans="4:5" ht="15.75">
      <c r="D416" s="276">
        <v>6334</v>
      </c>
      <c r="E416" s="277" t="s">
        <v>1922</v>
      </c>
    </row>
    <row r="417" spans="4:5" ht="15.75">
      <c r="D417" s="276">
        <v>6335</v>
      </c>
      <c r="E417" s="277" t="s">
        <v>1923</v>
      </c>
    </row>
    <row r="418" spans="4:5" ht="15.75">
      <c r="D418" s="276">
        <v>6339</v>
      </c>
      <c r="E418" s="277" t="s">
        <v>1924</v>
      </c>
    </row>
    <row r="419" spans="4:5" ht="15.75">
      <c r="D419" s="276">
        <v>6341</v>
      </c>
      <c r="E419" s="277" t="s">
        <v>1945</v>
      </c>
    </row>
    <row r="420" spans="4:5" ht="15.75">
      <c r="D420" s="276">
        <v>6342</v>
      </c>
      <c r="E420" s="277" t="s">
        <v>1925</v>
      </c>
    </row>
    <row r="421" spans="4:5" ht="15.75">
      <c r="D421" s="276">
        <v>6343</v>
      </c>
      <c r="E421" s="277" t="s">
        <v>1926</v>
      </c>
    </row>
    <row r="422" spans="4:5" ht="15.75">
      <c r="D422" s="276">
        <v>6344</v>
      </c>
      <c r="E422" s="277" t="s">
        <v>1902</v>
      </c>
    </row>
    <row r="423" spans="4:5" ht="15.75">
      <c r="D423" s="276">
        <v>6345</v>
      </c>
      <c r="E423" s="277" t="s">
        <v>32</v>
      </c>
    </row>
    <row r="424" spans="4:5" ht="15.75">
      <c r="D424" s="276">
        <v>6349</v>
      </c>
      <c r="E424" s="277" t="s">
        <v>3007</v>
      </c>
    </row>
    <row r="425" spans="4:5" ht="15.75">
      <c r="D425" s="276">
        <v>6351</v>
      </c>
      <c r="E425" s="277" t="s">
        <v>3009</v>
      </c>
    </row>
    <row r="426" spans="4:5" ht="15.75">
      <c r="D426" s="276">
        <v>6352</v>
      </c>
      <c r="E426" s="277" t="s">
        <v>1903</v>
      </c>
    </row>
    <row r="427" spans="4:5" ht="15.75">
      <c r="D427" s="276">
        <v>6353</v>
      </c>
      <c r="E427" s="277" t="s">
        <v>1693</v>
      </c>
    </row>
    <row r="428" spans="4:5" ht="15.75">
      <c r="D428" s="276">
        <v>6354</v>
      </c>
      <c r="E428" s="277" t="s">
        <v>744</v>
      </c>
    </row>
    <row r="429" spans="4:5" ht="15.75">
      <c r="D429" s="276">
        <v>6355</v>
      </c>
      <c r="E429" s="277" t="s">
        <v>1423</v>
      </c>
    </row>
    <row r="430" spans="4:5" ht="15.75">
      <c r="D430" s="276">
        <v>6359</v>
      </c>
      <c r="E430" s="277" t="s">
        <v>2145</v>
      </c>
    </row>
    <row r="431" spans="4:5" ht="15.75">
      <c r="D431" s="276">
        <v>6361</v>
      </c>
      <c r="E431" s="277" t="s">
        <v>8</v>
      </c>
    </row>
    <row r="432" spans="4:5" ht="15.75">
      <c r="D432" s="276">
        <v>6371</v>
      </c>
      <c r="E432" s="277" t="s">
        <v>2012</v>
      </c>
    </row>
    <row r="433" spans="4:5" ht="15.75">
      <c r="D433" s="276">
        <v>6379</v>
      </c>
      <c r="E433" s="277" t="s">
        <v>2013</v>
      </c>
    </row>
    <row r="434" spans="4:5" ht="15.75">
      <c r="D434" s="276">
        <v>6380</v>
      </c>
      <c r="E434" s="277" t="s">
        <v>2014</v>
      </c>
    </row>
    <row r="435" spans="4:5" ht="15.75">
      <c r="D435" s="276">
        <v>6411</v>
      </c>
      <c r="E435" s="277" t="s">
        <v>769</v>
      </c>
    </row>
    <row r="436" spans="4:5" ht="15.75">
      <c r="D436" s="276">
        <v>6412</v>
      </c>
      <c r="E436" s="277" t="s">
        <v>264</v>
      </c>
    </row>
    <row r="437" spans="4:5" ht="15.75">
      <c r="D437" s="276">
        <v>6413</v>
      </c>
      <c r="E437" s="277" t="s">
        <v>265</v>
      </c>
    </row>
    <row r="438" spans="4:5" ht="15.75">
      <c r="D438" s="276">
        <v>6414</v>
      </c>
      <c r="E438" s="278" t="s">
        <v>266</v>
      </c>
    </row>
    <row r="439" spans="4:5" ht="15.75">
      <c r="D439" s="276">
        <v>6415</v>
      </c>
      <c r="E439" s="279" t="s">
        <v>267</v>
      </c>
    </row>
    <row r="440" spans="4:5" ht="15.75">
      <c r="D440" s="276">
        <v>6419</v>
      </c>
      <c r="E440" s="279" t="s">
        <v>268</v>
      </c>
    </row>
    <row r="441" spans="4:5" ht="15.75">
      <c r="D441" s="276">
        <v>6421</v>
      </c>
      <c r="E441" s="279" t="s">
        <v>269</v>
      </c>
    </row>
    <row r="442" spans="4:5" ht="15.75">
      <c r="D442" s="276">
        <v>6422</v>
      </c>
      <c r="E442" s="279" t="s">
        <v>270</v>
      </c>
    </row>
    <row r="443" spans="4:5" ht="15.75">
      <c r="D443" s="276">
        <v>6423</v>
      </c>
      <c r="E443" s="279" t="s">
        <v>271</v>
      </c>
    </row>
    <row r="444" spans="4:5" ht="15.75">
      <c r="D444" s="276">
        <v>6424</v>
      </c>
      <c r="E444" s="279" t="s">
        <v>272</v>
      </c>
    </row>
    <row r="445" spans="4:5" ht="15.75">
      <c r="D445" s="276">
        <v>6429</v>
      </c>
      <c r="E445" s="279" t="s">
        <v>273</v>
      </c>
    </row>
    <row r="446" spans="4:5" ht="15.75">
      <c r="D446" s="276">
        <v>6431</v>
      </c>
      <c r="E446" s="279" t="s">
        <v>274</v>
      </c>
    </row>
    <row r="447" spans="4:5" ht="15.75">
      <c r="D447" s="276">
        <v>6432</v>
      </c>
      <c r="E447" s="279" t="s">
        <v>275</v>
      </c>
    </row>
    <row r="448" spans="4:5" ht="15.75">
      <c r="D448" s="276">
        <v>6433</v>
      </c>
      <c r="E448" s="279" t="s">
        <v>276</v>
      </c>
    </row>
    <row r="449" spans="4:5" ht="15.75">
      <c r="D449" s="276">
        <v>6434</v>
      </c>
      <c r="E449" s="279" t="s">
        <v>277</v>
      </c>
    </row>
    <row r="450" spans="4:5" ht="15.75">
      <c r="D450" s="276">
        <v>6439</v>
      </c>
      <c r="E450" s="279" t="s">
        <v>278</v>
      </c>
    </row>
    <row r="451" spans="4:5" ht="15.75">
      <c r="D451" s="276">
        <v>6441</v>
      </c>
      <c r="E451" s="279" t="s">
        <v>279</v>
      </c>
    </row>
    <row r="452" spans="4:5" ht="15.75">
      <c r="D452" s="276">
        <v>6442</v>
      </c>
      <c r="E452" s="279" t="s">
        <v>280</v>
      </c>
    </row>
    <row r="453" spans="4:5" ht="15.75">
      <c r="D453" s="276">
        <v>6443</v>
      </c>
      <c r="E453" s="277" t="s">
        <v>2625</v>
      </c>
    </row>
    <row r="454" spans="4:5" ht="15.75">
      <c r="D454" s="280" t="s">
        <v>399</v>
      </c>
      <c r="E454" s="271" t="s">
        <v>281</v>
      </c>
    </row>
    <row r="455" spans="4:5" ht="15.75">
      <c r="D455" s="280" t="s">
        <v>694</v>
      </c>
      <c r="E455" s="271" t="s">
        <v>695</v>
      </c>
    </row>
    <row r="456" spans="4:5" ht="15.75">
      <c r="D456" s="280" t="s">
        <v>696</v>
      </c>
      <c r="E456" s="271" t="s">
        <v>697</v>
      </c>
    </row>
    <row r="457" spans="4:5" ht="15.75">
      <c r="D457" s="280" t="s">
        <v>698</v>
      </c>
      <c r="E457" s="271" t="s">
        <v>176</v>
      </c>
    </row>
    <row r="458" spans="4:5" ht="15.75">
      <c r="D458" s="280" t="s">
        <v>177</v>
      </c>
      <c r="E458" s="271" t="s">
        <v>1114</v>
      </c>
    </row>
    <row r="459" spans="4:5" ht="15.75">
      <c r="D459" s="280" t="s">
        <v>1115</v>
      </c>
      <c r="E459" s="271" t="s">
        <v>282</v>
      </c>
    </row>
    <row r="460" spans="4:5" ht="15.75">
      <c r="D460" s="280" t="s">
        <v>1117</v>
      </c>
      <c r="E460" s="271" t="s">
        <v>1118</v>
      </c>
    </row>
    <row r="461" spans="4:5" ht="15.75">
      <c r="D461" s="280" t="s">
        <v>1119</v>
      </c>
      <c r="E461" s="271" t="s">
        <v>1691</v>
      </c>
    </row>
    <row r="462" spans="4:5" ht="15.75">
      <c r="D462" s="280" t="s">
        <v>1692</v>
      </c>
      <c r="E462" s="271" t="s">
        <v>1938</v>
      </c>
    </row>
    <row r="463" spans="4:5" ht="15.75">
      <c r="D463" s="280" t="s">
        <v>1940</v>
      </c>
      <c r="E463" s="271" t="s">
        <v>283</v>
      </c>
    </row>
    <row r="464" spans="4:5" ht="31.5">
      <c r="D464" s="280" t="s">
        <v>1941</v>
      </c>
      <c r="E464" s="271" t="s">
        <v>284</v>
      </c>
    </row>
    <row r="465" spans="4:5" ht="31.5">
      <c r="D465" s="280" t="s">
        <v>2526</v>
      </c>
      <c r="E465" s="271" t="s">
        <v>2527</v>
      </c>
    </row>
    <row r="466" spans="4:5" ht="15.75">
      <c r="D466" s="280" t="s">
        <v>2528</v>
      </c>
      <c r="E466" s="271" t="s">
        <v>98</v>
      </c>
    </row>
    <row r="467" spans="4:5" ht="15.75">
      <c r="D467" s="280" t="s">
        <v>2530</v>
      </c>
      <c r="E467" s="271" t="s">
        <v>2531</v>
      </c>
    </row>
    <row r="468" spans="4:5" ht="15.75">
      <c r="D468" s="280" t="s">
        <v>363</v>
      </c>
      <c r="E468" s="271" t="s">
        <v>2817</v>
      </c>
    </row>
  </sheetData>
  <mergeCells count="1">
    <mergeCell ref="C1:C7"/>
  </mergeCells>
  <printOptions horizontalCentered="1"/>
  <pageMargins left="0" right="0" top="0" bottom="0" header="0" footer="0"/>
  <pageSetup horizontalDpi="600" verticalDpi="600" orientation="portrait" paperSize="9" scale="74" r:id="rId1"/>
  <headerFooter alignWithMargins="0">
    <oddHeader>&amp;RPříloha č. 1</oddHeader>
    <oddFooter>&amp;C&amp;P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18"/>
  <sheetViews>
    <sheetView tabSelected="1" workbookViewId="0" topLeftCell="A1">
      <selection activeCell="A1" sqref="A1:IV1"/>
    </sheetView>
  </sheetViews>
  <sheetFormatPr defaultColWidth="9.00390625" defaultRowHeight="12.75"/>
  <cols>
    <col min="1" max="1" width="6.625" style="358" customWidth="1"/>
    <col min="2" max="2" width="12.125" style="359" customWidth="1"/>
    <col min="3" max="3" width="48.625" style="357" customWidth="1"/>
    <col min="4" max="4" width="23.375" style="357" customWidth="1"/>
    <col min="5" max="5" width="40.625" style="357" customWidth="1"/>
    <col min="6" max="6" width="14.625" style="360" customWidth="1"/>
    <col min="7" max="16384" width="9.125" style="357" customWidth="1"/>
  </cols>
  <sheetData>
    <row r="1" spans="1:6" s="392" customFormat="1" ht="15">
      <c r="A1" s="390" t="s">
        <v>1297</v>
      </c>
      <c r="B1" s="391"/>
      <c r="F1" s="393"/>
    </row>
    <row r="3" ht="15">
      <c r="A3" s="358" t="s">
        <v>247</v>
      </c>
    </row>
    <row r="4" spans="1:6" s="365" customFormat="1" ht="15">
      <c r="A4" s="362"/>
      <c r="B4" s="363"/>
      <c r="C4" s="361"/>
      <c r="D4" s="361"/>
      <c r="E4" s="361"/>
      <c r="F4" s="364"/>
    </row>
    <row r="5" spans="1:6" s="367" customFormat="1" ht="29.25" customHeight="1">
      <c r="A5" s="385" t="s">
        <v>699</v>
      </c>
      <c r="B5" s="385" t="s">
        <v>1764</v>
      </c>
      <c r="C5" s="386" t="s">
        <v>700</v>
      </c>
      <c r="D5" s="386" t="s">
        <v>701</v>
      </c>
      <c r="E5" s="385" t="s">
        <v>249</v>
      </c>
      <c r="F5" s="385"/>
    </row>
    <row r="6" spans="1:6" s="367" customFormat="1" ht="15">
      <c r="A6" s="385"/>
      <c r="B6" s="385"/>
      <c r="C6" s="386"/>
      <c r="D6" s="386"/>
      <c r="E6" s="366" t="s">
        <v>251</v>
      </c>
      <c r="F6" s="368" t="s">
        <v>250</v>
      </c>
    </row>
    <row r="7" spans="1:6" ht="45">
      <c r="A7" s="369">
        <v>1</v>
      </c>
      <c r="B7" s="370">
        <v>47813130</v>
      </c>
      <c r="C7" s="371" t="s">
        <v>1160</v>
      </c>
      <c r="D7" s="372" t="s">
        <v>1715</v>
      </c>
      <c r="E7" s="372" t="s">
        <v>252</v>
      </c>
      <c r="F7" s="373">
        <v>-276000</v>
      </c>
    </row>
    <row r="8" spans="1:6" ht="45">
      <c r="A8" s="369">
        <v>2</v>
      </c>
      <c r="B8" s="370">
        <v>47813130</v>
      </c>
      <c r="C8" s="371" t="s">
        <v>1160</v>
      </c>
      <c r="D8" s="372" t="s">
        <v>1715</v>
      </c>
      <c r="E8" s="374" t="s">
        <v>253</v>
      </c>
      <c r="F8" s="373">
        <v>-100000</v>
      </c>
    </row>
    <row r="9" spans="1:6" ht="30">
      <c r="A9" s="369">
        <v>3</v>
      </c>
      <c r="B9" s="375" t="s">
        <v>958</v>
      </c>
      <c r="C9" s="371" t="s">
        <v>959</v>
      </c>
      <c r="D9" s="376" t="s">
        <v>960</v>
      </c>
      <c r="E9" s="376" t="s">
        <v>252</v>
      </c>
      <c r="F9" s="373">
        <v>-100000</v>
      </c>
    </row>
    <row r="10" spans="1:6" ht="15">
      <c r="A10" s="378"/>
      <c r="B10" s="380"/>
      <c r="C10" s="379" t="s">
        <v>2270</v>
      </c>
      <c r="D10" s="379"/>
      <c r="E10" s="379"/>
      <c r="F10" s="381">
        <f>SUM(F7:F9)</f>
        <v>-476000</v>
      </c>
    </row>
    <row r="12" ht="15">
      <c r="A12" s="358" t="s">
        <v>248</v>
      </c>
    </row>
    <row r="14" spans="1:6" ht="30" customHeight="1">
      <c r="A14" s="385" t="s">
        <v>699</v>
      </c>
      <c r="B14" s="385" t="s">
        <v>1764</v>
      </c>
      <c r="C14" s="386" t="s">
        <v>700</v>
      </c>
      <c r="D14" s="386" t="s">
        <v>701</v>
      </c>
      <c r="E14" s="385" t="s">
        <v>1296</v>
      </c>
      <c r="F14" s="385"/>
    </row>
    <row r="15" spans="1:6" ht="15">
      <c r="A15" s="385"/>
      <c r="B15" s="385"/>
      <c r="C15" s="386"/>
      <c r="D15" s="386"/>
      <c r="E15" s="366" t="s">
        <v>251</v>
      </c>
      <c r="F15" s="368" t="s">
        <v>250</v>
      </c>
    </row>
    <row r="16" spans="1:6" ht="30">
      <c r="A16" s="369">
        <v>1</v>
      </c>
      <c r="B16" s="370" t="s">
        <v>1757</v>
      </c>
      <c r="C16" s="371" t="s">
        <v>1758</v>
      </c>
      <c r="D16" s="372" t="s">
        <v>420</v>
      </c>
      <c r="E16" s="372" t="s">
        <v>1295</v>
      </c>
      <c r="F16" s="373">
        <v>222000</v>
      </c>
    </row>
    <row r="17" spans="1:6" ht="45">
      <c r="A17" s="377">
        <v>2</v>
      </c>
      <c r="B17" s="370">
        <v>68321082</v>
      </c>
      <c r="C17" s="371" t="s">
        <v>561</v>
      </c>
      <c r="D17" s="372" t="s">
        <v>562</v>
      </c>
      <c r="E17" s="374" t="s">
        <v>253</v>
      </c>
      <c r="F17" s="373">
        <v>100000</v>
      </c>
    </row>
    <row r="18" spans="1:6" ht="15">
      <c r="A18" s="378"/>
      <c r="B18" s="380"/>
      <c r="C18" s="379" t="s">
        <v>2270</v>
      </c>
      <c r="D18" s="379"/>
      <c r="E18" s="379"/>
      <c r="F18" s="381">
        <f>SUM(F16:F17)</f>
        <v>322000</v>
      </c>
    </row>
  </sheetData>
  <mergeCells count="10">
    <mergeCell ref="A5:A6"/>
    <mergeCell ref="E14:F14"/>
    <mergeCell ref="B5:B6"/>
    <mergeCell ref="C5:C6"/>
    <mergeCell ref="D5:D6"/>
    <mergeCell ref="E5:F5"/>
    <mergeCell ref="A14:A15"/>
    <mergeCell ref="B14:B15"/>
    <mergeCell ref="C14:C15"/>
    <mergeCell ref="D14:D15"/>
  </mergeCells>
  <printOptions horizontalCentered="1"/>
  <pageMargins left="0.7874015748031497" right="0.7874015748031497" top="1.1811023622047245" bottom="0.984251968503937" header="0.3937007874015748" footer="0.5118110236220472"/>
  <pageSetup fitToHeight="1" fitToWidth="1" horizontalDpi="600" verticalDpi="600" orientation="landscape" paperSize="9" scale="90" r:id="rId1"/>
  <headerFooter alignWithMargins="0">
    <oddHeader>&amp;L&amp;"Tahoma,Tučné"&amp;12Usnesení č. 81/5017 - Příloha č. 1&amp;"Tahoma,Obyčejné"
Počet stran přílohy: 1&amp;R&amp;"Tahoma,Obyčejné"&amp;12Strana &amp;P</oddHeader>
  </headerFooter>
</worksheet>
</file>

<file path=xl/worksheets/sheet6.xml><?xml version="1.0" encoding="utf-8"?>
<worksheet xmlns="http://schemas.openxmlformats.org/spreadsheetml/2006/main" xmlns:r="http://schemas.openxmlformats.org/officeDocument/2006/relationships">
  <sheetPr codeName="List25">
    <tabColor indexed="35"/>
  </sheetPr>
  <dimension ref="A2:L30"/>
  <sheetViews>
    <sheetView workbookViewId="0" topLeftCell="A2">
      <selection activeCell="L12" sqref="L12"/>
    </sheetView>
  </sheetViews>
  <sheetFormatPr defaultColWidth="9.00390625" defaultRowHeight="12.75" outlineLevelRow="1"/>
  <cols>
    <col min="1" max="1" width="21.00390625" style="216" customWidth="1"/>
    <col min="2" max="3" width="10.25390625" style="215" hidden="1" customWidth="1"/>
    <col min="4" max="4" width="11.25390625" style="215" hidden="1" customWidth="1"/>
    <col min="5" max="5" width="13.25390625" style="215" hidden="1" customWidth="1"/>
    <col min="6" max="6" width="12.875" style="215" customWidth="1"/>
    <col min="7" max="8" width="11.25390625" style="215" bestFit="1" customWidth="1"/>
    <col min="9" max="10" width="11.00390625" style="216" customWidth="1"/>
    <col min="11" max="11" width="11.75390625" style="216" customWidth="1"/>
    <col min="12" max="12" width="12.625" style="216" customWidth="1"/>
    <col min="13" max="16384" width="10.25390625" style="216" customWidth="1"/>
  </cols>
  <sheetData>
    <row r="2" ht="15.75">
      <c r="A2" s="214" t="s">
        <v>975</v>
      </c>
    </row>
    <row r="3" spans="1:10" s="214" customFormat="1" ht="23.25" customHeight="1">
      <c r="A3" s="217"/>
      <c r="B3" s="218">
        <v>2001</v>
      </c>
      <c r="C3" s="218">
        <v>2002</v>
      </c>
      <c r="D3" s="218">
        <v>2003</v>
      </c>
      <c r="E3" s="218" t="s">
        <v>976</v>
      </c>
      <c r="F3" s="218" t="s">
        <v>977</v>
      </c>
      <c r="G3" s="218"/>
      <c r="H3" s="218"/>
      <c r="I3" s="217"/>
      <c r="J3" s="305"/>
    </row>
    <row r="4" spans="1:10" ht="23.25" customHeight="1">
      <c r="A4" s="217" t="s">
        <v>978</v>
      </c>
      <c r="B4" s="219">
        <v>84275</v>
      </c>
      <c r="C4" s="219">
        <v>3999376</v>
      </c>
      <c r="D4" s="219">
        <v>6078276</v>
      </c>
      <c r="E4" s="219">
        <v>2912785</v>
      </c>
      <c r="F4" s="219">
        <v>3466158</v>
      </c>
      <c r="G4" s="219"/>
      <c r="H4" s="219"/>
      <c r="I4" s="283"/>
      <c r="J4" s="332"/>
    </row>
    <row r="5" spans="1:10" ht="23.25" customHeight="1">
      <c r="A5" s="217" t="s">
        <v>979</v>
      </c>
      <c r="B5" s="219">
        <v>84275</v>
      </c>
      <c r="C5" s="219">
        <v>3999376</v>
      </c>
      <c r="D5" s="219">
        <v>6078276</v>
      </c>
      <c r="E5" s="219"/>
      <c r="F5" s="219"/>
      <c r="G5" s="219"/>
      <c r="H5" s="219"/>
      <c r="I5" s="283"/>
      <c r="J5" s="332"/>
    </row>
    <row r="8" spans="1:12" ht="20.25" customHeight="1">
      <c r="A8" s="217"/>
      <c r="B8" s="218">
        <v>2001</v>
      </c>
      <c r="C8" s="218">
        <v>2002</v>
      </c>
      <c r="D8" s="218">
        <v>2003</v>
      </c>
      <c r="E8" s="218" t="s">
        <v>976</v>
      </c>
      <c r="F8" s="218" t="s">
        <v>977</v>
      </c>
      <c r="G8" s="218">
        <v>2006</v>
      </c>
      <c r="H8" s="218" t="s">
        <v>1484</v>
      </c>
      <c r="I8" s="218">
        <v>2008</v>
      </c>
      <c r="J8" s="218">
        <v>2009</v>
      </c>
      <c r="K8" s="218" t="s">
        <v>1972</v>
      </c>
      <c r="L8" s="218" t="s">
        <v>1963</v>
      </c>
    </row>
    <row r="9" spans="1:12" ht="20.25" customHeight="1">
      <c r="A9" s="217" t="s">
        <v>980</v>
      </c>
      <c r="B9" s="219">
        <v>84275</v>
      </c>
      <c r="C9" s="219">
        <v>3999376</v>
      </c>
      <c r="D9" s="219">
        <v>6078276</v>
      </c>
      <c r="E9" s="219">
        <v>2912785</v>
      </c>
      <c r="F9" s="219">
        <v>3466158</v>
      </c>
      <c r="G9" s="219">
        <v>5192836</v>
      </c>
      <c r="H9" s="219">
        <v>5317944</v>
      </c>
      <c r="I9" s="302">
        <v>7592570</v>
      </c>
      <c r="J9" s="302">
        <v>7540749</v>
      </c>
      <c r="K9" s="284">
        <v>7428164</v>
      </c>
      <c r="L9" s="284">
        <v>8304059</v>
      </c>
    </row>
    <row r="10" spans="1:12" ht="20.25" customHeight="1">
      <c r="A10" s="217" t="s">
        <v>1479</v>
      </c>
      <c r="B10" s="219">
        <v>1725409</v>
      </c>
      <c r="C10" s="219">
        <v>359422</v>
      </c>
      <c r="D10" s="219">
        <v>5867132</v>
      </c>
      <c r="E10" s="219">
        <f>12367232-2912785</f>
        <v>9454447</v>
      </c>
      <c r="F10" s="219">
        <v>10982426.8</v>
      </c>
      <c r="G10" s="262">
        <v>11172923.62</v>
      </c>
      <c r="H10" s="298">
        <v>10466523.8</v>
      </c>
      <c r="I10" s="302">
        <v>10151456.39</v>
      </c>
      <c r="J10" s="302">
        <v>11166878</v>
      </c>
      <c r="K10" s="299">
        <v>10680092</v>
      </c>
      <c r="L10" s="299"/>
    </row>
    <row r="11" spans="1:12" ht="15.75">
      <c r="A11" s="306" t="s">
        <v>1480</v>
      </c>
      <c r="B11" s="219"/>
      <c r="C11" s="219"/>
      <c r="D11" s="219"/>
      <c r="E11" s="219"/>
      <c r="F11" s="219"/>
      <c r="G11" s="219"/>
      <c r="H11" s="307"/>
      <c r="I11" s="307"/>
      <c r="J11" s="307"/>
      <c r="K11" s="333"/>
      <c r="L11" s="333">
        <f>1299562+9699783+572561</f>
        <v>11571906</v>
      </c>
    </row>
    <row r="12" ht="15.75">
      <c r="A12" s="305" t="s">
        <v>183</v>
      </c>
    </row>
    <row r="14" spans="8:12" ht="15.75">
      <c r="H14" s="304">
        <f>H9+H10</f>
        <v>15784467.8</v>
      </c>
      <c r="I14" s="304">
        <f>I9+I10</f>
        <v>17744026.39</v>
      </c>
      <c r="J14" s="304"/>
      <c r="K14" s="303"/>
      <c r="L14" s="356" t="s">
        <v>2250</v>
      </c>
    </row>
    <row r="15" ht="15.75">
      <c r="H15" s="300"/>
    </row>
    <row r="16" spans="1:8" ht="22.5" customHeight="1" hidden="1" outlineLevel="1">
      <c r="A16" s="220" t="s">
        <v>1481</v>
      </c>
      <c r="B16" s="221"/>
      <c r="C16" s="221"/>
      <c r="D16" s="221"/>
      <c r="E16" s="221"/>
      <c r="F16" s="221"/>
      <c r="G16" s="221"/>
      <c r="H16" s="221"/>
    </row>
    <row r="17" spans="1:8" ht="22.5" customHeight="1" hidden="1" outlineLevel="1">
      <c r="A17" s="222"/>
      <c r="B17" s="223">
        <v>2001</v>
      </c>
      <c r="C17" s="223">
        <v>2002</v>
      </c>
      <c r="D17" s="223">
        <v>2003</v>
      </c>
      <c r="E17" s="223" t="s">
        <v>1482</v>
      </c>
      <c r="F17" s="223" t="s">
        <v>1483</v>
      </c>
      <c r="G17" s="223"/>
      <c r="H17" s="223"/>
    </row>
    <row r="18" spans="1:8" ht="21.75" customHeight="1" hidden="1" outlineLevel="1">
      <c r="A18" s="224" t="s">
        <v>979</v>
      </c>
      <c r="B18" s="225">
        <v>1809684</v>
      </c>
      <c r="C18" s="225">
        <v>4349169</v>
      </c>
      <c r="D18" s="225">
        <v>10942261</v>
      </c>
      <c r="E18" s="225">
        <v>2908920</v>
      </c>
      <c r="F18" s="225">
        <v>4223860</v>
      </c>
      <c r="G18" s="225"/>
      <c r="H18" s="225"/>
    </row>
    <row r="19" spans="1:8" ht="21.75" customHeight="1" hidden="1" outlineLevel="1">
      <c r="A19" s="224" t="s">
        <v>978</v>
      </c>
      <c r="B19" s="225">
        <v>1809684</v>
      </c>
      <c r="C19" s="225">
        <v>4358798</v>
      </c>
      <c r="D19" s="225">
        <v>11025324</v>
      </c>
      <c r="E19" s="225">
        <v>2908920</v>
      </c>
      <c r="F19" s="225">
        <v>4223860</v>
      </c>
      <c r="G19" s="225"/>
      <c r="H19" s="225"/>
    </row>
    <row r="20" spans="1:8" ht="15.75" hidden="1" outlineLevel="1">
      <c r="A20" s="220"/>
      <c r="B20" s="221"/>
      <c r="C20" s="221">
        <f>C18-C19</f>
        <v>-9629</v>
      </c>
      <c r="D20" s="221">
        <f>D18-D19</f>
        <v>-83063</v>
      </c>
      <c r="E20" s="221"/>
      <c r="F20" s="221"/>
      <c r="G20" s="221"/>
      <c r="H20" s="221"/>
    </row>
    <row r="21" spans="1:8" ht="15.75" hidden="1" outlineLevel="1">
      <c r="A21" s="220"/>
      <c r="B21" s="221"/>
      <c r="C21" s="221"/>
      <c r="D21" s="221"/>
      <c r="E21" s="221"/>
      <c r="F21" s="221"/>
      <c r="G21" s="221"/>
      <c r="H21" s="221"/>
    </row>
    <row r="22" spans="1:8" ht="24.75" customHeight="1" hidden="1" outlineLevel="1">
      <c r="A22" s="224"/>
      <c r="B22" s="223">
        <v>2001</v>
      </c>
      <c r="C22" s="223">
        <v>2002</v>
      </c>
      <c r="D22" s="223">
        <v>2003</v>
      </c>
      <c r="E22" s="223" t="s">
        <v>1482</v>
      </c>
      <c r="F22" s="223" t="s">
        <v>1483</v>
      </c>
      <c r="G22" s="223"/>
      <c r="H22" s="223"/>
    </row>
    <row r="23" spans="1:8" ht="24.75" customHeight="1" hidden="1" outlineLevel="1">
      <c r="A23" s="224" t="s">
        <v>980</v>
      </c>
      <c r="B23" s="225">
        <v>84275</v>
      </c>
      <c r="C23" s="225">
        <v>3999376</v>
      </c>
      <c r="D23" s="225">
        <v>6078276</v>
      </c>
      <c r="E23" s="225">
        <v>2911420</v>
      </c>
      <c r="F23" s="225">
        <v>4226360</v>
      </c>
      <c r="G23" s="225"/>
      <c r="H23" s="225"/>
    </row>
    <row r="24" spans="1:8" ht="24.75" customHeight="1" hidden="1" outlineLevel="1">
      <c r="A24" s="224" t="s">
        <v>1481</v>
      </c>
      <c r="B24" s="225">
        <v>1809684</v>
      </c>
      <c r="C24" s="225">
        <v>4358798</v>
      </c>
      <c r="D24" s="225">
        <v>11055594</v>
      </c>
      <c r="E24" s="225">
        <v>8367041</v>
      </c>
      <c r="F24" s="225">
        <v>7528049</v>
      </c>
      <c r="G24" s="225"/>
      <c r="H24" s="225"/>
    </row>
    <row r="25" spans="1:8" ht="21" customHeight="1" hidden="1" outlineLevel="1">
      <c r="A25" s="224" t="s">
        <v>1479</v>
      </c>
      <c r="B25" s="225">
        <f>B24-B23</f>
        <v>1725409</v>
      </c>
      <c r="C25" s="225">
        <f>C24-C23</f>
        <v>359422</v>
      </c>
      <c r="D25" s="225">
        <f>D24-D23</f>
        <v>4977318</v>
      </c>
      <c r="E25" s="225">
        <v>8367041</v>
      </c>
      <c r="F25" s="225">
        <v>7528049</v>
      </c>
      <c r="G25" s="225"/>
      <c r="H25" s="225"/>
    </row>
    <row r="26" spans="1:8" ht="15.75" hidden="1" outlineLevel="1">
      <c r="A26" s="220"/>
      <c r="B26" s="221"/>
      <c r="C26" s="221"/>
      <c r="D26" s="221"/>
      <c r="E26" s="221"/>
      <c r="F26" s="221"/>
      <c r="G26" s="221"/>
      <c r="H26" s="221"/>
    </row>
    <row r="27" spans="1:8" ht="25.5" customHeight="1" hidden="1" outlineLevel="1">
      <c r="A27" s="224"/>
      <c r="B27" s="223">
        <v>2001</v>
      </c>
      <c r="C27" s="223">
        <v>2002</v>
      </c>
      <c r="D27" s="223">
        <v>2003</v>
      </c>
      <c r="E27" s="223" t="s">
        <v>1482</v>
      </c>
      <c r="F27" s="223" t="s">
        <v>1483</v>
      </c>
      <c r="G27" s="223"/>
      <c r="H27" s="223"/>
    </row>
    <row r="28" spans="1:8" ht="21" customHeight="1" hidden="1" outlineLevel="1">
      <c r="A28" s="224" t="s">
        <v>980</v>
      </c>
      <c r="B28" s="225">
        <v>84275</v>
      </c>
      <c r="C28" s="225">
        <v>3999376</v>
      </c>
      <c r="D28" s="225">
        <v>6078276</v>
      </c>
      <c r="E28" s="225">
        <v>2911420</v>
      </c>
      <c r="F28" s="225">
        <v>4226360</v>
      </c>
      <c r="G28" s="225"/>
      <c r="H28" s="225"/>
    </row>
    <row r="29" spans="1:8" ht="23.25" customHeight="1" hidden="1" outlineLevel="1">
      <c r="A29" s="224" t="s">
        <v>1479</v>
      </c>
      <c r="B29" s="225">
        <v>1725409</v>
      </c>
      <c r="C29" s="225">
        <v>359422</v>
      </c>
      <c r="D29" s="225">
        <v>4977318</v>
      </c>
      <c r="E29" s="225">
        <v>8367041</v>
      </c>
      <c r="F29" s="225">
        <v>7528049</v>
      </c>
      <c r="G29" s="225"/>
      <c r="H29" s="225"/>
    </row>
    <row r="30" spans="1:8" ht="15.75" hidden="1" outlineLevel="1">
      <c r="A30" s="226" t="s">
        <v>1480</v>
      </c>
      <c r="B30" s="221"/>
      <c r="C30" s="221"/>
      <c r="D30" s="221"/>
      <c r="E30" s="221"/>
      <c r="F30" s="221"/>
      <c r="G30" s="221"/>
      <c r="H30" s="221"/>
    </row>
    <row r="31" ht="15.75" collapsed="1"/>
  </sheetData>
  <printOptions/>
  <pageMargins left="0.75" right="0.75" top="1" bottom="1" header="0.4921259845" footer="0.492125984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List26"/>
  <dimension ref="A1:F316"/>
  <sheetViews>
    <sheetView showGridLines="0" workbookViewId="0" topLeftCell="A1">
      <pane ySplit="2" topLeftCell="BM265" activePane="bottomLeft" state="frozen"/>
      <selection pane="topLeft" activeCell="A1" sqref="A1"/>
      <selection pane="bottomLeft" activeCell="G14" sqref="G14"/>
    </sheetView>
  </sheetViews>
  <sheetFormatPr defaultColWidth="9.00390625" defaultRowHeight="12.75"/>
  <cols>
    <col min="1" max="1" width="6.875" style="196" customWidth="1"/>
    <col min="2" max="2" width="10.75390625" style="196" customWidth="1"/>
    <col min="3" max="3" width="62.125" style="197" customWidth="1"/>
    <col min="4" max="5" width="25.75390625" style="2" customWidth="1"/>
    <col min="6" max="6" width="12.125" style="160" customWidth="1"/>
    <col min="7" max="16384" width="9.125" style="2" customWidth="1"/>
  </cols>
  <sheetData>
    <row r="1" spans="1:5" ht="18.75">
      <c r="A1" s="387" t="s">
        <v>1164</v>
      </c>
      <c r="B1" s="388"/>
      <c r="C1" s="388"/>
      <c r="D1" s="388"/>
      <c r="E1" s="388"/>
    </row>
    <row r="2" spans="1:5" ht="16.5" thickBot="1">
      <c r="A2" s="161" t="s">
        <v>1416</v>
      </c>
      <c r="B2" s="161" t="s">
        <v>1764</v>
      </c>
      <c r="C2" s="162" t="s">
        <v>1165</v>
      </c>
      <c r="D2" s="163" t="s">
        <v>1277</v>
      </c>
      <c r="E2" s="163" t="s">
        <v>1166</v>
      </c>
    </row>
    <row r="3" spans="1:5" ht="15.75" thickTop="1">
      <c r="A3" s="164">
        <v>1101</v>
      </c>
      <c r="B3" s="198" t="s">
        <v>1422</v>
      </c>
      <c r="C3" s="165" t="s">
        <v>1015</v>
      </c>
      <c r="D3" s="166" t="s">
        <v>47</v>
      </c>
      <c r="E3" s="166" t="s">
        <v>48</v>
      </c>
    </row>
    <row r="4" spans="1:5" ht="15">
      <c r="A4" s="164">
        <v>1102</v>
      </c>
      <c r="B4" s="198" t="s">
        <v>1017</v>
      </c>
      <c r="C4" s="165" t="s">
        <v>1018</v>
      </c>
      <c r="D4" s="166" t="s">
        <v>49</v>
      </c>
      <c r="E4" s="166" t="s">
        <v>50</v>
      </c>
    </row>
    <row r="5" spans="1:5" ht="15">
      <c r="A5" s="164">
        <v>1103</v>
      </c>
      <c r="B5" s="198" t="s">
        <v>1020</v>
      </c>
      <c r="C5" s="165" t="s">
        <v>2441</v>
      </c>
      <c r="D5" s="166" t="s">
        <v>51</v>
      </c>
      <c r="E5" s="166" t="s">
        <v>52</v>
      </c>
    </row>
    <row r="6" spans="1:5" ht="15">
      <c r="A6" s="164">
        <v>1104</v>
      </c>
      <c r="B6" s="198" t="s">
        <v>2147</v>
      </c>
      <c r="C6" s="165" t="s">
        <v>2148</v>
      </c>
      <c r="D6" s="166" t="s">
        <v>53</v>
      </c>
      <c r="E6" s="166" t="s">
        <v>54</v>
      </c>
    </row>
    <row r="7" spans="1:5" ht="15">
      <c r="A7" s="164">
        <v>1105</v>
      </c>
      <c r="B7" s="198" t="s">
        <v>2150</v>
      </c>
      <c r="C7" s="165" t="s">
        <v>1278</v>
      </c>
      <c r="D7" s="166" t="s">
        <v>53</v>
      </c>
      <c r="E7" s="166" t="s">
        <v>55</v>
      </c>
    </row>
    <row r="8" spans="1:5" ht="30">
      <c r="A8" s="164">
        <v>1106</v>
      </c>
      <c r="B8" s="198" t="s">
        <v>1184</v>
      </c>
      <c r="C8" s="165" t="s">
        <v>1185</v>
      </c>
      <c r="D8" s="166" t="s">
        <v>56</v>
      </c>
      <c r="E8" s="166" t="s">
        <v>57</v>
      </c>
    </row>
    <row r="9" spans="1:5" ht="30">
      <c r="A9" s="164">
        <v>1107</v>
      </c>
      <c r="B9" s="198">
        <v>61989011</v>
      </c>
      <c r="C9" s="165" t="s">
        <v>1187</v>
      </c>
      <c r="D9" s="166" t="s">
        <v>53</v>
      </c>
      <c r="E9" s="166" t="s">
        <v>58</v>
      </c>
    </row>
    <row r="10" spans="1:5" ht="30">
      <c r="A10" s="164">
        <v>1108</v>
      </c>
      <c r="B10" s="198" t="s">
        <v>1189</v>
      </c>
      <c r="C10" s="165" t="s">
        <v>1190</v>
      </c>
      <c r="D10" s="166" t="s">
        <v>56</v>
      </c>
      <c r="E10" s="166" t="s">
        <v>1279</v>
      </c>
    </row>
    <row r="11" spans="1:5" ht="30">
      <c r="A11" s="164">
        <v>1109</v>
      </c>
      <c r="B11" s="198">
        <v>62331205</v>
      </c>
      <c r="C11" s="165" t="s">
        <v>1881</v>
      </c>
      <c r="D11" s="166" t="s">
        <v>59</v>
      </c>
      <c r="E11" s="166" t="s">
        <v>483</v>
      </c>
    </row>
    <row r="12" spans="1:5" ht="15">
      <c r="A12" s="164">
        <v>1110</v>
      </c>
      <c r="B12" s="198">
        <v>62331639</v>
      </c>
      <c r="C12" s="165" t="s">
        <v>856</v>
      </c>
      <c r="D12" s="166" t="s">
        <v>484</v>
      </c>
      <c r="E12" s="166" t="s">
        <v>485</v>
      </c>
    </row>
    <row r="13" spans="1:5" ht="30">
      <c r="A13" s="164">
        <v>1111</v>
      </c>
      <c r="B13" s="198">
        <v>62331493</v>
      </c>
      <c r="C13" s="165" t="s">
        <v>1363</v>
      </c>
      <c r="D13" s="166" t="s">
        <v>484</v>
      </c>
      <c r="E13" s="166" t="s">
        <v>486</v>
      </c>
    </row>
    <row r="14" spans="1:5" ht="15">
      <c r="A14" s="164">
        <v>1112</v>
      </c>
      <c r="B14" s="198">
        <v>62331558</v>
      </c>
      <c r="C14" s="165" t="s">
        <v>1365</v>
      </c>
      <c r="D14" s="166" t="s">
        <v>487</v>
      </c>
      <c r="E14" s="166" t="s">
        <v>795</v>
      </c>
    </row>
    <row r="15" spans="1:5" ht="15">
      <c r="A15" s="164">
        <v>1113</v>
      </c>
      <c r="B15" s="198">
        <v>62331582</v>
      </c>
      <c r="C15" s="165" t="s">
        <v>1367</v>
      </c>
      <c r="D15" s="166" t="s">
        <v>796</v>
      </c>
      <c r="E15" s="166" t="s">
        <v>797</v>
      </c>
    </row>
    <row r="16" spans="1:5" ht="15">
      <c r="A16" s="164">
        <v>1114</v>
      </c>
      <c r="B16" s="198">
        <v>62331795</v>
      </c>
      <c r="C16" s="165" t="s">
        <v>1369</v>
      </c>
      <c r="D16" s="166" t="s">
        <v>2502</v>
      </c>
      <c r="E16" s="166" t="s">
        <v>2503</v>
      </c>
    </row>
    <row r="17" spans="1:5" ht="30">
      <c r="A17" s="164">
        <v>1115</v>
      </c>
      <c r="B17" s="198">
        <v>62331540</v>
      </c>
      <c r="C17" s="165" t="s">
        <v>1678</v>
      </c>
      <c r="D17" s="166" t="s">
        <v>2504</v>
      </c>
      <c r="E17" s="166" t="s">
        <v>2115</v>
      </c>
    </row>
    <row r="18" spans="1:5" ht="15">
      <c r="A18" s="164">
        <v>1116</v>
      </c>
      <c r="B18" s="198" t="s">
        <v>1680</v>
      </c>
      <c r="C18" s="165" t="s">
        <v>1280</v>
      </c>
      <c r="D18" s="166" t="s">
        <v>2116</v>
      </c>
      <c r="E18" s="166" t="s">
        <v>2117</v>
      </c>
    </row>
    <row r="19" spans="1:5" ht="15">
      <c r="A19" s="164">
        <v>1117</v>
      </c>
      <c r="B19" s="198" t="s">
        <v>1386</v>
      </c>
      <c r="C19" s="165" t="s">
        <v>1387</v>
      </c>
      <c r="D19" s="166" t="s">
        <v>2118</v>
      </c>
      <c r="E19" s="166" t="s">
        <v>2119</v>
      </c>
    </row>
    <row r="20" spans="1:5" ht="30">
      <c r="A20" s="164">
        <v>1118</v>
      </c>
      <c r="B20" s="198" t="s">
        <v>1284</v>
      </c>
      <c r="C20" s="165" t="s">
        <v>1285</v>
      </c>
      <c r="D20" s="166" t="s">
        <v>2120</v>
      </c>
      <c r="E20" s="166" t="s">
        <v>2121</v>
      </c>
    </row>
    <row r="21" spans="1:5" ht="15">
      <c r="A21" s="164">
        <v>1119</v>
      </c>
      <c r="B21" s="198" t="s">
        <v>1287</v>
      </c>
      <c r="C21" s="165" t="s">
        <v>575</v>
      </c>
      <c r="D21" s="166" t="s">
        <v>2122</v>
      </c>
      <c r="E21" s="166" t="s">
        <v>2123</v>
      </c>
    </row>
    <row r="22" spans="1:5" ht="15">
      <c r="A22" s="164">
        <v>1120</v>
      </c>
      <c r="B22" s="198">
        <v>47813091</v>
      </c>
      <c r="C22" s="165" t="s">
        <v>577</v>
      </c>
      <c r="D22" s="166" t="s">
        <v>2124</v>
      </c>
      <c r="E22" s="166" t="s">
        <v>2125</v>
      </c>
    </row>
    <row r="23" spans="1:5" ht="15">
      <c r="A23" s="164">
        <v>1121</v>
      </c>
      <c r="B23" s="198">
        <v>47813113</v>
      </c>
      <c r="C23" s="165" t="s">
        <v>517</v>
      </c>
      <c r="D23" s="166" t="s">
        <v>2126</v>
      </c>
      <c r="E23" s="166" t="s">
        <v>2127</v>
      </c>
    </row>
    <row r="24" spans="1:5" ht="15">
      <c r="A24" s="164">
        <v>1122</v>
      </c>
      <c r="B24" s="198">
        <v>47813075</v>
      </c>
      <c r="C24" s="165" t="s">
        <v>519</v>
      </c>
      <c r="D24" s="166" t="s">
        <v>2126</v>
      </c>
      <c r="E24" s="166" t="s">
        <v>2128</v>
      </c>
    </row>
    <row r="25" spans="1:5" ht="15">
      <c r="A25" s="164">
        <v>1123</v>
      </c>
      <c r="B25" s="198">
        <v>47813105</v>
      </c>
      <c r="C25" s="165" t="s">
        <v>2955</v>
      </c>
      <c r="D25" s="166" t="s">
        <v>3045</v>
      </c>
      <c r="E25" s="166" t="s">
        <v>3046</v>
      </c>
    </row>
    <row r="26" spans="1:5" ht="15">
      <c r="A26" s="164">
        <v>1124</v>
      </c>
      <c r="B26" s="198" t="s">
        <v>2957</v>
      </c>
      <c r="C26" s="165" t="s">
        <v>2958</v>
      </c>
      <c r="D26" s="166" t="s">
        <v>3047</v>
      </c>
      <c r="E26" s="166" t="s">
        <v>3048</v>
      </c>
    </row>
    <row r="27" spans="1:5" ht="30">
      <c r="A27" s="164">
        <v>1125</v>
      </c>
      <c r="B27" s="198" t="s">
        <v>1125</v>
      </c>
      <c r="C27" s="165" t="s">
        <v>1525</v>
      </c>
      <c r="D27" s="166" t="s">
        <v>3047</v>
      </c>
      <c r="E27" s="167" t="s">
        <v>3049</v>
      </c>
    </row>
    <row r="28" spans="1:5" ht="30">
      <c r="A28" s="164">
        <v>1126</v>
      </c>
      <c r="B28" s="198" t="s">
        <v>1527</v>
      </c>
      <c r="C28" s="165" t="s">
        <v>1528</v>
      </c>
      <c r="D28" s="166" t="s">
        <v>3050</v>
      </c>
      <c r="E28" s="166" t="s">
        <v>3051</v>
      </c>
    </row>
    <row r="29" spans="1:5" ht="15">
      <c r="A29" s="164">
        <v>1127</v>
      </c>
      <c r="B29" s="198" t="s">
        <v>1530</v>
      </c>
      <c r="C29" s="165" t="s">
        <v>2470</v>
      </c>
      <c r="D29" s="166" t="s">
        <v>3052</v>
      </c>
      <c r="E29" s="166" t="s">
        <v>3053</v>
      </c>
    </row>
    <row r="30" spans="1:5" ht="15">
      <c r="A30" s="164">
        <v>1128</v>
      </c>
      <c r="B30" s="198" t="s">
        <v>2203</v>
      </c>
      <c r="C30" s="165" t="s">
        <v>2204</v>
      </c>
      <c r="D30" s="166" t="s">
        <v>3054</v>
      </c>
      <c r="E30" s="166" t="s">
        <v>3055</v>
      </c>
    </row>
    <row r="31" spans="1:5" ht="15">
      <c r="A31" s="164">
        <v>1129</v>
      </c>
      <c r="B31" s="198" t="s">
        <v>2206</v>
      </c>
      <c r="C31" s="165" t="s">
        <v>2207</v>
      </c>
      <c r="D31" s="166" t="s">
        <v>3056</v>
      </c>
      <c r="E31" s="166" t="s">
        <v>3057</v>
      </c>
    </row>
    <row r="32" spans="1:5" ht="15">
      <c r="A32" s="164">
        <v>1130</v>
      </c>
      <c r="B32" s="198" t="s">
        <v>2209</v>
      </c>
      <c r="C32" s="165" t="s">
        <v>2754</v>
      </c>
      <c r="D32" s="166" t="s">
        <v>3058</v>
      </c>
      <c r="E32" s="166" t="s">
        <v>3059</v>
      </c>
    </row>
    <row r="33" spans="1:5" ht="30">
      <c r="A33" s="164">
        <v>1131</v>
      </c>
      <c r="B33" s="198">
        <v>70645566</v>
      </c>
      <c r="C33" s="165" t="s">
        <v>2756</v>
      </c>
      <c r="D33" s="166" t="s">
        <v>3060</v>
      </c>
      <c r="E33" s="166" t="s">
        <v>332</v>
      </c>
    </row>
    <row r="34" spans="1:5" ht="30">
      <c r="A34" s="164">
        <v>1201</v>
      </c>
      <c r="B34" s="198" t="s">
        <v>2758</v>
      </c>
      <c r="C34" s="165" t="s">
        <v>2759</v>
      </c>
      <c r="D34" s="166" t="s">
        <v>333</v>
      </c>
      <c r="E34" s="166" t="s">
        <v>334</v>
      </c>
    </row>
    <row r="35" spans="1:5" ht="30">
      <c r="A35" s="164">
        <v>1202</v>
      </c>
      <c r="B35" s="198" t="s">
        <v>2852</v>
      </c>
      <c r="C35" s="165" t="s">
        <v>1793</v>
      </c>
      <c r="D35" s="166" t="s">
        <v>56</v>
      </c>
      <c r="E35" s="166" t="s">
        <v>335</v>
      </c>
    </row>
    <row r="36" spans="1:5" ht="30">
      <c r="A36" s="164">
        <v>1203</v>
      </c>
      <c r="B36" s="198" t="s">
        <v>1795</v>
      </c>
      <c r="C36" s="165" t="s">
        <v>1796</v>
      </c>
      <c r="D36" s="166" t="s">
        <v>56</v>
      </c>
      <c r="E36" s="166" t="s">
        <v>336</v>
      </c>
    </row>
    <row r="37" spans="1:5" ht="15">
      <c r="A37" s="164">
        <v>1204</v>
      </c>
      <c r="B37" s="198" t="s">
        <v>1798</v>
      </c>
      <c r="C37" s="165" t="s">
        <v>1799</v>
      </c>
      <c r="D37" s="166" t="s">
        <v>337</v>
      </c>
      <c r="E37" s="166" t="s">
        <v>338</v>
      </c>
    </row>
    <row r="38" spans="1:5" ht="30">
      <c r="A38" s="164">
        <v>1205</v>
      </c>
      <c r="B38" s="199" t="s">
        <v>2034</v>
      </c>
      <c r="C38" s="165" t="s">
        <v>1393</v>
      </c>
      <c r="D38" s="166" t="s">
        <v>339</v>
      </c>
      <c r="E38" s="166" t="s">
        <v>1051</v>
      </c>
    </row>
    <row r="39" spans="1:5" ht="15">
      <c r="A39" s="164">
        <v>1206</v>
      </c>
      <c r="B39" s="199" t="s">
        <v>1395</v>
      </c>
      <c r="C39" s="165" t="s">
        <v>1396</v>
      </c>
      <c r="D39" s="166" t="s">
        <v>53</v>
      </c>
      <c r="E39" s="166" t="s">
        <v>2340</v>
      </c>
    </row>
    <row r="40" spans="1:5" ht="30">
      <c r="A40" s="168">
        <v>1207</v>
      </c>
      <c r="B40" s="169" t="s">
        <v>1398</v>
      </c>
      <c r="C40" s="170" t="s">
        <v>1113</v>
      </c>
      <c r="D40" s="171" t="s">
        <v>2341</v>
      </c>
      <c r="E40" s="172" t="s">
        <v>2342</v>
      </c>
    </row>
    <row r="41" spans="1:5" ht="15">
      <c r="A41" s="164">
        <v>1208</v>
      </c>
      <c r="B41" s="199" t="s">
        <v>1403</v>
      </c>
      <c r="C41" s="165" t="s">
        <v>1404</v>
      </c>
      <c r="D41" s="166" t="s">
        <v>1636</v>
      </c>
      <c r="E41" s="166" t="s">
        <v>1637</v>
      </c>
    </row>
    <row r="42" spans="1:5" ht="15">
      <c r="A42" s="164">
        <v>1209</v>
      </c>
      <c r="B42" s="198" t="s">
        <v>1406</v>
      </c>
      <c r="C42" s="165" t="s">
        <v>1407</v>
      </c>
      <c r="D42" s="166" t="s">
        <v>47</v>
      </c>
      <c r="E42" s="166" t="s">
        <v>1638</v>
      </c>
    </row>
    <row r="43" spans="1:5" ht="30">
      <c r="A43" s="164">
        <v>1210</v>
      </c>
      <c r="B43" s="198" t="s">
        <v>1409</v>
      </c>
      <c r="C43" s="165" t="s">
        <v>220</v>
      </c>
      <c r="D43" s="166" t="s">
        <v>120</v>
      </c>
      <c r="E43" s="166" t="s">
        <v>1639</v>
      </c>
    </row>
    <row r="44" spans="1:5" ht="30">
      <c r="A44" s="164">
        <v>1211</v>
      </c>
      <c r="B44" s="198">
        <v>62331574</v>
      </c>
      <c r="C44" s="165" t="s">
        <v>982</v>
      </c>
      <c r="D44" s="166" t="s">
        <v>487</v>
      </c>
      <c r="E44" s="166" t="s">
        <v>1640</v>
      </c>
    </row>
    <row r="45" spans="1:5" ht="15">
      <c r="A45" s="164">
        <v>1212</v>
      </c>
      <c r="B45" s="198">
        <v>62331566</v>
      </c>
      <c r="C45" s="165" t="s">
        <v>984</v>
      </c>
      <c r="D45" s="166" t="s">
        <v>796</v>
      </c>
      <c r="E45" s="166" t="s">
        <v>1641</v>
      </c>
    </row>
    <row r="46" spans="1:5" ht="15">
      <c r="A46" s="164">
        <v>1214</v>
      </c>
      <c r="B46" s="198">
        <v>62331515</v>
      </c>
      <c r="C46" s="165" t="s">
        <v>608</v>
      </c>
      <c r="D46" s="166" t="s">
        <v>1642</v>
      </c>
      <c r="E46" s="166" t="s">
        <v>1643</v>
      </c>
    </row>
    <row r="47" spans="1:5" ht="30">
      <c r="A47" s="164">
        <v>1215</v>
      </c>
      <c r="B47" s="199">
        <v>60337320</v>
      </c>
      <c r="C47" s="165" t="s">
        <v>610</v>
      </c>
      <c r="D47" s="166" t="s">
        <v>484</v>
      </c>
      <c r="E47" s="166" t="s">
        <v>1644</v>
      </c>
    </row>
    <row r="48" spans="1:5" ht="15">
      <c r="A48" s="164">
        <v>1216</v>
      </c>
      <c r="B48" s="199">
        <v>60337494</v>
      </c>
      <c r="C48" s="165" t="s">
        <v>612</v>
      </c>
      <c r="D48" s="166" t="s">
        <v>2504</v>
      </c>
      <c r="E48" s="166" t="s">
        <v>1645</v>
      </c>
    </row>
    <row r="49" spans="1:5" ht="15">
      <c r="A49" s="164">
        <v>1217</v>
      </c>
      <c r="B49" s="198" t="s">
        <v>614</v>
      </c>
      <c r="C49" s="165" t="s">
        <v>615</v>
      </c>
      <c r="D49" s="166" t="s">
        <v>1646</v>
      </c>
      <c r="E49" s="166" t="s">
        <v>1819</v>
      </c>
    </row>
    <row r="50" spans="1:5" ht="30">
      <c r="A50" s="164">
        <v>1218</v>
      </c>
      <c r="B50" s="198" t="s">
        <v>617</v>
      </c>
      <c r="C50" s="165" t="s">
        <v>618</v>
      </c>
      <c r="D50" s="166" t="s">
        <v>1820</v>
      </c>
      <c r="E50" s="166" t="s">
        <v>1821</v>
      </c>
    </row>
    <row r="51" spans="1:5" ht="15">
      <c r="A51" s="164">
        <v>1220</v>
      </c>
      <c r="B51" s="198" t="s">
        <v>620</v>
      </c>
      <c r="C51" s="165" t="s">
        <v>121</v>
      </c>
      <c r="D51" s="166" t="s">
        <v>2120</v>
      </c>
      <c r="E51" s="166" t="s">
        <v>1822</v>
      </c>
    </row>
    <row r="52" spans="1:5" ht="30">
      <c r="A52" s="164">
        <v>1221</v>
      </c>
      <c r="B52" s="198" t="s">
        <v>3136</v>
      </c>
      <c r="C52" s="165" t="s">
        <v>1741</v>
      </c>
      <c r="D52" s="166" t="s">
        <v>2126</v>
      </c>
      <c r="E52" s="166" t="s">
        <v>1823</v>
      </c>
    </row>
    <row r="53" spans="1:5" ht="15">
      <c r="A53" s="164">
        <v>1222</v>
      </c>
      <c r="B53" s="199">
        <v>47813083</v>
      </c>
      <c r="C53" s="165" t="s">
        <v>1306</v>
      </c>
      <c r="D53" s="166" t="s">
        <v>2126</v>
      </c>
      <c r="E53" s="166" t="s">
        <v>1824</v>
      </c>
    </row>
    <row r="54" spans="1:5" ht="15">
      <c r="A54" s="164">
        <v>1223</v>
      </c>
      <c r="B54" s="198">
        <v>47813148</v>
      </c>
      <c r="C54" s="165" t="s">
        <v>1308</v>
      </c>
      <c r="D54" s="166" t="s">
        <v>2126</v>
      </c>
      <c r="E54" s="166" t="s">
        <v>1825</v>
      </c>
    </row>
    <row r="55" spans="1:5" ht="15">
      <c r="A55" s="164">
        <v>1224</v>
      </c>
      <c r="B55" s="199">
        <v>47813121</v>
      </c>
      <c r="C55" s="165" t="s">
        <v>1712</v>
      </c>
      <c r="D55" s="166" t="s">
        <v>2126</v>
      </c>
      <c r="E55" s="166" t="s">
        <v>1826</v>
      </c>
    </row>
    <row r="56" spans="1:5" ht="30">
      <c r="A56" s="164">
        <v>1225</v>
      </c>
      <c r="B56" s="198">
        <v>47813130</v>
      </c>
      <c r="C56" s="165" t="s">
        <v>122</v>
      </c>
      <c r="D56" s="166" t="s">
        <v>2126</v>
      </c>
      <c r="E56" s="166" t="s">
        <v>1827</v>
      </c>
    </row>
    <row r="57" spans="1:5" ht="30">
      <c r="A57" s="164">
        <v>1226</v>
      </c>
      <c r="B57" s="198" t="s">
        <v>1360</v>
      </c>
      <c r="C57" s="165" t="s">
        <v>1755</v>
      </c>
      <c r="D57" s="166" t="s">
        <v>2126</v>
      </c>
      <c r="E57" s="166" t="s">
        <v>2981</v>
      </c>
    </row>
    <row r="58" spans="1:5" ht="15">
      <c r="A58" s="164">
        <v>1227</v>
      </c>
      <c r="B58" s="198" t="s">
        <v>1757</v>
      </c>
      <c r="C58" s="165" t="s">
        <v>1758</v>
      </c>
      <c r="D58" s="166" t="s">
        <v>3047</v>
      </c>
      <c r="E58" s="166" t="s">
        <v>2982</v>
      </c>
    </row>
    <row r="59" spans="1:5" ht="15">
      <c r="A59" s="164">
        <v>1228</v>
      </c>
      <c r="B59" s="198" t="s">
        <v>421</v>
      </c>
      <c r="C59" s="165" t="s">
        <v>422</v>
      </c>
      <c r="D59" s="166" t="s">
        <v>3047</v>
      </c>
      <c r="E59" s="167" t="s">
        <v>2983</v>
      </c>
    </row>
    <row r="60" spans="1:5" ht="30">
      <c r="A60" s="164">
        <v>1229</v>
      </c>
      <c r="B60" s="199" t="s">
        <v>424</v>
      </c>
      <c r="C60" s="165" t="s">
        <v>188</v>
      </c>
      <c r="D60" s="166" t="s">
        <v>3047</v>
      </c>
      <c r="E60" s="166" t="s">
        <v>2984</v>
      </c>
    </row>
    <row r="61" spans="1:5" ht="30">
      <c r="A61" s="164">
        <v>1230</v>
      </c>
      <c r="B61" s="199">
        <v>14450909</v>
      </c>
      <c r="C61" s="165" t="s">
        <v>350</v>
      </c>
      <c r="D61" s="166" t="s">
        <v>3056</v>
      </c>
      <c r="E61" s="166" t="s">
        <v>2985</v>
      </c>
    </row>
    <row r="62" spans="1:5" ht="30">
      <c r="A62" s="164">
        <v>1231</v>
      </c>
      <c r="B62" s="199" t="s">
        <v>352</v>
      </c>
      <c r="C62" s="165" t="s">
        <v>123</v>
      </c>
      <c r="D62" s="166" t="s">
        <v>3056</v>
      </c>
      <c r="E62" s="166" t="s">
        <v>2986</v>
      </c>
    </row>
    <row r="63" spans="1:5" ht="15">
      <c r="A63" s="164">
        <v>1232</v>
      </c>
      <c r="B63" s="198" t="s">
        <v>355</v>
      </c>
      <c r="C63" s="165" t="s">
        <v>356</v>
      </c>
      <c r="D63" s="166" t="s">
        <v>3054</v>
      </c>
      <c r="E63" s="166" t="s">
        <v>2987</v>
      </c>
    </row>
    <row r="64" spans="1:5" ht="30">
      <c r="A64" s="164">
        <v>1234</v>
      </c>
      <c r="B64" s="199" t="s">
        <v>358</v>
      </c>
      <c r="C64" s="165" t="s">
        <v>359</v>
      </c>
      <c r="D64" s="166" t="s">
        <v>3054</v>
      </c>
      <c r="E64" s="167" t="s">
        <v>2988</v>
      </c>
    </row>
    <row r="65" spans="1:5" ht="15">
      <c r="A65" s="164">
        <v>1235</v>
      </c>
      <c r="B65" s="198">
        <v>70947911</v>
      </c>
      <c r="C65" s="165" t="s">
        <v>934</v>
      </c>
      <c r="D65" s="166" t="s">
        <v>47</v>
      </c>
      <c r="E65" s="166" t="s">
        <v>2288</v>
      </c>
    </row>
    <row r="66" spans="1:5" ht="15">
      <c r="A66" s="164">
        <v>1302</v>
      </c>
      <c r="B66" s="199" t="s">
        <v>936</v>
      </c>
      <c r="C66" s="173" t="s">
        <v>937</v>
      </c>
      <c r="D66" s="167" t="s">
        <v>1636</v>
      </c>
      <c r="E66" s="167" t="s">
        <v>1151</v>
      </c>
    </row>
    <row r="67" spans="1:5" ht="15">
      <c r="A67" s="164">
        <v>1303</v>
      </c>
      <c r="B67" s="198" t="s">
        <v>939</v>
      </c>
      <c r="C67" s="165" t="s">
        <v>940</v>
      </c>
      <c r="D67" s="166" t="s">
        <v>51</v>
      </c>
      <c r="E67" s="166" t="s">
        <v>1152</v>
      </c>
    </row>
    <row r="68" spans="1:5" ht="15">
      <c r="A68" s="164">
        <v>1304</v>
      </c>
      <c r="B68" s="198" t="s">
        <v>942</v>
      </c>
      <c r="C68" s="165" t="s">
        <v>943</v>
      </c>
      <c r="D68" s="166" t="s">
        <v>53</v>
      </c>
      <c r="E68" s="166" t="s">
        <v>1153</v>
      </c>
    </row>
    <row r="69" spans="1:5" ht="30">
      <c r="A69" s="164">
        <v>1305</v>
      </c>
      <c r="B69" s="198" t="s">
        <v>2838</v>
      </c>
      <c r="C69" s="165" t="s">
        <v>2839</v>
      </c>
      <c r="D69" s="166" t="s">
        <v>56</v>
      </c>
      <c r="E69" s="166" t="s">
        <v>1154</v>
      </c>
    </row>
    <row r="70" spans="1:5" ht="15">
      <c r="A70" s="164">
        <v>1306</v>
      </c>
      <c r="B70" s="198" t="s">
        <v>2378</v>
      </c>
      <c r="C70" s="165" t="s">
        <v>2379</v>
      </c>
      <c r="D70" s="166" t="s">
        <v>1155</v>
      </c>
      <c r="E70" s="166" t="s">
        <v>1156</v>
      </c>
    </row>
    <row r="71" spans="1:5" ht="30">
      <c r="A71" s="164">
        <v>1307</v>
      </c>
      <c r="B71" s="198" t="s">
        <v>1492</v>
      </c>
      <c r="C71" s="165" t="s">
        <v>1947</v>
      </c>
      <c r="D71" s="166" t="s">
        <v>51</v>
      </c>
      <c r="E71" s="166" t="s">
        <v>1157</v>
      </c>
    </row>
    <row r="72" spans="1:5" ht="30">
      <c r="A72" s="164">
        <v>1308</v>
      </c>
      <c r="B72" s="198">
        <v>14451093</v>
      </c>
      <c r="C72" s="165" t="s">
        <v>1949</v>
      </c>
      <c r="D72" s="166" t="s">
        <v>337</v>
      </c>
      <c r="E72" s="166" t="s">
        <v>1158</v>
      </c>
    </row>
    <row r="73" spans="1:5" ht="30">
      <c r="A73" s="164">
        <v>1309</v>
      </c>
      <c r="B73" s="198">
        <v>13644327</v>
      </c>
      <c r="C73" s="165" t="s">
        <v>180</v>
      </c>
      <c r="D73" s="166" t="s">
        <v>47</v>
      </c>
      <c r="E73" s="166" t="s">
        <v>1159</v>
      </c>
    </row>
    <row r="74" spans="1:5" ht="30">
      <c r="A74" s="174">
        <v>1310</v>
      </c>
      <c r="B74" s="199" t="s">
        <v>182</v>
      </c>
      <c r="C74" s="173" t="s">
        <v>559</v>
      </c>
      <c r="D74" s="167" t="s">
        <v>53</v>
      </c>
      <c r="E74" s="167" t="s">
        <v>579</v>
      </c>
    </row>
    <row r="75" spans="1:5" ht="15">
      <c r="A75" s="164">
        <v>1311</v>
      </c>
      <c r="B75" s="198">
        <v>68321082</v>
      </c>
      <c r="C75" s="165" t="s">
        <v>561</v>
      </c>
      <c r="D75" s="166" t="s">
        <v>484</v>
      </c>
      <c r="E75" s="166" t="s">
        <v>580</v>
      </c>
    </row>
    <row r="76" spans="1:5" ht="15">
      <c r="A76" s="164">
        <v>1312</v>
      </c>
      <c r="B76" s="198">
        <v>66932581</v>
      </c>
      <c r="C76" s="165" t="s">
        <v>563</v>
      </c>
      <c r="D76" s="166" t="s">
        <v>59</v>
      </c>
      <c r="E76" s="166" t="s">
        <v>124</v>
      </c>
    </row>
    <row r="77" spans="1:5" ht="30">
      <c r="A77" s="164">
        <v>1313</v>
      </c>
      <c r="B77" s="198">
        <v>68321261</v>
      </c>
      <c r="C77" s="165" t="s">
        <v>2905</v>
      </c>
      <c r="D77" s="166" t="s">
        <v>1029</v>
      </c>
      <c r="E77" s="166" t="s">
        <v>1030</v>
      </c>
    </row>
    <row r="78" spans="1:5" ht="15">
      <c r="A78" s="164">
        <v>1314</v>
      </c>
      <c r="B78" s="198">
        <v>13644271</v>
      </c>
      <c r="C78" s="165" t="s">
        <v>2159</v>
      </c>
      <c r="D78" s="166" t="s">
        <v>1031</v>
      </c>
      <c r="E78" s="166" t="s">
        <v>1032</v>
      </c>
    </row>
    <row r="79" spans="1:5" ht="30">
      <c r="A79" s="164">
        <v>1315</v>
      </c>
      <c r="B79" s="198">
        <v>13644289</v>
      </c>
      <c r="C79" s="173" t="s">
        <v>2161</v>
      </c>
      <c r="D79" s="167" t="s">
        <v>1029</v>
      </c>
      <c r="E79" s="167" t="s">
        <v>1033</v>
      </c>
    </row>
    <row r="80" spans="1:5" ht="30">
      <c r="A80" s="164">
        <v>1316</v>
      </c>
      <c r="B80" s="198" t="s">
        <v>2163</v>
      </c>
      <c r="C80" s="165" t="s">
        <v>2164</v>
      </c>
      <c r="D80" s="166" t="s">
        <v>484</v>
      </c>
      <c r="E80" s="166" t="s">
        <v>1034</v>
      </c>
    </row>
    <row r="81" spans="1:5" ht="15">
      <c r="A81" s="164">
        <v>1317</v>
      </c>
      <c r="B81" s="198">
        <v>13644254</v>
      </c>
      <c r="C81" s="165" t="s">
        <v>348</v>
      </c>
      <c r="D81" s="166" t="s">
        <v>2502</v>
      </c>
      <c r="E81" s="166" t="s">
        <v>1035</v>
      </c>
    </row>
    <row r="82" spans="1:5" ht="30">
      <c r="A82" s="164">
        <v>1318</v>
      </c>
      <c r="B82" s="198">
        <v>13644297</v>
      </c>
      <c r="C82" s="165" t="s">
        <v>953</v>
      </c>
      <c r="D82" s="166" t="s">
        <v>1029</v>
      </c>
      <c r="E82" s="166" t="s">
        <v>1036</v>
      </c>
    </row>
    <row r="83" spans="1:5" ht="30">
      <c r="A83" s="164">
        <v>1321</v>
      </c>
      <c r="B83" s="198" t="s">
        <v>955</v>
      </c>
      <c r="C83" s="173" t="s">
        <v>956</v>
      </c>
      <c r="D83" s="167" t="s">
        <v>2118</v>
      </c>
      <c r="E83" s="167" t="s">
        <v>1037</v>
      </c>
    </row>
    <row r="84" spans="1:5" ht="30">
      <c r="A84" s="164">
        <v>1322</v>
      </c>
      <c r="B84" s="200" t="s">
        <v>958</v>
      </c>
      <c r="C84" s="175" t="s">
        <v>959</v>
      </c>
      <c r="D84" s="176" t="s">
        <v>2120</v>
      </c>
      <c r="E84" s="176" t="s">
        <v>1038</v>
      </c>
    </row>
    <row r="85" spans="1:6" s="180" customFormat="1" ht="30">
      <c r="A85" s="174" t="s">
        <v>1039</v>
      </c>
      <c r="B85" s="201" t="s">
        <v>961</v>
      </c>
      <c r="C85" s="177" t="s">
        <v>962</v>
      </c>
      <c r="D85" s="178" t="s">
        <v>2118</v>
      </c>
      <c r="E85" s="178" t="s">
        <v>1040</v>
      </c>
      <c r="F85" s="179"/>
    </row>
    <row r="86" spans="1:6" s="180" customFormat="1" ht="15">
      <c r="A86" s="174">
        <v>1326</v>
      </c>
      <c r="B86" s="201" t="s">
        <v>964</v>
      </c>
      <c r="C86" s="177" t="s">
        <v>803</v>
      </c>
      <c r="D86" s="178" t="s">
        <v>1041</v>
      </c>
      <c r="E86" s="178" t="s">
        <v>1042</v>
      </c>
      <c r="F86" s="179"/>
    </row>
    <row r="87" spans="1:6" s="180" customFormat="1" ht="15">
      <c r="A87" s="174" t="s">
        <v>1043</v>
      </c>
      <c r="B87" s="201" t="s">
        <v>805</v>
      </c>
      <c r="C87" s="177" t="s">
        <v>806</v>
      </c>
      <c r="D87" s="178" t="s">
        <v>1044</v>
      </c>
      <c r="E87" s="178" t="s">
        <v>3124</v>
      </c>
      <c r="F87" s="179"/>
    </row>
    <row r="88" spans="1:6" s="180" customFormat="1" ht="15">
      <c r="A88" s="174">
        <v>1329</v>
      </c>
      <c r="B88" s="199" t="s">
        <v>931</v>
      </c>
      <c r="C88" s="173" t="s">
        <v>932</v>
      </c>
      <c r="D88" s="167" t="s">
        <v>3125</v>
      </c>
      <c r="E88" s="167" t="s">
        <v>288</v>
      </c>
      <c r="F88" s="179"/>
    </row>
    <row r="89" spans="1:5" ht="15">
      <c r="A89" s="164">
        <v>1330</v>
      </c>
      <c r="B89" s="200" t="s">
        <v>1026</v>
      </c>
      <c r="C89" s="175" t="s">
        <v>1027</v>
      </c>
      <c r="D89" s="176" t="s">
        <v>2120</v>
      </c>
      <c r="E89" s="176" t="s">
        <v>289</v>
      </c>
    </row>
    <row r="90" spans="1:5" ht="30">
      <c r="A90" s="164">
        <v>1331</v>
      </c>
      <c r="B90" s="198">
        <v>18054455</v>
      </c>
      <c r="C90" s="173" t="s">
        <v>1000</v>
      </c>
      <c r="D90" s="167" t="s">
        <v>2126</v>
      </c>
      <c r="E90" s="167" t="s">
        <v>290</v>
      </c>
    </row>
    <row r="91" spans="1:5" ht="15">
      <c r="A91" s="164">
        <v>1332</v>
      </c>
      <c r="B91" s="198" t="s">
        <v>1002</v>
      </c>
      <c r="C91" s="165" t="s">
        <v>1003</v>
      </c>
      <c r="D91" s="166" t="s">
        <v>2126</v>
      </c>
      <c r="E91" s="166" t="s">
        <v>291</v>
      </c>
    </row>
    <row r="92" spans="1:5" ht="30">
      <c r="A92" s="164">
        <v>1333</v>
      </c>
      <c r="B92" s="198" t="s">
        <v>1005</v>
      </c>
      <c r="C92" s="165" t="s">
        <v>1006</v>
      </c>
      <c r="D92" s="166" t="s">
        <v>2126</v>
      </c>
      <c r="E92" s="166" t="s">
        <v>292</v>
      </c>
    </row>
    <row r="93" spans="1:5" ht="30">
      <c r="A93" s="164">
        <v>1334</v>
      </c>
      <c r="B93" s="198" t="s">
        <v>536</v>
      </c>
      <c r="C93" s="165" t="s">
        <v>100</v>
      </c>
      <c r="D93" s="166" t="s">
        <v>2126</v>
      </c>
      <c r="E93" s="166" t="s">
        <v>293</v>
      </c>
    </row>
    <row r="94" spans="1:5" ht="15">
      <c r="A94" s="164">
        <v>1335</v>
      </c>
      <c r="B94" s="198">
        <v>14616068</v>
      </c>
      <c r="C94" s="165" t="s">
        <v>102</v>
      </c>
      <c r="D94" s="166" t="s">
        <v>103</v>
      </c>
      <c r="E94" s="166"/>
    </row>
    <row r="95" spans="1:5" ht="15">
      <c r="A95" s="164">
        <v>1336</v>
      </c>
      <c r="B95" s="200" t="s">
        <v>104</v>
      </c>
      <c r="C95" s="181" t="s">
        <v>2456</v>
      </c>
      <c r="D95" s="182" t="s">
        <v>2124</v>
      </c>
      <c r="E95" s="182" t="s">
        <v>294</v>
      </c>
    </row>
    <row r="96" spans="1:5" ht="30">
      <c r="A96" s="164">
        <v>1337</v>
      </c>
      <c r="B96" s="198" t="s">
        <v>799</v>
      </c>
      <c r="C96" s="165" t="s">
        <v>2881</v>
      </c>
      <c r="D96" s="166" t="s">
        <v>3047</v>
      </c>
      <c r="E96" s="166" t="s">
        <v>295</v>
      </c>
    </row>
    <row r="97" spans="1:5" ht="30">
      <c r="A97" s="164">
        <v>1338</v>
      </c>
      <c r="B97" s="198">
        <v>14613280</v>
      </c>
      <c r="C97" s="165" t="s">
        <v>2883</v>
      </c>
      <c r="D97" s="166" t="s">
        <v>3047</v>
      </c>
      <c r="E97" s="166" t="s">
        <v>296</v>
      </c>
    </row>
    <row r="98" spans="1:5" ht="30">
      <c r="A98" s="164">
        <v>1339</v>
      </c>
      <c r="B98" s="198">
        <v>13644301</v>
      </c>
      <c r="C98" s="165" t="s">
        <v>2320</v>
      </c>
      <c r="D98" s="166" t="s">
        <v>3047</v>
      </c>
      <c r="E98" s="166" t="s">
        <v>297</v>
      </c>
    </row>
    <row r="99" spans="1:5" ht="30">
      <c r="A99" s="164">
        <v>1340</v>
      </c>
      <c r="B99" s="198" t="s">
        <v>2322</v>
      </c>
      <c r="C99" s="165" t="s">
        <v>2323</v>
      </c>
      <c r="D99" s="166" t="s">
        <v>3047</v>
      </c>
      <c r="E99" s="166" t="s">
        <v>298</v>
      </c>
    </row>
    <row r="100" spans="1:5" ht="15">
      <c r="A100" s="164">
        <v>1341</v>
      </c>
      <c r="B100" s="198" t="s">
        <v>2325</v>
      </c>
      <c r="C100" s="165" t="s">
        <v>2326</v>
      </c>
      <c r="D100" s="166" t="s">
        <v>125</v>
      </c>
      <c r="E100" s="166" t="s">
        <v>299</v>
      </c>
    </row>
    <row r="101" spans="1:5" ht="15">
      <c r="A101" s="164">
        <v>1343</v>
      </c>
      <c r="B101" s="198" t="s">
        <v>2328</v>
      </c>
      <c r="C101" s="183" t="s">
        <v>2329</v>
      </c>
      <c r="D101" s="184" t="s">
        <v>3054</v>
      </c>
      <c r="E101" s="184" t="s">
        <v>300</v>
      </c>
    </row>
    <row r="102" spans="1:5" ht="30">
      <c r="A102" s="164">
        <v>1344</v>
      </c>
      <c r="B102" s="198">
        <v>63731371</v>
      </c>
      <c r="C102" s="185" t="s">
        <v>126</v>
      </c>
      <c r="D102" s="186" t="s">
        <v>3056</v>
      </c>
      <c r="E102" s="186" t="s">
        <v>301</v>
      </c>
    </row>
    <row r="103" spans="1:5" ht="15">
      <c r="A103" s="164">
        <v>1345</v>
      </c>
      <c r="B103" s="198" t="s">
        <v>1906</v>
      </c>
      <c r="C103" s="183" t="s">
        <v>1485</v>
      </c>
      <c r="D103" s="184" t="s">
        <v>3056</v>
      </c>
      <c r="E103" s="184" t="s">
        <v>302</v>
      </c>
    </row>
    <row r="104" spans="1:5" ht="15">
      <c r="A104" s="164">
        <v>1346</v>
      </c>
      <c r="B104" s="198">
        <v>13643479</v>
      </c>
      <c r="C104" s="165" t="s">
        <v>2263</v>
      </c>
      <c r="D104" s="166" t="s">
        <v>3054</v>
      </c>
      <c r="E104" s="166" t="s">
        <v>303</v>
      </c>
    </row>
    <row r="105" spans="1:5" ht="30">
      <c r="A105" s="164">
        <v>1348</v>
      </c>
      <c r="B105" s="200" t="s">
        <v>2265</v>
      </c>
      <c r="C105" s="175" t="s">
        <v>2266</v>
      </c>
      <c r="D105" s="176" t="s">
        <v>304</v>
      </c>
      <c r="E105" s="176" t="s">
        <v>305</v>
      </c>
    </row>
    <row r="106" spans="1:5" ht="15">
      <c r="A106" s="164">
        <v>1349</v>
      </c>
      <c r="B106" s="200" t="s">
        <v>2446</v>
      </c>
      <c r="C106" s="175" t="s">
        <v>2447</v>
      </c>
      <c r="D106" s="176" t="s">
        <v>3058</v>
      </c>
      <c r="E106" s="176" t="s">
        <v>306</v>
      </c>
    </row>
    <row r="107" spans="1:6" s="180" customFormat="1" ht="30">
      <c r="A107" s="174">
        <v>1350</v>
      </c>
      <c r="B107" s="199" t="s">
        <v>2465</v>
      </c>
      <c r="C107" s="177" t="s">
        <v>2466</v>
      </c>
      <c r="D107" s="178" t="s">
        <v>3047</v>
      </c>
      <c r="E107" s="178" t="s">
        <v>307</v>
      </c>
      <c r="F107" s="179"/>
    </row>
    <row r="108" spans="1:5" ht="30">
      <c r="A108" s="164">
        <v>1351</v>
      </c>
      <c r="B108" s="200" t="s">
        <v>442</v>
      </c>
      <c r="C108" s="175" t="s">
        <v>255</v>
      </c>
      <c r="D108" s="176" t="s">
        <v>308</v>
      </c>
      <c r="E108" s="176" t="s">
        <v>309</v>
      </c>
    </row>
    <row r="109" spans="1:5" ht="30">
      <c r="A109" s="168">
        <v>1352</v>
      </c>
      <c r="B109" s="169" t="s">
        <v>310</v>
      </c>
      <c r="C109" s="170" t="s">
        <v>2457</v>
      </c>
      <c r="D109" s="171" t="s">
        <v>311</v>
      </c>
      <c r="E109" s="172" t="s">
        <v>312</v>
      </c>
    </row>
    <row r="110" spans="1:5" ht="30">
      <c r="A110" s="164">
        <v>1401</v>
      </c>
      <c r="B110" s="198">
        <v>64628141</v>
      </c>
      <c r="C110" s="165" t="s">
        <v>257</v>
      </c>
      <c r="D110" s="166" t="s">
        <v>53</v>
      </c>
      <c r="E110" s="166" t="s">
        <v>313</v>
      </c>
    </row>
    <row r="111" spans="1:5" ht="30">
      <c r="A111" s="164">
        <v>1402</v>
      </c>
      <c r="B111" s="198">
        <v>64628124</v>
      </c>
      <c r="C111" s="165" t="s">
        <v>259</v>
      </c>
      <c r="D111" s="166" t="s">
        <v>53</v>
      </c>
      <c r="E111" s="166" t="s">
        <v>314</v>
      </c>
    </row>
    <row r="112" spans="1:5" ht="30">
      <c r="A112" s="164">
        <v>1403</v>
      </c>
      <c r="B112" s="198">
        <v>64628132</v>
      </c>
      <c r="C112" s="165" t="s">
        <v>261</v>
      </c>
      <c r="D112" s="166" t="s">
        <v>53</v>
      </c>
      <c r="E112" s="166" t="s">
        <v>315</v>
      </c>
    </row>
    <row r="113" spans="1:5" ht="30">
      <c r="A113" s="164">
        <v>1404</v>
      </c>
      <c r="B113" s="198" t="s">
        <v>263</v>
      </c>
      <c r="C113" s="165" t="s">
        <v>222</v>
      </c>
      <c r="D113" s="166" t="s">
        <v>53</v>
      </c>
      <c r="E113" s="166" t="s">
        <v>316</v>
      </c>
    </row>
    <row r="114" spans="1:5" ht="30">
      <c r="A114" s="164">
        <v>1405</v>
      </c>
      <c r="B114" s="198" t="s">
        <v>224</v>
      </c>
      <c r="C114" s="165" t="s">
        <v>225</v>
      </c>
      <c r="D114" s="167" t="s">
        <v>317</v>
      </c>
      <c r="E114" s="167" t="s">
        <v>318</v>
      </c>
    </row>
    <row r="115" spans="1:5" ht="30">
      <c r="A115" s="164">
        <v>1406</v>
      </c>
      <c r="B115" s="198">
        <v>61989258</v>
      </c>
      <c r="C115" s="165" t="s">
        <v>440</v>
      </c>
      <c r="D115" s="166" t="s">
        <v>49</v>
      </c>
      <c r="E115" s="166" t="s">
        <v>319</v>
      </c>
    </row>
    <row r="116" spans="1:5" ht="30">
      <c r="A116" s="164">
        <v>1408</v>
      </c>
      <c r="B116" s="199">
        <v>13644319</v>
      </c>
      <c r="C116" s="181" t="s">
        <v>1829</v>
      </c>
      <c r="D116" s="182" t="s">
        <v>53</v>
      </c>
      <c r="E116" s="182" t="s">
        <v>320</v>
      </c>
    </row>
    <row r="117" spans="1:5" ht="30">
      <c r="A117" s="164">
        <v>1409</v>
      </c>
      <c r="B117" s="198">
        <v>60337389</v>
      </c>
      <c r="C117" s="165" t="s">
        <v>1831</v>
      </c>
      <c r="D117" s="166" t="s">
        <v>321</v>
      </c>
      <c r="E117" s="166" t="s">
        <v>322</v>
      </c>
    </row>
    <row r="118" spans="1:5" ht="30">
      <c r="A118" s="164">
        <v>1411</v>
      </c>
      <c r="B118" s="198">
        <v>60337346</v>
      </c>
      <c r="C118" s="165" t="s">
        <v>127</v>
      </c>
      <c r="D118" s="166" t="s">
        <v>1642</v>
      </c>
      <c r="E118" s="166" t="s">
        <v>323</v>
      </c>
    </row>
    <row r="119" spans="1:5" ht="30">
      <c r="A119" s="164">
        <v>1413</v>
      </c>
      <c r="B119" s="198">
        <v>66741335</v>
      </c>
      <c r="C119" s="165" t="s">
        <v>800</v>
      </c>
      <c r="D119" s="166" t="s">
        <v>2120</v>
      </c>
      <c r="E119" s="166" t="s">
        <v>324</v>
      </c>
    </row>
    <row r="120" spans="1:5" ht="30">
      <c r="A120" s="164">
        <v>1414</v>
      </c>
      <c r="B120" s="198">
        <v>47813474</v>
      </c>
      <c r="C120" s="165" t="s">
        <v>802</v>
      </c>
      <c r="D120" s="166" t="s">
        <v>2126</v>
      </c>
      <c r="E120" s="166" t="s">
        <v>325</v>
      </c>
    </row>
    <row r="121" spans="1:5" ht="30">
      <c r="A121" s="164">
        <v>1415</v>
      </c>
      <c r="B121" s="198">
        <v>63699214</v>
      </c>
      <c r="C121" s="165" t="s">
        <v>237</v>
      </c>
      <c r="D121" s="166" t="s">
        <v>3047</v>
      </c>
      <c r="E121" s="166" t="s">
        <v>326</v>
      </c>
    </row>
    <row r="122" spans="1:5" ht="30">
      <c r="A122" s="164">
        <v>1501</v>
      </c>
      <c r="B122" s="198">
        <v>64628159</v>
      </c>
      <c r="C122" s="165" t="s">
        <v>2231</v>
      </c>
      <c r="D122" s="166" t="s">
        <v>53</v>
      </c>
      <c r="E122" s="166" t="s">
        <v>685</v>
      </c>
    </row>
    <row r="123" spans="1:5" ht="30">
      <c r="A123" s="164">
        <v>1502</v>
      </c>
      <c r="B123" s="198">
        <v>61989274</v>
      </c>
      <c r="C123" s="165" t="s">
        <v>2236</v>
      </c>
      <c r="D123" s="166" t="s">
        <v>56</v>
      </c>
      <c r="E123" s="166" t="s">
        <v>686</v>
      </c>
    </row>
    <row r="124" spans="1:5" ht="30">
      <c r="A124" s="164">
        <v>1503</v>
      </c>
      <c r="B124" s="198">
        <v>61989266</v>
      </c>
      <c r="C124" s="165" t="s">
        <v>2238</v>
      </c>
      <c r="D124" s="166" t="s">
        <v>51</v>
      </c>
      <c r="E124" s="166" t="s">
        <v>687</v>
      </c>
    </row>
    <row r="125" spans="1:5" ht="15">
      <c r="A125" s="164">
        <v>1504</v>
      </c>
      <c r="B125" s="198">
        <v>64628213</v>
      </c>
      <c r="C125" s="165" t="s">
        <v>2240</v>
      </c>
      <c r="D125" s="166" t="s">
        <v>688</v>
      </c>
      <c r="E125" s="166" t="s">
        <v>689</v>
      </c>
    </row>
    <row r="126" spans="1:5" ht="30">
      <c r="A126" s="164">
        <v>1505</v>
      </c>
      <c r="B126" s="198">
        <v>64628205</v>
      </c>
      <c r="C126" s="165" t="s">
        <v>2243</v>
      </c>
      <c r="D126" s="166" t="s">
        <v>339</v>
      </c>
      <c r="E126" s="166" t="s">
        <v>690</v>
      </c>
    </row>
    <row r="127" spans="1:5" ht="30">
      <c r="A127" s="164">
        <v>1507</v>
      </c>
      <c r="B127" s="198">
        <v>64628191</v>
      </c>
      <c r="C127" s="165" t="s">
        <v>1424</v>
      </c>
      <c r="D127" s="166" t="s">
        <v>337</v>
      </c>
      <c r="E127" s="166" t="s">
        <v>691</v>
      </c>
    </row>
    <row r="128" spans="1:5" ht="30">
      <c r="A128" s="164">
        <v>1508</v>
      </c>
      <c r="B128" s="198">
        <v>64628183</v>
      </c>
      <c r="C128" s="165" t="s">
        <v>144</v>
      </c>
      <c r="D128" s="166" t="s">
        <v>53</v>
      </c>
      <c r="E128" s="166" t="s">
        <v>692</v>
      </c>
    </row>
    <row r="129" spans="1:5" ht="45">
      <c r="A129" s="164">
        <v>1509</v>
      </c>
      <c r="B129" s="198">
        <v>68899173</v>
      </c>
      <c r="C129" s="165" t="s">
        <v>1602</v>
      </c>
      <c r="D129" s="166" t="s">
        <v>858</v>
      </c>
      <c r="E129" s="166" t="s">
        <v>859</v>
      </c>
    </row>
    <row r="130" spans="1:5" ht="30">
      <c r="A130" s="168">
        <v>1511</v>
      </c>
      <c r="B130" s="169">
        <v>62331710</v>
      </c>
      <c r="C130" s="170" t="s">
        <v>2458</v>
      </c>
      <c r="D130" s="171" t="s">
        <v>484</v>
      </c>
      <c r="E130" s="172" t="s">
        <v>860</v>
      </c>
    </row>
    <row r="131" spans="1:5" ht="15">
      <c r="A131" s="164">
        <v>1512</v>
      </c>
      <c r="B131" s="198" t="s">
        <v>2917</v>
      </c>
      <c r="C131" s="165" t="s">
        <v>2918</v>
      </c>
      <c r="D131" s="166" t="s">
        <v>487</v>
      </c>
      <c r="E131" s="166" t="s">
        <v>861</v>
      </c>
    </row>
    <row r="132" spans="1:5" ht="30">
      <c r="A132" s="164">
        <v>1513</v>
      </c>
      <c r="B132" s="198">
        <v>47655259</v>
      </c>
      <c r="C132" s="165" t="s">
        <v>2920</v>
      </c>
      <c r="D132" s="166" t="s">
        <v>862</v>
      </c>
      <c r="E132" s="166" t="s">
        <v>863</v>
      </c>
    </row>
    <row r="133" spans="1:5" ht="30">
      <c r="A133" s="164">
        <v>1514</v>
      </c>
      <c r="B133" s="198">
        <v>63024616</v>
      </c>
      <c r="C133" s="165" t="s">
        <v>1913</v>
      </c>
      <c r="D133" s="166" t="s">
        <v>2502</v>
      </c>
      <c r="E133" s="166" t="s">
        <v>864</v>
      </c>
    </row>
    <row r="134" spans="1:5" ht="15">
      <c r="A134" s="164">
        <v>1515</v>
      </c>
      <c r="B134" s="198" t="s">
        <v>2718</v>
      </c>
      <c r="C134" s="165" t="s">
        <v>2719</v>
      </c>
      <c r="D134" s="166" t="s">
        <v>2504</v>
      </c>
      <c r="E134" s="166" t="s">
        <v>865</v>
      </c>
    </row>
    <row r="135" spans="1:5" ht="30">
      <c r="A135" s="164">
        <v>1516</v>
      </c>
      <c r="B135" s="198">
        <v>70640700</v>
      </c>
      <c r="C135" s="165" t="s">
        <v>2724</v>
      </c>
      <c r="D135" s="166" t="s">
        <v>2120</v>
      </c>
      <c r="E135" s="166" t="s">
        <v>866</v>
      </c>
    </row>
    <row r="136" spans="1:5" ht="30">
      <c r="A136" s="164">
        <v>1517</v>
      </c>
      <c r="B136" s="198">
        <v>70640696</v>
      </c>
      <c r="C136" s="165" t="s">
        <v>1007</v>
      </c>
      <c r="D136" s="166" t="s">
        <v>1041</v>
      </c>
      <c r="E136" s="166" t="s">
        <v>867</v>
      </c>
    </row>
    <row r="137" spans="1:5" ht="30">
      <c r="A137" s="164">
        <v>1518</v>
      </c>
      <c r="B137" s="198">
        <v>64125912</v>
      </c>
      <c r="C137" s="165" t="s">
        <v>1084</v>
      </c>
      <c r="D137" s="166" t="s">
        <v>1820</v>
      </c>
      <c r="E137" s="166" t="s">
        <v>1085</v>
      </c>
    </row>
    <row r="138" spans="1:5" ht="15">
      <c r="A138" s="164">
        <v>1519</v>
      </c>
      <c r="B138" s="198">
        <v>70640726</v>
      </c>
      <c r="C138" s="165" t="s">
        <v>1011</v>
      </c>
      <c r="D138" s="166" t="s">
        <v>2116</v>
      </c>
      <c r="E138" s="166" t="s">
        <v>868</v>
      </c>
    </row>
    <row r="139" spans="1:5" ht="30">
      <c r="A139" s="164">
        <v>1520</v>
      </c>
      <c r="B139" s="198">
        <v>70640718</v>
      </c>
      <c r="C139" s="165" t="s">
        <v>1476</v>
      </c>
      <c r="D139" s="166" t="s">
        <v>2118</v>
      </c>
      <c r="E139" s="166" t="s">
        <v>869</v>
      </c>
    </row>
    <row r="140" spans="1:5" ht="30">
      <c r="A140" s="164">
        <v>1521</v>
      </c>
      <c r="B140" s="198">
        <v>62330268</v>
      </c>
      <c r="C140" s="165" t="s">
        <v>3129</v>
      </c>
      <c r="D140" s="166" t="s">
        <v>870</v>
      </c>
      <c r="E140" s="166" t="s">
        <v>871</v>
      </c>
    </row>
    <row r="141" spans="1:5" ht="15">
      <c r="A141" s="164">
        <v>1522</v>
      </c>
      <c r="B141" s="198">
        <v>62330390</v>
      </c>
      <c r="C141" s="165" t="s">
        <v>3131</v>
      </c>
      <c r="D141" s="166" t="s">
        <v>1820</v>
      </c>
      <c r="E141" s="166" t="s">
        <v>872</v>
      </c>
    </row>
    <row r="142" spans="1:5" ht="15">
      <c r="A142" s="164">
        <v>1524</v>
      </c>
      <c r="B142" s="198">
        <v>70640661</v>
      </c>
      <c r="C142" s="165" t="s">
        <v>1653</v>
      </c>
      <c r="D142" s="166" t="s">
        <v>2122</v>
      </c>
      <c r="E142" s="166" t="s">
        <v>1440</v>
      </c>
    </row>
    <row r="143" spans="1:5" ht="15">
      <c r="A143" s="164">
        <v>1525</v>
      </c>
      <c r="B143" s="198">
        <v>70640670</v>
      </c>
      <c r="C143" s="165" t="s">
        <v>1655</v>
      </c>
      <c r="D143" s="166" t="s">
        <v>1441</v>
      </c>
      <c r="E143" s="166" t="s">
        <v>1442</v>
      </c>
    </row>
    <row r="144" spans="1:5" ht="15">
      <c r="A144" s="164">
        <v>1526</v>
      </c>
      <c r="B144" s="198">
        <v>47813482</v>
      </c>
      <c r="C144" s="165" t="s">
        <v>1657</v>
      </c>
      <c r="D144" s="166" t="s">
        <v>2126</v>
      </c>
      <c r="E144" s="166" t="s">
        <v>1443</v>
      </c>
    </row>
    <row r="145" spans="1:5" ht="30">
      <c r="A145" s="164">
        <v>1527</v>
      </c>
      <c r="B145" s="198">
        <v>47813491</v>
      </c>
      <c r="C145" s="165" t="s">
        <v>1659</v>
      </c>
      <c r="D145" s="166" t="s">
        <v>2126</v>
      </c>
      <c r="E145" s="166" t="s">
        <v>1137</v>
      </c>
    </row>
    <row r="146" spans="1:5" ht="15">
      <c r="A146" s="164">
        <v>1528</v>
      </c>
      <c r="B146" s="198">
        <v>47813199</v>
      </c>
      <c r="C146" s="165" t="s">
        <v>1661</v>
      </c>
      <c r="D146" s="166" t="s">
        <v>2124</v>
      </c>
      <c r="E146" s="166" t="s">
        <v>1138</v>
      </c>
    </row>
    <row r="147" spans="1:5" ht="15">
      <c r="A147" s="164">
        <v>1529</v>
      </c>
      <c r="B147" s="198">
        <v>47813181</v>
      </c>
      <c r="C147" s="165" t="s">
        <v>1663</v>
      </c>
      <c r="D147" s="166" t="s">
        <v>2126</v>
      </c>
      <c r="E147" s="166" t="s">
        <v>1139</v>
      </c>
    </row>
    <row r="148" spans="1:5" ht="15">
      <c r="A148" s="164">
        <v>1530</v>
      </c>
      <c r="B148" s="198">
        <v>47813211</v>
      </c>
      <c r="C148" s="165" t="s">
        <v>1665</v>
      </c>
      <c r="D148" s="166" t="s">
        <v>2126</v>
      </c>
      <c r="E148" s="166" t="s">
        <v>1666</v>
      </c>
    </row>
    <row r="149" spans="1:4" ht="30">
      <c r="A149" s="164">
        <v>1531</v>
      </c>
      <c r="B149" s="198">
        <v>47813563</v>
      </c>
      <c r="C149" s="165" t="s">
        <v>989</v>
      </c>
      <c r="D149" s="166" t="s">
        <v>990</v>
      </c>
    </row>
    <row r="150" spans="1:5" ht="30">
      <c r="A150" s="164">
        <v>1532</v>
      </c>
      <c r="B150" s="198">
        <v>47813571</v>
      </c>
      <c r="C150" s="165" t="s">
        <v>991</v>
      </c>
      <c r="D150" s="166" t="s">
        <v>1140</v>
      </c>
      <c r="E150" s="166" t="s">
        <v>1141</v>
      </c>
    </row>
    <row r="151" spans="1:5" ht="15">
      <c r="A151" s="164">
        <v>1533</v>
      </c>
      <c r="B151" s="198">
        <v>47813172</v>
      </c>
      <c r="C151" s="165" t="s">
        <v>993</v>
      </c>
      <c r="D151" s="166" t="s">
        <v>3045</v>
      </c>
      <c r="E151" s="166" t="s">
        <v>212</v>
      </c>
    </row>
    <row r="152" spans="1:5" ht="30">
      <c r="A152" s="164">
        <v>1535</v>
      </c>
      <c r="B152" s="198">
        <v>69610134</v>
      </c>
      <c r="C152" s="165" t="s">
        <v>138</v>
      </c>
      <c r="D152" s="166" t="s">
        <v>3047</v>
      </c>
      <c r="E152" s="166" t="s">
        <v>213</v>
      </c>
    </row>
    <row r="153" spans="1:5" ht="30">
      <c r="A153" s="164">
        <v>1536</v>
      </c>
      <c r="B153" s="198">
        <v>70632090</v>
      </c>
      <c r="C153" s="165" t="s">
        <v>140</v>
      </c>
      <c r="D153" s="166" t="s">
        <v>3050</v>
      </c>
      <c r="E153" s="166" t="s">
        <v>214</v>
      </c>
    </row>
    <row r="154" spans="1:5" ht="30">
      <c r="A154" s="164">
        <v>1537</v>
      </c>
      <c r="B154" s="198">
        <v>69610126</v>
      </c>
      <c r="C154" s="165" t="s">
        <v>1450</v>
      </c>
      <c r="D154" s="166" t="s">
        <v>3052</v>
      </c>
      <c r="E154" s="166" t="s">
        <v>215</v>
      </c>
    </row>
    <row r="155" spans="1:5" ht="30">
      <c r="A155" s="164">
        <v>1538</v>
      </c>
      <c r="B155" s="198" t="s">
        <v>1452</v>
      </c>
      <c r="C155" s="165" t="s">
        <v>1453</v>
      </c>
      <c r="D155" s="166" t="s">
        <v>3060</v>
      </c>
      <c r="E155" s="166" t="s">
        <v>1392</v>
      </c>
    </row>
    <row r="156" spans="1:5" ht="15">
      <c r="A156" s="164">
        <v>1539</v>
      </c>
      <c r="B156" s="198">
        <v>60802669</v>
      </c>
      <c r="C156" s="165" t="s">
        <v>2618</v>
      </c>
      <c r="D156" s="166" t="s">
        <v>3054</v>
      </c>
      <c r="E156" s="166" t="s">
        <v>1329</v>
      </c>
    </row>
    <row r="157" spans="1:5" ht="30">
      <c r="A157" s="164">
        <v>1540</v>
      </c>
      <c r="B157" s="198">
        <v>60802791</v>
      </c>
      <c r="C157" s="165" t="s">
        <v>2620</v>
      </c>
      <c r="D157" s="166" t="s">
        <v>304</v>
      </c>
      <c r="E157" s="166" t="s">
        <v>1330</v>
      </c>
    </row>
    <row r="158" spans="1:5" ht="15">
      <c r="A158" s="164">
        <v>1541</v>
      </c>
      <c r="B158" s="198">
        <v>60780509</v>
      </c>
      <c r="C158" s="165" t="s">
        <v>2622</v>
      </c>
      <c r="D158" s="166" t="s">
        <v>3056</v>
      </c>
      <c r="E158" s="166" t="s">
        <v>1331</v>
      </c>
    </row>
    <row r="159" spans="1:5" ht="15">
      <c r="A159" s="164">
        <v>1543</v>
      </c>
      <c r="B159" s="198">
        <v>60802561</v>
      </c>
      <c r="C159" s="165" t="s">
        <v>417</v>
      </c>
      <c r="D159" s="166" t="s">
        <v>3058</v>
      </c>
      <c r="E159" s="166" t="s">
        <v>1332</v>
      </c>
    </row>
    <row r="160" spans="1:5" ht="15">
      <c r="A160" s="164">
        <v>1544</v>
      </c>
      <c r="B160" s="198" t="s">
        <v>419</v>
      </c>
      <c r="C160" s="165" t="s">
        <v>2860</v>
      </c>
      <c r="D160" s="166" t="s">
        <v>1333</v>
      </c>
      <c r="E160" s="166" t="s">
        <v>1334</v>
      </c>
    </row>
    <row r="161" spans="1:5" ht="30">
      <c r="A161" s="164">
        <v>1545</v>
      </c>
      <c r="B161" s="202" t="s">
        <v>998</v>
      </c>
      <c r="C161" s="165" t="s">
        <v>1082</v>
      </c>
      <c r="D161" s="166" t="s">
        <v>317</v>
      </c>
      <c r="E161" s="166" t="s">
        <v>319</v>
      </c>
    </row>
    <row r="162" spans="1:5" ht="30">
      <c r="A162" s="164">
        <v>1601</v>
      </c>
      <c r="B162" s="198" t="s">
        <v>1335</v>
      </c>
      <c r="C162" s="181" t="s">
        <v>2965</v>
      </c>
      <c r="D162" s="182" t="s">
        <v>333</v>
      </c>
      <c r="E162" s="182" t="s">
        <v>1336</v>
      </c>
    </row>
    <row r="163" spans="1:5" ht="30">
      <c r="A163" s="164">
        <v>1602</v>
      </c>
      <c r="B163" s="198" t="s">
        <v>174</v>
      </c>
      <c r="C163" s="181" t="s">
        <v>2574</v>
      </c>
      <c r="D163" s="182" t="s">
        <v>339</v>
      </c>
      <c r="E163" s="182" t="s">
        <v>2035</v>
      </c>
    </row>
    <row r="164" spans="1:5" ht="30">
      <c r="A164" s="164">
        <v>1603</v>
      </c>
      <c r="B164" s="198" t="s">
        <v>2036</v>
      </c>
      <c r="C164" s="181" t="s">
        <v>1299</v>
      </c>
      <c r="D164" s="182" t="s">
        <v>2037</v>
      </c>
      <c r="E164" s="182" t="s">
        <v>2038</v>
      </c>
    </row>
    <row r="165" spans="1:5" ht="30">
      <c r="A165" s="164">
        <v>1604</v>
      </c>
      <c r="B165" s="198" t="s">
        <v>2039</v>
      </c>
      <c r="C165" s="181" t="s">
        <v>1301</v>
      </c>
      <c r="D165" s="182" t="s">
        <v>2040</v>
      </c>
      <c r="E165" s="182" t="s">
        <v>2041</v>
      </c>
    </row>
    <row r="166" spans="1:5" ht="30">
      <c r="A166" s="164">
        <v>1605</v>
      </c>
      <c r="B166" s="198" t="s">
        <v>2042</v>
      </c>
      <c r="C166" s="181" t="s">
        <v>1303</v>
      </c>
      <c r="D166" s="182" t="s">
        <v>49</v>
      </c>
      <c r="E166" s="182" t="s">
        <v>2043</v>
      </c>
    </row>
    <row r="167" spans="1:5" ht="30">
      <c r="A167" s="164">
        <v>1606</v>
      </c>
      <c r="B167" s="198" t="s">
        <v>2044</v>
      </c>
      <c r="C167" s="181" t="s">
        <v>1305</v>
      </c>
      <c r="D167" s="182" t="s">
        <v>51</v>
      </c>
      <c r="E167" s="182" t="s">
        <v>2045</v>
      </c>
    </row>
    <row r="168" spans="1:5" ht="30">
      <c r="A168" s="164">
        <v>1607</v>
      </c>
      <c r="B168" s="198" t="s">
        <v>2046</v>
      </c>
      <c r="C168" s="181" t="s">
        <v>791</v>
      </c>
      <c r="D168" s="182" t="s">
        <v>56</v>
      </c>
      <c r="E168" s="182" t="s">
        <v>2047</v>
      </c>
    </row>
    <row r="169" spans="1:5" ht="30">
      <c r="A169" s="164">
        <v>1608</v>
      </c>
      <c r="B169" s="198" t="s">
        <v>2048</v>
      </c>
      <c r="C169" s="181" t="s">
        <v>793</v>
      </c>
      <c r="D169" s="182" t="s">
        <v>337</v>
      </c>
      <c r="E169" s="182" t="s">
        <v>2049</v>
      </c>
    </row>
    <row r="170" spans="1:5" ht="30">
      <c r="A170" s="164">
        <v>1609</v>
      </c>
      <c r="B170" s="198" t="s">
        <v>2050</v>
      </c>
      <c r="C170" s="181" t="s">
        <v>2032</v>
      </c>
      <c r="D170" s="182" t="s">
        <v>53</v>
      </c>
      <c r="E170" s="182" t="s">
        <v>2051</v>
      </c>
    </row>
    <row r="171" spans="1:5" ht="30">
      <c r="A171" s="164">
        <v>1610</v>
      </c>
      <c r="B171" s="198" t="s">
        <v>2052</v>
      </c>
      <c r="C171" s="181" t="s">
        <v>2331</v>
      </c>
      <c r="D171" s="182" t="s">
        <v>2053</v>
      </c>
      <c r="E171" s="182" t="s">
        <v>2054</v>
      </c>
    </row>
    <row r="172" spans="1:5" ht="30">
      <c r="A172" s="164">
        <v>1611</v>
      </c>
      <c r="B172" s="198" t="s">
        <v>2055</v>
      </c>
      <c r="C172" s="181" t="s">
        <v>2333</v>
      </c>
      <c r="D172" s="182" t="s">
        <v>2056</v>
      </c>
      <c r="E172" s="182" t="s">
        <v>2057</v>
      </c>
    </row>
    <row r="173" spans="1:5" ht="30">
      <c r="A173" s="164">
        <v>1612</v>
      </c>
      <c r="B173" s="198" t="s">
        <v>2058</v>
      </c>
      <c r="C173" s="181" t="s">
        <v>2902</v>
      </c>
      <c r="D173" s="182" t="s">
        <v>484</v>
      </c>
      <c r="E173" s="182" t="s">
        <v>2059</v>
      </c>
    </row>
    <row r="174" spans="1:5" ht="30">
      <c r="A174" s="164">
        <v>1613</v>
      </c>
      <c r="B174" s="198" t="s">
        <v>2060</v>
      </c>
      <c r="C174" s="181" t="s">
        <v>2888</v>
      </c>
      <c r="D174" s="182" t="s">
        <v>487</v>
      </c>
      <c r="E174" s="182" t="s">
        <v>2061</v>
      </c>
    </row>
    <row r="175" spans="1:5" ht="30">
      <c r="A175" s="164">
        <v>1614</v>
      </c>
      <c r="B175" s="198" t="s">
        <v>2062</v>
      </c>
      <c r="C175" s="181" t="s">
        <v>2890</v>
      </c>
      <c r="D175" s="182" t="s">
        <v>796</v>
      </c>
      <c r="E175" s="182" t="s">
        <v>2063</v>
      </c>
    </row>
    <row r="176" spans="1:5" ht="30">
      <c r="A176" s="164">
        <v>1615</v>
      </c>
      <c r="B176" s="198">
        <v>68899092</v>
      </c>
      <c r="C176" s="181" t="s">
        <v>2517</v>
      </c>
      <c r="D176" s="182" t="s">
        <v>2064</v>
      </c>
      <c r="E176" s="182" t="s">
        <v>2065</v>
      </c>
    </row>
    <row r="177" spans="1:5" ht="30">
      <c r="A177" s="164">
        <v>1616</v>
      </c>
      <c r="B177" s="198">
        <v>62331680</v>
      </c>
      <c r="C177" s="181" t="s">
        <v>1595</v>
      </c>
      <c r="D177" s="182" t="s">
        <v>2066</v>
      </c>
      <c r="E177" s="182" t="s">
        <v>2067</v>
      </c>
    </row>
    <row r="178" spans="1:5" ht="30">
      <c r="A178" s="164">
        <v>1617</v>
      </c>
      <c r="B178" s="198">
        <v>62331621</v>
      </c>
      <c r="C178" s="181" t="s">
        <v>2442</v>
      </c>
      <c r="D178" s="182" t="s">
        <v>2068</v>
      </c>
      <c r="E178" s="182" t="s">
        <v>2069</v>
      </c>
    </row>
    <row r="179" spans="1:5" ht="30">
      <c r="A179" s="164">
        <v>1618</v>
      </c>
      <c r="B179" s="198">
        <v>62331698</v>
      </c>
      <c r="C179" s="181" t="s">
        <v>2431</v>
      </c>
      <c r="D179" s="182" t="s">
        <v>2070</v>
      </c>
      <c r="E179" s="182" t="s">
        <v>2071</v>
      </c>
    </row>
    <row r="180" spans="1:5" ht="30">
      <c r="A180" s="164">
        <v>1619</v>
      </c>
      <c r="B180" s="198">
        <v>62330276</v>
      </c>
      <c r="C180" s="181" t="s">
        <v>2433</v>
      </c>
      <c r="D180" s="182" t="s">
        <v>2116</v>
      </c>
      <c r="E180" s="182" t="s">
        <v>2072</v>
      </c>
    </row>
    <row r="181" spans="1:5" ht="30">
      <c r="A181" s="164">
        <v>1620</v>
      </c>
      <c r="B181" s="198">
        <v>62330357</v>
      </c>
      <c r="C181" s="181" t="s">
        <v>2794</v>
      </c>
      <c r="D181" s="182" t="s">
        <v>2118</v>
      </c>
      <c r="E181" s="182" t="s">
        <v>2073</v>
      </c>
    </row>
    <row r="182" spans="1:5" ht="15">
      <c r="A182" s="164">
        <v>1621</v>
      </c>
      <c r="B182" s="198">
        <v>62330365</v>
      </c>
      <c r="C182" s="181" t="s">
        <v>2362</v>
      </c>
      <c r="D182" s="182" t="s">
        <v>870</v>
      </c>
      <c r="E182" s="182" t="s">
        <v>2074</v>
      </c>
    </row>
    <row r="183" spans="1:5" ht="30">
      <c r="A183" s="164">
        <v>1622</v>
      </c>
      <c r="B183" s="198">
        <v>62330420</v>
      </c>
      <c r="C183" s="181" t="s">
        <v>1910</v>
      </c>
      <c r="D183" s="182" t="s">
        <v>1041</v>
      </c>
      <c r="E183" s="182" t="s">
        <v>2075</v>
      </c>
    </row>
    <row r="184" spans="1:5" ht="30">
      <c r="A184" s="164">
        <v>1623</v>
      </c>
      <c r="B184" s="198">
        <v>62330322</v>
      </c>
      <c r="C184" s="181" t="s">
        <v>1912</v>
      </c>
      <c r="D184" s="182" t="s">
        <v>1820</v>
      </c>
      <c r="E184" s="182" t="s">
        <v>2076</v>
      </c>
    </row>
    <row r="185" spans="1:5" ht="30">
      <c r="A185" s="164">
        <v>1624</v>
      </c>
      <c r="B185" s="198">
        <v>62330292</v>
      </c>
      <c r="C185" s="181" t="s">
        <v>2478</v>
      </c>
      <c r="D185" s="182" t="s">
        <v>2120</v>
      </c>
      <c r="E185" s="182" t="s">
        <v>2077</v>
      </c>
    </row>
    <row r="186" spans="1:5" ht="15">
      <c r="A186" s="164">
        <v>1625</v>
      </c>
      <c r="B186" s="198">
        <v>62330373</v>
      </c>
      <c r="C186" s="181" t="s">
        <v>2480</v>
      </c>
      <c r="D186" s="182" t="s">
        <v>3125</v>
      </c>
      <c r="E186" s="182" t="s">
        <v>2078</v>
      </c>
    </row>
    <row r="187" spans="1:5" ht="15">
      <c r="A187" s="164">
        <v>1626</v>
      </c>
      <c r="B187" s="198">
        <v>49590928</v>
      </c>
      <c r="C187" s="181" t="s">
        <v>2482</v>
      </c>
      <c r="D187" s="182" t="s">
        <v>2122</v>
      </c>
      <c r="E187" s="182" t="s">
        <v>2079</v>
      </c>
    </row>
    <row r="188" spans="1:5" ht="30">
      <c r="A188" s="164">
        <v>1627</v>
      </c>
      <c r="B188" s="198">
        <v>62330349</v>
      </c>
      <c r="C188" s="181" t="s">
        <v>2484</v>
      </c>
      <c r="D188" s="182" t="s">
        <v>1441</v>
      </c>
      <c r="E188" s="182" t="s">
        <v>2080</v>
      </c>
    </row>
    <row r="189" spans="1:5" ht="30">
      <c r="A189" s="164">
        <v>1628</v>
      </c>
      <c r="B189" s="198">
        <v>47813539</v>
      </c>
      <c r="C189" s="181" t="s">
        <v>2211</v>
      </c>
      <c r="D189" s="182" t="s">
        <v>2081</v>
      </c>
      <c r="E189" s="182" t="s">
        <v>2082</v>
      </c>
    </row>
    <row r="190" spans="1:5" ht="15">
      <c r="A190" s="164">
        <v>1629</v>
      </c>
      <c r="B190" s="198" t="s">
        <v>2213</v>
      </c>
      <c r="C190" s="181" t="s">
        <v>2083</v>
      </c>
      <c r="D190" s="182" t="s">
        <v>2124</v>
      </c>
      <c r="E190" s="182" t="s">
        <v>2084</v>
      </c>
    </row>
    <row r="191" spans="1:5" ht="30">
      <c r="A191" s="164">
        <v>1630</v>
      </c>
      <c r="B191" s="198">
        <v>47813504</v>
      </c>
      <c r="C191" s="181" t="s">
        <v>2216</v>
      </c>
      <c r="D191" s="182" t="s">
        <v>2085</v>
      </c>
      <c r="E191" s="182" t="s">
        <v>2086</v>
      </c>
    </row>
    <row r="192" spans="1:5" ht="30">
      <c r="A192" s="164">
        <v>1631</v>
      </c>
      <c r="B192" s="198">
        <v>47813521</v>
      </c>
      <c r="C192" s="181" t="s">
        <v>2218</v>
      </c>
      <c r="D192" s="182" t="s">
        <v>2126</v>
      </c>
      <c r="E192" s="182" t="s">
        <v>2087</v>
      </c>
    </row>
    <row r="193" spans="1:5" ht="15">
      <c r="A193" s="164">
        <v>1632</v>
      </c>
      <c r="B193" s="198">
        <v>47813512</v>
      </c>
      <c r="C193" s="181" t="s">
        <v>2762</v>
      </c>
      <c r="D193" s="182" t="s">
        <v>2126</v>
      </c>
      <c r="E193" s="182" t="s">
        <v>2088</v>
      </c>
    </row>
    <row r="194" spans="1:5" ht="15">
      <c r="A194" s="164">
        <v>1633</v>
      </c>
      <c r="B194" s="198">
        <v>47813598</v>
      </c>
      <c r="C194" s="181" t="s">
        <v>2764</v>
      </c>
      <c r="D194" s="182" t="s">
        <v>3045</v>
      </c>
      <c r="E194" s="182" t="s">
        <v>2089</v>
      </c>
    </row>
    <row r="195" spans="1:4" ht="15">
      <c r="A195" s="164">
        <v>1634</v>
      </c>
      <c r="B195" s="198">
        <v>64120422</v>
      </c>
      <c r="C195" s="181" t="s">
        <v>2766</v>
      </c>
      <c r="D195" s="182" t="s">
        <v>2767</v>
      </c>
    </row>
    <row r="196" spans="1:5" ht="30">
      <c r="A196" s="164">
        <v>1635</v>
      </c>
      <c r="B196" s="198">
        <v>64120384</v>
      </c>
      <c r="C196" s="181" t="s">
        <v>2768</v>
      </c>
      <c r="D196" s="182" t="s">
        <v>3050</v>
      </c>
      <c r="E196" s="182" t="s">
        <v>2090</v>
      </c>
    </row>
    <row r="197" spans="1:5" ht="30">
      <c r="A197" s="164">
        <v>1636</v>
      </c>
      <c r="B197" s="198">
        <v>64120392</v>
      </c>
      <c r="C197" s="181" t="s">
        <v>1800</v>
      </c>
      <c r="D197" s="182" t="s">
        <v>308</v>
      </c>
      <c r="E197" s="182" t="s">
        <v>2091</v>
      </c>
    </row>
    <row r="198" spans="1:5" ht="30">
      <c r="A198" s="164">
        <v>1637</v>
      </c>
      <c r="B198" s="198">
        <v>61955574</v>
      </c>
      <c r="C198" s="181" t="s">
        <v>1802</v>
      </c>
      <c r="D198" s="182" t="s">
        <v>3052</v>
      </c>
      <c r="E198" s="182" t="s">
        <v>2092</v>
      </c>
    </row>
    <row r="199" spans="1:5" ht="30">
      <c r="A199" s="164">
        <v>1638</v>
      </c>
      <c r="B199" s="198">
        <v>60780568</v>
      </c>
      <c r="C199" s="181" t="s">
        <v>2643</v>
      </c>
      <c r="D199" s="182" t="s">
        <v>3054</v>
      </c>
      <c r="E199" s="182" t="s">
        <v>2093</v>
      </c>
    </row>
    <row r="200" spans="1:5" ht="30">
      <c r="A200" s="164">
        <v>1640</v>
      </c>
      <c r="B200" s="198">
        <v>60780541</v>
      </c>
      <c r="C200" s="181" t="s">
        <v>2645</v>
      </c>
      <c r="D200" s="182" t="s">
        <v>3056</v>
      </c>
      <c r="E200" s="182" t="s">
        <v>2094</v>
      </c>
    </row>
    <row r="201" spans="1:5" ht="30">
      <c r="A201" s="164">
        <v>1641</v>
      </c>
      <c r="B201" s="198">
        <v>60780487</v>
      </c>
      <c r="C201" s="181" t="s">
        <v>2647</v>
      </c>
      <c r="D201" s="182" t="s">
        <v>304</v>
      </c>
      <c r="E201" s="182" t="s">
        <v>2095</v>
      </c>
    </row>
    <row r="202" spans="1:5" ht="30">
      <c r="A202" s="164">
        <v>1643</v>
      </c>
      <c r="B202" s="198" t="s">
        <v>2649</v>
      </c>
      <c r="C202" s="181" t="s">
        <v>2650</v>
      </c>
      <c r="D202" s="182" t="s">
        <v>3058</v>
      </c>
      <c r="E202" s="182" t="s">
        <v>2096</v>
      </c>
    </row>
    <row r="203" spans="1:5" ht="30">
      <c r="A203" s="168">
        <v>1701</v>
      </c>
      <c r="B203" s="169" t="s">
        <v>2097</v>
      </c>
      <c r="C203" s="170" t="s">
        <v>2459</v>
      </c>
      <c r="D203" s="171" t="s">
        <v>339</v>
      </c>
      <c r="E203" s="172" t="s">
        <v>2098</v>
      </c>
    </row>
    <row r="204" spans="1:5" ht="30">
      <c r="A204" s="168">
        <v>1702</v>
      </c>
      <c r="B204" s="169" t="s">
        <v>2099</v>
      </c>
      <c r="C204" s="170" t="s">
        <v>2460</v>
      </c>
      <c r="D204" s="171" t="s">
        <v>53</v>
      </c>
      <c r="E204" s="172" t="s">
        <v>2100</v>
      </c>
    </row>
    <row r="205" spans="1:5" ht="30">
      <c r="A205" s="168">
        <v>1703</v>
      </c>
      <c r="B205" s="169">
        <v>61989282</v>
      </c>
      <c r="C205" s="170" t="s">
        <v>2344</v>
      </c>
      <c r="D205" s="171" t="s">
        <v>333</v>
      </c>
      <c r="E205" s="172" t="s">
        <v>2101</v>
      </c>
    </row>
    <row r="206" spans="1:5" ht="30">
      <c r="A206" s="168">
        <v>1704</v>
      </c>
      <c r="B206" s="169">
        <v>61989291</v>
      </c>
      <c r="C206" s="170" t="s">
        <v>2345</v>
      </c>
      <c r="D206" s="171" t="s">
        <v>56</v>
      </c>
      <c r="E206" s="172" t="s">
        <v>2102</v>
      </c>
    </row>
    <row r="207" spans="1:5" ht="15">
      <c r="A207" s="164">
        <v>1705</v>
      </c>
      <c r="B207" s="199">
        <v>60337401</v>
      </c>
      <c r="C207" s="181" t="s">
        <v>2652</v>
      </c>
      <c r="D207" s="182" t="s">
        <v>59</v>
      </c>
      <c r="E207" s="182" t="s">
        <v>2998</v>
      </c>
    </row>
    <row r="208" spans="1:5" ht="30">
      <c r="A208" s="168">
        <v>1706</v>
      </c>
      <c r="B208" s="169">
        <v>47655224</v>
      </c>
      <c r="C208" s="170" t="s">
        <v>2960</v>
      </c>
      <c r="D208" s="171" t="s">
        <v>484</v>
      </c>
      <c r="E208" s="172" t="s">
        <v>2999</v>
      </c>
    </row>
    <row r="209" spans="1:5" ht="15">
      <c r="A209" s="164">
        <v>1707</v>
      </c>
      <c r="B209" s="199">
        <v>60337273</v>
      </c>
      <c r="C209" s="181" t="s">
        <v>1426</v>
      </c>
      <c r="D209" s="182" t="s">
        <v>487</v>
      </c>
      <c r="E209" s="182" t="s">
        <v>3000</v>
      </c>
    </row>
    <row r="210" spans="1:5" ht="15">
      <c r="A210" s="164">
        <v>1708</v>
      </c>
      <c r="B210" s="199" t="s">
        <v>1428</v>
      </c>
      <c r="C210" s="181" t="s">
        <v>3001</v>
      </c>
      <c r="D210" s="182" t="s">
        <v>2502</v>
      </c>
      <c r="E210" s="182" t="s">
        <v>3002</v>
      </c>
    </row>
    <row r="211" spans="1:5" ht="15">
      <c r="A211" s="164">
        <v>1709</v>
      </c>
      <c r="B211" s="199">
        <v>48004359</v>
      </c>
      <c r="C211" s="181" t="s">
        <v>3003</v>
      </c>
      <c r="D211" s="182" t="s">
        <v>2504</v>
      </c>
      <c r="E211" s="182" t="s">
        <v>3004</v>
      </c>
    </row>
    <row r="212" spans="1:5" ht="15">
      <c r="A212" s="164">
        <v>1710</v>
      </c>
      <c r="B212" s="199">
        <v>62331442</v>
      </c>
      <c r="C212" s="181" t="s">
        <v>2406</v>
      </c>
      <c r="D212" s="182" t="s">
        <v>2070</v>
      </c>
      <c r="E212" s="182" t="s">
        <v>3005</v>
      </c>
    </row>
    <row r="213" spans="1:5" ht="30">
      <c r="A213" s="164">
        <v>1711</v>
      </c>
      <c r="B213" s="199" t="s">
        <v>3006</v>
      </c>
      <c r="C213" s="181" t="s">
        <v>2930</v>
      </c>
      <c r="D213" s="182" t="s">
        <v>487</v>
      </c>
      <c r="E213" s="182" t="s">
        <v>2931</v>
      </c>
    </row>
    <row r="214" spans="1:5" ht="30">
      <c r="A214" s="168">
        <v>1712</v>
      </c>
      <c r="B214" s="169">
        <v>47655216</v>
      </c>
      <c r="C214" s="170" t="s">
        <v>2961</v>
      </c>
      <c r="D214" s="171" t="s">
        <v>2932</v>
      </c>
      <c r="E214" s="172" t="s">
        <v>2933</v>
      </c>
    </row>
    <row r="215" spans="1:5" ht="30">
      <c r="A215" s="164">
        <v>1713</v>
      </c>
      <c r="B215" s="199">
        <v>47658142</v>
      </c>
      <c r="C215" s="181" t="s">
        <v>2790</v>
      </c>
      <c r="D215" s="182" t="s">
        <v>2116</v>
      </c>
      <c r="E215" s="182" t="s">
        <v>2934</v>
      </c>
    </row>
    <row r="216" spans="1:5" ht="30">
      <c r="A216" s="164">
        <v>1714</v>
      </c>
      <c r="B216" s="199">
        <v>47658193</v>
      </c>
      <c r="C216" s="181" t="s">
        <v>2897</v>
      </c>
      <c r="D216" s="182" t="s">
        <v>2118</v>
      </c>
      <c r="E216" s="182" t="s">
        <v>1086</v>
      </c>
    </row>
    <row r="217" spans="1:5" ht="30">
      <c r="A217" s="164">
        <v>1715</v>
      </c>
      <c r="B217" s="199">
        <v>47998300</v>
      </c>
      <c r="C217" s="181" t="s">
        <v>2750</v>
      </c>
      <c r="D217" s="182" t="s">
        <v>1820</v>
      </c>
      <c r="E217" s="182" t="s">
        <v>2935</v>
      </c>
    </row>
    <row r="218" spans="1:5" ht="15">
      <c r="A218" s="164">
        <v>1716</v>
      </c>
      <c r="B218" s="199" t="s">
        <v>2752</v>
      </c>
      <c r="C218" s="181" t="s">
        <v>2747</v>
      </c>
      <c r="D218" s="182" t="s">
        <v>2120</v>
      </c>
      <c r="E218" s="182" t="s">
        <v>2936</v>
      </c>
    </row>
    <row r="219" spans="1:5" ht="15">
      <c r="A219" s="164">
        <v>1717</v>
      </c>
      <c r="B219" s="199">
        <v>47998164</v>
      </c>
      <c r="C219" s="181" t="s">
        <v>2937</v>
      </c>
      <c r="D219" s="182" t="s">
        <v>3125</v>
      </c>
      <c r="E219" s="182" t="s">
        <v>2938</v>
      </c>
    </row>
    <row r="220" spans="1:5" ht="15">
      <c r="A220" s="164">
        <v>1718</v>
      </c>
      <c r="B220" s="199">
        <v>47998008</v>
      </c>
      <c r="C220" s="181" t="s">
        <v>2892</v>
      </c>
      <c r="D220" s="182" t="s">
        <v>2122</v>
      </c>
      <c r="E220" s="182" t="s">
        <v>1440</v>
      </c>
    </row>
    <row r="221" spans="1:5" ht="30">
      <c r="A221" s="168">
        <v>1719</v>
      </c>
      <c r="B221" s="169">
        <v>47813555</v>
      </c>
      <c r="C221" s="170" t="s">
        <v>2962</v>
      </c>
      <c r="D221" s="171" t="s">
        <v>2124</v>
      </c>
      <c r="E221" s="172" t="s">
        <v>2939</v>
      </c>
    </row>
    <row r="222" spans="1:5" ht="30">
      <c r="A222" s="168">
        <v>1720</v>
      </c>
      <c r="B222" s="169">
        <v>47813547</v>
      </c>
      <c r="C222" s="170" t="s">
        <v>2963</v>
      </c>
      <c r="D222" s="171" t="s">
        <v>2940</v>
      </c>
      <c r="E222" s="172" t="s">
        <v>2941</v>
      </c>
    </row>
    <row r="223" spans="1:5" ht="15">
      <c r="A223" s="164">
        <v>1721</v>
      </c>
      <c r="B223" s="199" t="s">
        <v>2893</v>
      </c>
      <c r="C223" s="181" t="s">
        <v>2894</v>
      </c>
      <c r="D223" s="182" t="s">
        <v>2126</v>
      </c>
      <c r="E223" s="182" t="s">
        <v>2942</v>
      </c>
    </row>
    <row r="224" spans="1:5" ht="15">
      <c r="A224" s="164">
        <v>1722</v>
      </c>
      <c r="B224" s="199" t="s">
        <v>1161</v>
      </c>
      <c r="C224" s="181" t="s">
        <v>1162</v>
      </c>
      <c r="D224" s="182" t="s">
        <v>3045</v>
      </c>
      <c r="E224" s="182" t="s">
        <v>2943</v>
      </c>
    </row>
    <row r="225" spans="1:5" ht="15">
      <c r="A225" s="164">
        <v>1724</v>
      </c>
      <c r="B225" s="199">
        <v>61955680</v>
      </c>
      <c r="C225" s="181" t="s">
        <v>2274</v>
      </c>
      <c r="D225" s="182" t="s">
        <v>1087</v>
      </c>
      <c r="E225" s="182"/>
    </row>
    <row r="226" spans="1:5" ht="15">
      <c r="A226" s="164">
        <v>1725</v>
      </c>
      <c r="B226" s="199">
        <v>61955701</v>
      </c>
      <c r="C226" s="181" t="s">
        <v>2944</v>
      </c>
      <c r="D226" s="182" t="s">
        <v>3047</v>
      </c>
      <c r="E226" s="182" t="s">
        <v>2945</v>
      </c>
    </row>
    <row r="227" spans="1:5" ht="15">
      <c r="A227" s="164">
        <v>1726</v>
      </c>
      <c r="B227" s="199">
        <v>61955671</v>
      </c>
      <c r="C227" s="181" t="s">
        <v>2276</v>
      </c>
      <c r="D227" s="182" t="s">
        <v>308</v>
      </c>
      <c r="E227" s="182" t="s">
        <v>2946</v>
      </c>
    </row>
    <row r="228" spans="1:5" ht="15">
      <c r="A228" s="164">
        <v>1727</v>
      </c>
      <c r="B228" s="199">
        <v>61955744</v>
      </c>
      <c r="C228" s="181" t="s">
        <v>2132</v>
      </c>
      <c r="D228" s="182" t="s">
        <v>3052</v>
      </c>
      <c r="E228" s="182" t="s">
        <v>2947</v>
      </c>
    </row>
    <row r="229" spans="1:5" ht="15">
      <c r="A229" s="164">
        <v>1728</v>
      </c>
      <c r="B229" s="199">
        <v>64120368</v>
      </c>
      <c r="C229" s="181" t="s">
        <v>2134</v>
      </c>
      <c r="D229" s="182" t="s">
        <v>2948</v>
      </c>
      <c r="E229" s="182" t="s">
        <v>2949</v>
      </c>
    </row>
    <row r="230" spans="1:5" ht="30">
      <c r="A230" s="164">
        <v>1729</v>
      </c>
      <c r="B230" s="199" t="s">
        <v>2950</v>
      </c>
      <c r="C230" s="181" t="s">
        <v>2951</v>
      </c>
      <c r="D230" s="182" t="s">
        <v>3047</v>
      </c>
      <c r="E230" s="182" t="s">
        <v>2952</v>
      </c>
    </row>
    <row r="231" spans="1:5" ht="30">
      <c r="A231" s="168">
        <v>1730</v>
      </c>
      <c r="B231" s="169">
        <v>65893611</v>
      </c>
      <c r="C231" s="170" t="s">
        <v>2964</v>
      </c>
      <c r="D231" s="171" t="s">
        <v>3056</v>
      </c>
      <c r="E231" s="172" t="s">
        <v>2953</v>
      </c>
    </row>
    <row r="232" spans="1:5" ht="45">
      <c r="A232" s="164">
        <v>1731</v>
      </c>
      <c r="B232" s="199" t="s">
        <v>2954</v>
      </c>
      <c r="C232" s="181" t="s">
        <v>873</v>
      </c>
      <c r="D232" s="182" t="s">
        <v>3054</v>
      </c>
      <c r="E232" s="182" t="s">
        <v>874</v>
      </c>
    </row>
    <row r="233" spans="1:5" ht="30">
      <c r="A233" s="164">
        <v>1804</v>
      </c>
      <c r="B233" s="198">
        <v>45234370</v>
      </c>
      <c r="C233" s="165" t="s">
        <v>2136</v>
      </c>
      <c r="D233" s="166" t="s">
        <v>56</v>
      </c>
      <c r="E233" s="166" t="s">
        <v>875</v>
      </c>
    </row>
    <row r="234" spans="1:5" ht="30">
      <c r="A234" s="168">
        <v>1805</v>
      </c>
      <c r="B234" s="169" t="s">
        <v>876</v>
      </c>
      <c r="C234" s="170" t="s">
        <v>1045</v>
      </c>
      <c r="D234" s="171" t="s">
        <v>877</v>
      </c>
      <c r="E234" s="172" t="s">
        <v>878</v>
      </c>
    </row>
    <row r="235" spans="1:5" ht="30">
      <c r="A235" s="164">
        <v>1806</v>
      </c>
      <c r="B235" s="198" t="s">
        <v>2138</v>
      </c>
      <c r="C235" s="181" t="s">
        <v>1104</v>
      </c>
      <c r="D235" s="182" t="s">
        <v>51</v>
      </c>
      <c r="E235" s="182" t="s">
        <v>1157</v>
      </c>
    </row>
    <row r="236" spans="1:5" ht="30">
      <c r="A236" s="164">
        <v>1807</v>
      </c>
      <c r="B236" s="198" t="s">
        <v>879</v>
      </c>
      <c r="C236" s="181" t="s">
        <v>1505</v>
      </c>
      <c r="D236" s="182" t="s">
        <v>339</v>
      </c>
      <c r="E236" s="182" t="s">
        <v>880</v>
      </c>
    </row>
    <row r="237" spans="1:5" ht="30">
      <c r="A237" s="164">
        <v>1810</v>
      </c>
      <c r="B237" s="198" t="s">
        <v>1507</v>
      </c>
      <c r="C237" s="181" t="s">
        <v>1508</v>
      </c>
      <c r="D237" s="182" t="s">
        <v>1088</v>
      </c>
      <c r="E237" s="182" t="s">
        <v>881</v>
      </c>
    </row>
    <row r="238" spans="1:5" ht="15">
      <c r="A238" s="164">
        <v>1814</v>
      </c>
      <c r="B238" s="198">
        <v>62331752</v>
      </c>
      <c r="C238" s="165" t="s">
        <v>971</v>
      </c>
      <c r="D238" s="166" t="s">
        <v>1646</v>
      </c>
      <c r="E238" s="166" t="s">
        <v>882</v>
      </c>
    </row>
    <row r="239" spans="1:5" ht="30">
      <c r="A239" s="164">
        <v>1817</v>
      </c>
      <c r="B239" s="198">
        <v>62330381</v>
      </c>
      <c r="C239" s="165" t="s">
        <v>973</v>
      </c>
      <c r="D239" s="166" t="s">
        <v>2120</v>
      </c>
      <c r="E239" s="166" t="s">
        <v>883</v>
      </c>
    </row>
    <row r="240" spans="1:5" ht="30">
      <c r="A240" s="164">
        <v>1818</v>
      </c>
      <c r="B240" s="199" t="s">
        <v>884</v>
      </c>
      <c r="C240" s="181" t="s">
        <v>1095</v>
      </c>
      <c r="D240" s="182" t="s">
        <v>2120</v>
      </c>
      <c r="E240" s="182" t="s">
        <v>885</v>
      </c>
    </row>
    <row r="241" spans="1:5" ht="15">
      <c r="A241" s="164">
        <v>1819</v>
      </c>
      <c r="B241" s="198" t="s">
        <v>1097</v>
      </c>
      <c r="C241" s="173" t="s">
        <v>1098</v>
      </c>
      <c r="D241" s="167" t="s">
        <v>2126</v>
      </c>
      <c r="E241" s="167" t="s">
        <v>886</v>
      </c>
    </row>
    <row r="242" spans="1:5" ht="15">
      <c r="A242" s="164">
        <v>1821</v>
      </c>
      <c r="B242" s="198" t="s">
        <v>1100</v>
      </c>
      <c r="C242" s="165" t="s">
        <v>1101</v>
      </c>
      <c r="D242" s="166" t="s">
        <v>2126</v>
      </c>
      <c r="E242" s="166" t="s">
        <v>1089</v>
      </c>
    </row>
    <row r="243" spans="1:5" ht="30">
      <c r="A243" s="164">
        <v>1823</v>
      </c>
      <c r="B243" s="198" t="s">
        <v>888</v>
      </c>
      <c r="C243" s="181" t="s">
        <v>1090</v>
      </c>
      <c r="D243" s="182" t="s">
        <v>2126</v>
      </c>
      <c r="E243" s="182" t="s">
        <v>887</v>
      </c>
    </row>
    <row r="244" spans="1:5" ht="30">
      <c r="A244" s="164">
        <v>1825</v>
      </c>
      <c r="B244" s="198" t="s">
        <v>521</v>
      </c>
      <c r="C244" s="181" t="s">
        <v>522</v>
      </c>
      <c r="D244" s="182" t="s">
        <v>3047</v>
      </c>
      <c r="E244" s="182" t="s">
        <v>889</v>
      </c>
    </row>
    <row r="245" spans="1:5" ht="30">
      <c r="A245" s="164">
        <v>1826</v>
      </c>
      <c r="B245" s="198">
        <v>60045922</v>
      </c>
      <c r="C245" s="165" t="s">
        <v>524</v>
      </c>
      <c r="D245" s="182" t="s">
        <v>3047</v>
      </c>
      <c r="E245" s="166" t="s">
        <v>890</v>
      </c>
    </row>
    <row r="246" spans="1:5" ht="15">
      <c r="A246" s="164">
        <v>1828</v>
      </c>
      <c r="B246" s="198">
        <v>60802774</v>
      </c>
      <c r="C246" s="165" t="s">
        <v>526</v>
      </c>
      <c r="D246" s="166" t="s">
        <v>3054</v>
      </c>
      <c r="E246" s="166" t="s">
        <v>300</v>
      </c>
    </row>
    <row r="247" spans="1:5" ht="30">
      <c r="A247" s="164">
        <v>1901</v>
      </c>
      <c r="B247" s="200">
        <v>61989321</v>
      </c>
      <c r="C247" s="173" t="s">
        <v>2191</v>
      </c>
      <c r="D247" s="167" t="s">
        <v>49</v>
      </c>
      <c r="E247" s="167" t="s">
        <v>891</v>
      </c>
    </row>
    <row r="248" spans="1:5" ht="30">
      <c r="A248" s="164">
        <v>1902</v>
      </c>
      <c r="B248" s="200">
        <v>61989339</v>
      </c>
      <c r="C248" s="173" t="s">
        <v>2193</v>
      </c>
      <c r="D248" s="167" t="s">
        <v>892</v>
      </c>
      <c r="E248" s="167" t="s">
        <v>893</v>
      </c>
    </row>
    <row r="249" spans="1:5" ht="30">
      <c r="A249" s="164">
        <v>1903</v>
      </c>
      <c r="B249" s="200">
        <v>48004774</v>
      </c>
      <c r="C249" s="173" t="s">
        <v>2861</v>
      </c>
      <c r="D249" s="167" t="s">
        <v>796</v>
      </c>
      <c r="E249" s="167" t="s">
        <v>3015</v>
      </c>
    </row>
    <row r="250" spans="1:5" ht="30">
      <c r="A250" s="164">
        <v>1904</v>
      </c>
      <c r="B250" s="200">
        <v>48004898</v>
      </c>
      <c r="C250" s="173" t="s">
        <v>2863</v>
      </c>
      <c r="D250" s="167" t="s">
        <v>862</v>
      </c>
      <c r="E250" s="167" t="s">
        <v>2428</v>
      </c>
    </row>
    <row r="251" spans="1:5" ht="30">
      <c r="A251" s="164">
        <v>1905</v>
      </c>
      <c r="B251" s="200">
        <v>47658061</v>
      </c>
      <c r="C251" s="173" t="s">
        <v>911</v>
      </c>
      <c r="D251" s="167" t="s">
        <v>2120</v>
      </c>
      <c r="E251" s="167" t="s">
        <v>2429</v>
      </c>
    </row>
    <row r="252" spans="1:5" ht="30">
      <c r="A252" s="164">
        <v>1906</v>
      </c>
      <c r="B252" s="200">
        <v>47998296</v>
      </c>
      <c r="C252" s="173" t="s">
        <v>913</v>
      </c>
      <c r="D252" s="167" t="s">
        <v>2122</v>
      </c>
      <c r="E252" s="167" t="s">
        <v>2430</v>
      </c>
    </row>
    <row r="253" spans="1:5" ht="30">
      <c r="A253" s="164">
        <v>1907</v>
      </c>
      <c r="B253" s="200">
        <v>47813466</v>
      </c>
      <c r="C253" s="173" t="s">
        <v>915</v>
      </c>
      <c r="D253" s="167" t="s">
        <v>894</v>
      </c>
      <c r="E253" s="167" t="s">
        <v>895</v>
      </c>
    </row>
    <row r="254" spans="1:4" ht="15">
      <c r="A254" s="164">
        <v>1908</v>
      </c>
      <c r="B254" s="200">
        <v>47811927</v>
      </c>
      <c r="C254" s="173" t="s">
        <v>917</v>
      </c>
      <c r="D254" s="167" t="s">
        <v>918</v>
      </c>
    </row>
    <row r="255" spans="1:5" ht="30">
      <c r="A255" s="164">
        <v>1909</v>
      </c>
      <c r="B255" s="200">
        <v>47811919</v>
      </c>
      <c r="C255" s="173" t="s">
        <v>919</v>
      </c>
      <c r="D255" s="167" t="s">
        <v>2126</v>
      </c>
      <c r="E255" s="167" t="s">
        <v>896</v>
      </c>
    </row>
    <row r="256" spans="1:5" ht="30">
      <c r="A256" s="164">
        <v>1910</v>
      </c>
      <c r="B256" s="200">
        <v>60043652</v>
      </c>
      <c r="C256" s="173" t="s">
        <v>921</v>
      </c>
      <c r="D256" s="167" t="s">
        <v>1333</v>
      </c>
      <c r="E256" s="167" t="s">
        <v>897</v>
      </c>
    </row>
    <row r="257" spans="1:5" ht="30">
      <c r="A257" s="164">
        <v>1911</v>
      </c>
      <c r="B257" s="200">
        <v>68334222</v>
      </c>
      <c r="C257" s="173" t="s">
        <v>923</v>
      </c>
      <c r="D257" s="167" t="s">
        <v>3047</v>
      </c>
      <c r="E257" s="167" t="s">
        <v>898</v>
      </c>
    </row>
    <row r="258" spans="1:4" ht="15">
      <c r="A258" s="164">
        <v>1912</v>
      </c>
      <c r="B258" s="200">
        <v>60043661</v>
      </c>
      <c r="C258" s="173" t="s">
        <v>925</v>
      </c>
      <c r="D258" s="167" t="s">
        <v>926</v>
      </c>
    </row>
    <row r="259" spans="1:5" ht="30">
      <c r="A259" s="164">
        <v>1913</v>
      </c>
      <c r="B259" s="200">
        <v>60802464</v>
      </c>
      <c r="C259" s="173" t="s">
        <v>944</v>
      </c>
      <c r="D259" s="167" t="s">
        <v>899</v>
      </c>
      <c r="E259" s="167" t="s">
        <v>900</v>
      </c>
    </row>
    <row r="260" spans="1:4" ht="15">
      <c r="A260" s="164">
        <v>1914</v>
      </c>
      <c r="B260" s="200" t="s">
        <v>946</v>
      </c>
      <c r="C260" s="173" t="s">
        <v>947</v>
      </c>
      <c r="D260" s="167" t="s">
        <v>948</v>
      </c>
    </row>
    <row r="261" spans="1:4" ht="30">
      <c r="A261" s="164">
        <v>1915</v>
      </c>
      <c r="B261" s="200">
        <v>60802472</v>
      </c>
      <c r="C261" s="173" t="s">
        <v>949</v>
      </c>
      <c r="D261" s="167" t="s">
        <v>950</v>
      </c>
    </row>
    <row r="262" spans="1:5" ht="30">
      <c r="A262" s="168">
        <v>1916</v>
      </c>
      <c r="B262" s="169" t="s">
        <v>901</v>
      </c>
      <c r="C262" s="170" t="s">
        <v>1046</v>
      </c>
      <c r="D262" s="171" t="s">
        <v>3060</v>
      </c>
      <c r="E262" s="172" t="s">
        <v>902</v>
      </c>
    </row>
    <row r="263" spans="1:5" ht="15">
      <c r="A263" s="174">
        <v>4000</v>
      </c>
      <c r="B263" s="199" t="s">
        <v>2272</v>
      </c>
      <c r="C263" s="173" t="s">
        <v>903</v>
      </c>
      <c r="D263" s="167" t="s">
        <v>1088</v>
      </c>
      <c r="E263" s="167" t="s">
        <v>904</v>
      </c>
    </row>
    <row r="264" spans="1:5" ht="15">
      <c r="A264" s="174">
        <v>4001</v>
      </c>
      <c r="B264" s="199" t="s">
        <v>2271</v>
      </c>
      <c r="C264" s="173" t="s">
        <v>905</v>
      </c>
      <c r="D264" s="167" t="s">
        <v>1088</v>
      </c>
      <c r="E264" s="167" t="s">
        <v>906</v>
      </c>
    </row>
    <row r="265" spans="1:5" ht="15">
      <c r="A265" s="174">
        <v>4002</v>
      </c>
      <c r="B265" s="199" t="s">
        <v>2273</v>
      </c>
      <c r="C265" s="173" t="s">
        <v>3080</v>
      </c>
      <c r="D265" s="167" t="s">
        <v>484</v>
      </c>
      <c r="E265" s="167" t="s">
        <v>3081</v>
      </c>
    </row>
    <row r="266" spans="1:5" ht="15">
      <c r="A266" s="174">
        <v>4003</v>
      </c>
      <c r="B266" s="199" t="s">
        <v>1123</v>
      </c>
      <c r="C266" s="173" t="s">
        <v>3082</v>
      </c>
      <c r="D266" s="167" t="s">
        <v>484</v>
      </c>
      <c r="E266" s="167" t="s">
        <v>3083</v>
      </c>
    </row>
    <row r="267" spans="1:5" ht="15">
      <c r="A267" s="174">
        <v>4004</v>
      </c>
      <c r="B267" s="199" t="s">
        <v>1122</v>
      </c>
      <c r="C267" s="173" t="s">
        <v>1686</v>
      </c>
      <c r="D267" s="167" t="s">
        <v>3047</v>
      </c>
      <c r="E267" s="167" t="s">
        <v>1687</v>
      </c>
    </row>
    <row r="268" spans="1:5" ht="15">
      <c r="A268" s="174">
        <v>4005</v>
      </c>
      <c r="B268" s="199" t="s">
        <v>1121</v>
      </c>
      <c r="C268" s="173" t="s">
        <v>1688</v>
      </c>
      <c r="D268" s="167" t="s">
        <v>3054</v>
      </c>
      <c r="E268" s="167" t="s">
        <v>1689</v>
      </c>
    </row>
    <row r="269" spans="1:5" ht="15">
      <c r="A269" s="174">
        <v>4006</v>
      </c>
      <c r="B269" s="199" t="s">
        <v>1120</v>
      </c>
      <c r="C269" s="173" t="s">
        <v>1690</v>
      </c>
      <c r="D269" s="167" t="s">
        <v>2120</v>
      </c>
      <c r="E269" s="167" t="s">
        <v>1438</v>
      </c>
    </row>
    <row r="270" spans="1:5" ht="15">
      <c r="A270" s="174">
        <v>5000</v>
      </c>
      <c r="B270" s="199" t="s">
        <v>1439</v>
      </c>
      <c r="C270" s="165" t="s">
        <v>1377</v>
      </c>
      <c r="D270" s="167" t="s">
        <v>3056</v>
      </c>
      <c r="E270" s="167" t="s">
        <v>1378</v>
      </c>
    </row>
    <row r="271" spans="1:5" ht="15">
      <c r="A271" s="174">
        <v>5002</v>
      </c>
      <c r="B271" s="199" t="s">
        <v>2967</v>
      </c>
      <c r="C271" s="165" t="s">
        <v>2968</v>
      </c>
      <c r="D271" s="167" t="s">
        <v>2969</v>
      </c>
      <c r="E271" s="167" t="s">
        <v>2970</v>
      </c>
    </row>
    <row r="272" spans="1:5" ht="15">
      <c r="A272" s="174">
        <v>5003</v>
      </c>
      <c r="B272" s="199" t="s">
        <v>2971</v>
      </c>
      <c r="C272" s="165" t="s">
        <v>2972</v>
      </c>
      <c r="D272" s="167" t="s">
        <v>3047</v>
      </c>
      <c r="E272" s="167" t="s">
        <v>2973</v>
      </c>
    </row>
    <row r="273" spans="1:5" ht="15">
      <c r="A273" s="174">
        <v>5004</v>
      </c>
      <c r="B273" s="199" t="s">
        <v>2974</v>
      </c>
      <c r="C273" s="165" t="s">
        <v>2975</v>
      </c>
      <c r="D273" s="167" t="s">
        <v>3052</v>
      </c>
      <c r="E273" s="167" t="s">
        <v>2976</v>
      </c>
    </row>
    <row r="274" spans="1:5" ht="30">
      <c r="A274" s="174">
        <v>5005</v>
      </c>
      <c r="B274" s="199" t="s">
        <v>2977</v>
      </c>
      <c r="C274" s="165" t="s">
        <v>2978</v>
      </c>
      <c r="D274" s="167" t="s">
        <v>308</v>
      </c>
      <c r="E274" s="167" t="s">
        <v>2979</v>
      </c>
    </row>
    <row r="275" spans="1:4" ht="30">
      <c r="A275" s="174">
        <v>5006</v>
      </c>
      <c r="B275" s="199" t="s">
        <v>2980</v>
      </c>
      <c r="C275" s="165" t="s">
        <v>502</v>
      </c>
      <c r="D275" s="167" t="s">
        <v>503</v>
      </c>
    </row>
    <row r="276" spans="1:5" ht="15">
      <c r="A276" s="174">
        <v>5008</v>
      </c>
      <c r="B276" s="199" t="s">
        <v>504</v>
      </c>
      <c r="C276" s="165" t="s">
        <v>505</v>
      </c>
      <c r="D276" s="167" t="s">
        <v>2932</v>
      </c>
      <c r="E276" s="167" t="s">
        <v>506</v>
      </c>
    </row>
    <row r="277" spans="1:5" ht="15">
      <c r="A277" s="174">
        <v>5009</v>
      </c>
      <c r="B277" s="199" t="s">
        <v>507</v>
      </c>
      <c r="C277" s="165" t="s">
        <v>508</v>
      </c>
      <c r="D277" s="167" t="s">
        <v>321</v>
      </c>
      <c r="E277" s="167" t="s">
        <v>509</v>
      </c>
    </row>
    <row r="278" spans="1:5" ht="15">
      <c r="A278" s="174">
        <v>5011</v>
      </c>
      <c r="B278" s="199" t="s">
        <v>510</v>
      </c>
      <c r="C278" s="165" t="s">
        <v>511</v>
      </c>
      <c r="D278" s="167" t="s">
        <v>2120</v>
      </c>
      <c r="E278" s="167" t="s">
        <v>512</v>
      </c>
    </row>
    <row r="279" spans="1:5" ht="15">
      <c r="A279" s="174">
        <v>5012</v>
      </c>
      <c r="B279" s="199" t="s">
        <v>513</v>
      </c>
      <c r="C279" s="165" t="s">
        <v>707</v>
      </c>
      <c r="D279" s="167" t="s">
        <v>2116</v>
      </c>
      <c r="E279" s="167" t="s">
        <v>708</v>
      </c>
    </row>
    <row r="280" spans="1:5" ht="15">
      <c r="A280" s="174">
        <v>5014</v>
      </c>
      <c r="B280" s="199" t="s">
        <v>709</v>
      </c>
      <c r="C280" s="165" t="s">
        <v>710</v>
      </c>
      <c r="D280" s="167" t="s">
        <v>2126</v>
      </c>
      <c r="E280" s="167" t="s">
        <v>711</v>
      </c>
    </row>
    <row r="281" spans="1:5" ht="30">
      <c r="A281" s="168">
        <v>5015</v>
      </c>
      <c r="B281" s="169" t="s">
        <v>2696</v>
      </c>
      <c r="C281" s="170" t="s">
        <v>1047</v>
      </c>
      <c r="D281" s="171" t="s">
        <v>3045</v>
      </c>
      <c r="E281" s="172" t="s">
        <v>2697</v>
      </c>
    </row>
    <row r="282" spans="1:5" ht="30">
      <c r="A282" s="174">
        <v>5016</v>
      </c>
      <c r="B282" s="199" t="s">
        <v>2698</v>
      </c>
      <c r="C282" s="165" t="s">
        <v>2699</v>
      </c>
      <c r="D282" s="167" t="s">
        <v>2126</v>
      </c>
      <c r="E282" s="167" t="s">
        <v>2700</v>
      </c>
    </row>
    <row r="283" spans="1:5" ht="30">
      <c r="A283" s="174">
        <v>5018</v>
      </c>
      <c r="B283" s="199" t="s">
        <v>2701</v>
      </c>
      <c r="C283" s="165" t="s">
        <v>2702</v>
      </c>
      <c r="D283" s="167" t="s">
        <v>2703</v>
      </c>
      <c r="E283" s="167" t="s">
        <v>2704</v>
      </c>
    </row>
    <row r="284" spans="1:5" ht="15">
      <c r="A284" s="174">
        <v>5500</v>
      </c>
      <c r="B284" s="199" t="s">
        <v>199</v>
      </c>
      <c r="C284" s="173" t="s">
        <v>1219</v>
      </c>
      <c r="D284" s="167" t="s">
        <v>3054</v>
      </c>
      <c r="E284" s="167" t="s">
        <v>1220</v>
      </c>
    </row>
    <row r="285" spans="1:5" ht="15">
      <c r="A285" s="174">
        <v>5501</v>
      </c>
      <c r="B285" s="199" t="s">
        <v>166</v>
      </c>
      <c r="C285" s="173" t="s">
        <v>1221</v>
      </c>
      <c r="D285" s="167" t="s">
        <v>3054</v>
      </c>
      <c r="E285" s="167" t="s">
        <v>1222</v>
      </c>
    </row>
    <row r="286" spans="1:4" ht="30">
      <c r="A286" s="174">
        <v>5502</v>
      </c>
      <c r="B286" s="199" t="s">
        <v>164</v>
      </c>
      <c r="C286" s="173" t="s">
        <v>1223</v>
      </c>
      <c r="D286" s="167" t="s">
        <v>1224</v>
      </c>
    </row>
    <row r="287" spans="1:5" ht="30">
      <c r="A287" s="174">
        <v>5503</v>
      </c>
      <c r="B287" s="199" t="s">
        <v>167</v>
      </c>
      <c r="C287" s="173" t="s">
        <v>1225</v>
      </c>
      <c r="D287" s="173" t="s">
        <v>1091</v>
      </c>
      <c r="E287" s="167" t="s">
        <v>1226</v>
      </c>
    </row>
    <row r="288" spans="1:5" ht="30">
      <c r="A288" s="174">
        <v>5504</v>
      </c>
      <c r="B288" s="199" t="s">
        <v>168</v>
      </c>
      <c r="C288" s="173" t="s">
        <v>1227</v>
      </c>
      <c r="D288" s="173" t="s">
        <v>3137</v>
      </c>
      <c r="E288" s="167" t="s">
        <v>1228</v>
      </c>
    </row>
    <row r="289" spans="1:5" ht="15">
      <c r="A289" s="174">
        <v>5505</v>
      </c>
      <c r="B289" s="199" t="s">
        <v>200</v>
      </c>
      <c r="C289" s="173" t="s">
        <v>1229</v>
      </c>
      <c r="D289" s="167" t="s">
        <v>1646</v>
      </c>
      <c r="E289" s="167" t="s">
        <v>1230</v>
      </c>
    </row>
    <row r="290" spans="1:5" ht="15">
      <c r="A290" s="174">
        <v>5506</v>
      </c>
      <c r="B290" s="199" t="s">
        <v>201</v>
      </c>
      <c r="C290" s="173" t="s">
        <v>79</v>
      </c>
      <c r="D290" s="167" t="s">
        <v>2068</v>
      </c>
      <c r="E290" s="167" t="s">
        <v>80</v>
      </c>
    </row>
    <row r="291" spans="1:5" ht="15">
      <c r="A291" s="174">
        <v>5507</v>
      </c>
      <c r="B291" s="199" t="s">
        <v>2019</v>
      </c>
      <c r="C291" s="173" t="s">
        <v>2741</v>
      </c>
      <c r="D291" s="167" t="s">
        <v>2504</v>
      </c>
      <c r="E291" s="167" t="s">
        <v>1765</v>
      </c>
    </row>
    <row r="292" spans="1:5" ht="15">
      <c r="A292" s="174">
        <v>5508</v>
      </c>
      <c r="B292" s="199" t="s">
        <v>2020</v>
      </c>
      <c r="C292" s="173" t="s">
        <v>1131</v>
      </c>
      <c r="D292" s="167" t="s">
        <v>1029</v>
      </c>
      <c r="E292" s="167" t="s">
        <v>1132</v>
      </c>
    </row>
    <row r="293" spans="1:5" ht="30">
      <c r="A293" s="174">
        <v>5509</v>
      </c>
      <c r="B293" s="199" t="s">
        <v>202</v>
      </c>
      <c r="C293" s="173" t="s">
        <v>1133</v>
      </c>
      <c r="D293" s="167" t="s">
        <v>59</v>
      </c>
      <c r="E293" s="167" t="s">
        <v>1134</v>
      </c>
    </row>
    <row r="294" spans="1:5" ht="15">
      <c r="A294" s="174">
        <v>5510</v>
      </c>
      <c r="B294" s="199" t="s">
        <v>169</v>
      </c>
      <c r="C294" s="173" t="s">
        <v>1811</v>
      </c>
      <c r="D294" s="167" t="s">
        <v>2068</v>
      </c>
      <c r="E294" s="167" t="s">
        <v>1812</v>
      </c>
    </row>
    <row r="295" spans="1:5" ht="30">
      <c r="A295" s="174">
        <v>5511</v>
      </c>
      <c r="B295" s="199" t="s">
        <v>2018</v>
      </c>
      <c r="C295" s="173" t="s">
        <v>1813</v>
      </c>
      <c r="D295" s="167" t="s">
        <v>862</v>
      </c>
      <c r="E295" s="167" t="s">
        <v>1814</v>
      </c>
    </row>
    <row r="296" spans="1:4" ht="30">
      <c r="A296" s="174">
        <v>5512</v>
      </c>
      <c r="B296" s="199" t="s">
        <v>170</v>
      </c>
      <c r="C296" s="173" t="s">
        <v>1815</v>
      </c>
      <c r="D296" s="167" t="s">
        <v>1816</v>
      </c>
    </row>
    <row r="297" spans="1:5" ht="30">
      <c r="A297" s="174">
        <v>5513</v>
      </c>
      <c r="B297" s="199" t="s">
        <v>165</v>
      </c>
      <c r="C297" s="173" t="s">
        <v>160</v>
      </c>
      <c r="D297" s="167" t="s">
        <v>1441</v>
      </c>
      <c r="E297" s="167" t="s">
        <v>161</v>
      </c>
    </row>
    <row r="298" spans="1:5" ht="15">
      <c r="A298" s="174">
        <v>5514</v>
      </c>
      <c r="B298" s="199" t="s">
        <v>203</v>
      </c>
      <c r="C298" s="173" t="s">
        <v>162</v>
      </c>
      <c r="D298" s="167" t="s">
        <v>2122</v>
      </c>
      <c r="E298" s="167" t="s">
        <v>163</v>
      </c>
    </row>
    <row r="299" spans="1:5" ht="15">
      <c r="A299" s="174">
        <v>5515</v>
      </c>
      <c r="B299" s="199" t="s">
        <v>204</v>
      </c>
      <c r="C299" s="173" t="s">
        <v>216</v>
      </c>
      <c r="D299" s="167" t="s">
        <v>3125</v>
      </c>
      <c r="E299" s="167" t="s">
        <v>217</v>
      </c>
    </row>
    <row r="300" spans="1:5" ht="15">
      <c r="A300" s="174">
        <v>5516</v>
      </c>
      <c r="B300" s="199" t="s">
        <v>205</v>
      </c>
      <c r="C300" s="173" t="s">
        <v>218</v>
      </c>
      <c r="D300" s="167" t="s">
        <v>2118</v>
      </c>
      <c r="E300" s="167" t="s">
        <v>219</v>
      </c>
    </row>
    <row r="301" spans="1:5" ht="15">
      <c r="A301" s="174">
        <v>5517</v>
      </c>
      <c r="B301" s="199" t="s">
        <v>206</v>
      </c>
      <c r="C301" s="173" t="s">
        <v>669</v>
      </c>
      <c r="D301" s="167" t="s">
        <v>2120</v>
      </c>
      <c r="E301" s="167" t="s">
        <v>670</v>
      </c>
    </row>
    <row r="302" spans="1:5" ht="15">
      <c r="A302" s="188">
        <v>5518</v>
      </c>
      <c r="B302" s="203" t="s">
        <v>207</v>
      </c>
      <c r="C302" s="189" t="s">
        <v>671</v>
      </c>
      <c r="D302" s="190" t="s">
        <v>2120</v>
      </c>
      <c r="E302" s="190" t="s">
        <v>672</v>
      </c>
    </row>
    <row r="303" spans="1:5" ht="15">
      <c r="A303" s="174">
        <v>5519</v>
      </c>
      <c r="B303" s="199" t="s">
        <v>208</v>
      </c>
      <c r="C303" s="173" t="s">
        <v>1884</v>
      </c>
      <c r="D303" s="167" t="s">
        <v>2126</v>
      </c>
      <c r="E303" s="191" t="s">
        <v>1885</v>
      </c>
    </row>
    <row r="304" spans="1:5" ht="30">
      <c r="A304" s="187">
        <v>5520</v>
      </c>
      <c r="B304" s="198" t="s">
        <v>171</v>
      </c>
      <c r="C304" s="165" t="s">
        <v>1723</v>
      </c>
      <c r="D304" s="192" t="s">
        <v>1724</v>
      </c>
      <c r="E304" s="191" t="s">
        <v>1725</v>
      </c>
    </row>
    <row r="305" spans="1:5" ht="15">
      <c r="A305" s="187">
        <v>5521</v>
      </c>
      <c r="B305" s="198" t="s">
        <v>172</v>
      </c>
      <c r="C305" s="165" t="s">
        <v>1726</v>
      </c>
      <c r="D305" s="192" t="s">
        <v>2124</v>
      </c>
      <c r="E305" s="191" t="s">
        <v>1727</v>
      </c>
    </row>
    <row r="306" spans="1:5" ht="30">
      <c r="A306" s="187">
        <v>5522</v>
      </c>
      <c r="B306" s="198" t="s">
        <v>173</v>
      </c>
      <c r="C306" s="165" t="s">
        <v>1728</v>
      </c>
      <c r="D306" s="192" t="s">
        <v>2126</v>
      </c>
      <c r="E306" s="191" t="s">
        <v>1729</v>
      </c>
    </row>
    <row r="307" spans="1:5" ht="30">
      <c r="A307" s="187">
        <v>5523</v>
      </c>
      <c r="B307" s="198" t="s">
        <v>198</v>
      </c>
      <c r="C307" s="165" t="s">
        <v>1730</v>
      </c>
      <c r="D307" s="192" t="s">
        <v>2126</v>
      </c>
      <c r="E307" s="191" t="s">
        <v>1731</v>
      </c>
    </row>
    <row r="308" spans="1:5" ht="30">
      <c r="A308" s="168">
        <v>5524</v>
      </c>
      <c r="B308" s="169" t="s">
        <v>1732</v>
      </c>
      <c r="C308" s="170" t="s">
        <v>1048</v>
      </c>
      <c r="D308" s="171" t="s">
        <v>1733</v>
      </c>
      <c r="E308" s="172" t="s">
        <v>1734</v>
      </c>
    </row>
    <row r="309" spans="1:4" ht="15">
      <c r="A309" s="187">
        <v>5525</v>
      </c>
      <c r="B309" s="198" t="s">
        <v>209</v>
      </c>
      <c r="C309" s="165" t="s">
        <v>3138</v>
      </c>
      <c r="D309" s="191" t="s">
        <v>1735</v>
      </c>
    </row>
    <row r="310" spans="1:5" ht="15">
      <c r="A310" s="187">
        <v>5526</v>
      </c>
      <c r="B310" s="198" t="s">
        <v>2015</v>
      </c>
      <c r="C310" s="165" t="s">
        <v>1736</v>
      </c>
      <c r="D310" s="192" t="s">
        <v>3045</v>
      </c>
      <c r="E310" s="191" t="s">
        <v>1737</v>
      </c>
    </row>
    <row r="311" spans="1:5" ht="15">
      <c r="A311" s="187">
        <v>5527</v>
      </c>
      <c r="B311" s="198" t="s">
        <v>2016</v>
      </c>
      <c r="C311" s="165" t="s">
        <v>1738</v>
      </c>
      <c r="D311" s="192" t="s">
        <v>894</v>
      </c>
      <c r="E311" s="191" t="s">
        <v>1739</v>
      </c>
    </row>
    <row r="312" spans="1:5" ht="15">
      <c r="A312" s="187">
        <v>5528</v>
      </c>
      <c r="B312" s="198" t="s">
        <v>2017</v>
      </c>
      <c r="C312" s="165" t="s">
        <v>1740</v>
      </c>
      <c r="D312" s="192" t="s">
        <v>2124</v>
      </c>
      <c r="E312" s="191" t="s">
        <v>3106</v>
      </c>
    </row>
    <row r="313" spans="1:5" ht="30">
      <c r="A313" s="168">
        <v>5529</v>
      </c>
      <c r="B313" s="169" t="s">
        <v>3107</v>
      </c>
      <c r="C313" s="170" t="s">
        <v>1276</v>
      </c>
      <c r="D313" s="171" t="s">
        <v>3108</v>
      </c>
      <c r="E313" s="172" t="s">
        <v>3109</v>
      </c>
    </row>
    <row r="314" spans="1:5" ht="30">
      <c r="A314" s="174">
        <v>5530</v>
      </c>
      <c r="B314" s="199" t="s">
        <v>2021</v>
      </c>
      <c r="C314" s="173" t="s">
        <v>1759</v>
      </c>
      <c r="D314" s="167" t="s">
        <v>304</v>
      </c>
      <c r="E314" s="167" t="s">
        <v>1760</v>
      </c>
    </row>
    <row r="315" spans="1:5" ht="15">
      <c r="A315" s="174">
        <v>6000</v>
      </c>
      <c r="B315" s="199" t="s">
        <v>1062</v>
      </c>
      <c r="C315" s="173" t="s">
        <v>1111</v>
      </c>
      <c r="D315" s="167" t="s">
        <v>688</v>
      </c>
      <c r="E315" s="167" t="s">
        <v>1112</v>
      </c>
    </row>
    <row r="316" spans="1:5" ht="15">
      <c r="A316" s="193"/>
      <c r="B316" s="193"/>
      <c r="C316" s="194"/>
      <c r="D316" s="195"/>
      <c r="E316" s="195"/>
    </row>
  </sheetData>
  <mergeCells count="1">
    <mergeCell ref="A1:E1"/>
  </mergeCells>
  <hyperlinks>
    <hyperlink ref="B3" r:id="rId1" display="00842761"/>
    <hyperlink ref="B4" r:id="rId2" display="00842753"/>
    <hyperlink ref="B5" r:id="rId3" display="00842745"/>
    <hyperlink ref="B6" r:id="rId4" display="00602159"/>
    <hyperlink ref="B7" r:id="rId5" display="00842702"/>
    <hyperlink ref="B8" r:id="rId6" display="00842737"/>
    <hyperlink ref="B9" r:id="rId7" display="http://wwwinfo.mfcr.cz/cgi-bin/raris/detail.pl?ico=61989011&amp;typ=1"/>
    <hyperlink ref="B10" r:id="rId8" display="00602060"/>
    <hyperlink ref="B11" r:id="rId9" display="http://wwwinfo.mfcr.cz/cgi-bin/raris/detail.pl?ico=62331205&amp;typ=1"/>
    <hyperlink ref="B12" r:id="rId10" display="http://wwwinfo.mfcr.cz/cgi-bin/raris/detail.pl?ico=62331639&amp;typ=1"/>
    <hyperlink ref="B13" r:id="rId11" display="http://wwwinfo.mfcr.cz/cgi-bin/raris/detail.pl?ico=62331493&amp;typ=1"/>
    <hyperlink ref="B14" r:id="rId12" display="http://wwwinfo.mfcr.cz/cgi-bin/raris/detail.pl?ico=62331558&amp;typ=1"/>
    <hyperlink ref="B15" r:id="rId13" display="http://wwwinfo.mfcr.cz/cgi-bin/raris/detail.pl?ico=62331582&amp;typ=1"/>
    <hyperlink ref="B16" r:id="rId14" display="http://wwwinfo.mfcr.cz/cgi-bin/raris/detail.pl?ico=62331795&amp;typ=1"/>
    <hyperlink ref="B17" r:id="rId15" display="http://wwwinfo.mfcr.cz/cgi-bin/raris/detail.pl?ico=62331540&amp;typ=1"/>
    <hyperlink ref="B18" r:id="rId16" display="00601667"/>
    <hyperlink ref="B19" r:id="rId17" display="00601659"/>
    <hyperlink ref="B20" r:id="rId18" display="00601675"/>
    <hyperlink ref="B21" r:id="rId19" display="00601641"/>
    <hyperlink ref="B22" r:id="rId20" display="http://wwwinfo.mfcr.cz/cgi-bin/raris/detail.pl?ico=47813091&amp;typ=1"/>
    <hyperlink ref="B23" r:id="rId21" display="http://wwwinfo.mfcr.cz/cgi-bin/raris/detail.pl?ico=47813113&amp;typ=1"/>
    <hyperlink ref="B24" r:id="rId22" display="http://wwwinfo.mfcr.cz/cgi-bin/raris/detail.pl?ico=47813075&amp;typ=1"/>
    <hyperlink ref="B25" r:id="rId23" display="http://wwwinfo.mfcr.cz/cgi-bin/raris/detail.pl?ico=47813105&amp;typ=1"/>
    <hyperlink ref="B26" r:id="rId24" display="00601411"/>
    <hyperlink ref="B27" r:id="rId25" display="00846881"/>
    <hyperlink ref="B28" r:id="rId26" display="00601403"/>
    <hyperlink ref="B29" r:id="rId27" display="00601390"/>
    <hyperlink ref="B30" r:id="rId28" display="00601357"/>
    <hyperlink ref="B31" r:id="rId29" display="00601349"/>
    <hyperlink ref="B32" r:id="rId30" display="00601331"/>
    <hyperlink ref="B33" r:id="rId31" display="http://wwwinfo.mfcr.cz/cgi-bin/raris/detail.pl?ico=70645566&amp;typ=1"/>
    <hyperlink ref="B34" r:id="rId32" display="00602132"/>
    <hyperlink ref="B35" r:id="rId33" display="00602124"/>
    <hyperlink ref="B36" r:id="rId34" display="00602116"/>
    <hyperlink ref="B37" r:id="rId35" display="00602141"/>
    <hyperlink ref="B38" r:id="rId36" display="00602086"/>
    <hyperlink ref="B39" r:id="rId37" display="00602094"/>
    <hyperlink ref="B41" r:id="rId38" display="00602078"/>
    <hyperlink ref="B42" r:id="rId39" display="00602051"/>
    <hyperlink ref="B43" r:id="rId40" display="00600920"/>
    <hyperlink ref="B44" r:id="rId41" display="http://wwwinfo.mfcr.cz/cgi-bin/raris/detail.pl?ico=62331574&amp;typ=1"/>
    <hyperlink ref="B45" r:id="rId42" display="http://wwwinfo.mfcr.cz/cgi-bin/raris/detail.pl?ico=62331566&amp;typ=1"/>
    <hyperlink ref="B46" r:id="rId43" display="http://wwwinfo.mfcr.cz/cgi-bin/raris/detail.pl?ico=62331515&amp;typ=1"/>
    <hyperlink ref="B47" r:id="rId44" display="http://wwwinfo.mfcr.cz/cgi-bin/raris/detail.pl?ico=60337320&amp;typ=1"/>
    <hyperlink ref="B48" r:id="rId45" display="http://wwwinfo.mfcr.cz/cgi-bin/raris/detail.pl?ico=60337494&amp;typ=1"/>
    <hyperlink ref="B49" r:id="rId46" display="00844985"/>
    <hyperlink ref="B50" r:id="rId47" display="00601624"/>
    <hyperlink ref="B51" r:id="rId48" display="00845027"/>
    <hyperlink ref="B52" r:id="rId49" display="00601152"/>
    <hyperlink ref="B53" r:id="rId50" display="http://wwwinfo.mfcr.cz/cgi-bin/raris/detail.pl?ico=47813083&amp;typ=1"/>
    <hyperlink ref="B54" r:id="rId51" display="http://wwwinfo.mfcr.cz/cgi-bin/raris/detail.pl?ico=47813148&amp;typ=1"/>
    <hyperlink ref="B55" r:id="rId52" display="http://wwwinfo.mfcr.cz/cgi-bin/raris/detail.pl?ico=47813121&amp;typ=1"/>
    <hyperlink ref="B56" r:id="rId53" display="http://wwwinfo.mfcr.cz/cgi-bin/raris/detail.pl?ico=47813130&amp;typ=1"/>
    <hyperlink ref="B57" r:id="rId54" display="00601861"/>
    <hyperlink ref="B58" r:id="rId55" display="00601381"/>
    <hyperlink ref="B59" r:id="rId56" display="00561151"/>
    <hyperlink ref="B60" r:id="rId57" display="00601373"/>
    <hyperlink ref="B61" r:id="rId58" display="http://wwwinfo.mfcr.cz/cgi-bin/raris/detail.pl?ico=14450909&amp;typ=1"/>
    <hyperlink ref="B62" r:id="rId59" display="00601292"/>
    <hyperlink ref="B63" r:id="rId60" display="00601322"/>
    <hyperlink ref="B64" r:id="rId61" display="00601314"/>
    <hyperlink ref="B65" r:id="rId62" display="http://wwwinfo.mfcr.cz/cgi-bin/raris/detail.pl?ico=70947911&amp;typ=1"/>
    <hyperlink ref="B66" r:id="rId63" display="00535397"/>
    <hyperlink ref="B67" r:id="rId64" display="00845183"/>
    <hyperlink ref="B68" r:id="rId65" display="00845329"/>
    <hyperlink ref="B69" r:id="rId66" display="00845213"/>
    <hyperlink ref="B70" r:id="rId67" display="00845256"/>
    <hyperlink ref="B71" r:id="rId68" display="00577260"/>
    <hyperlink ref="B72" r:id="rId69" display="http://wwwinfo.mfcr.cz/cgi-bin/raris/detail.pl?ico=14451093&amp;typ=1"/>
    <hyperlink ref="B73" r:id="rId70" display="http://wwwinfo.mfcr.cz/cgi-bin/raris/detail.pl?ico=13644327&amp;typ=1"/>
    <hyperlink ref="B74" r:id="rId71" display="00575933"/>
    <hyperlink ref="B75" r:id="rId72" display="http://wwwinfo.mfcr.cz/cgi-bin/raris/detail.pl?ico=68321082&amp;typ=1"/>
    <hyperlink ref="B76" r:id="rId73" display="http://wwwinfo.mfcr.cz/cgi-bin/raris/detail.pl?ico=66932581&amp;typ=1"/>
    <hyperlink ref="B77" r:id="rId74" display="http://wwwinfo.mfcr.cz/cgi-bin/raris/detail.pl?ico=68321261&amp;typ=1"/>
    <hyperlink ref="B78" r:id="rId75" display="http://wwwinfo.mfcr.cz/cgi-bin/raris/detail.pl?ico=13644271&amp;typ=1"/>
    <hyperlink ref="B79" r:id="rId76" display="http://wwwinfo.mfcr.cz/cgi-bin/raris/detail.pl?ico=13644289&amp;typ=1"/>
    <hyperlink ref="B80" r:id="rId77" display="00577235"/>
    <hyperlink ref="B81" r:id="rId78" display="http://wwwinfo.mfcr.cz/cgi-bin/raris/detail.pl?ico=13644254&amp;typ=1"/>
    <hyperlink ref="B82" r:id="rId79" display="http://wwwinfo.mfcr.cz/cgi-bin/raris/detail.pl?ico=13644297&amp;typ=1"/>
    <hyperlink ref="B83" r:id="rId80" display="00601632"/>
    <hyperlink ref="B84" r:id="rId81" display="00601608"/>
    <hyperlink ref="B85" r:id="rId82" display="00576441"/>
    <hyperlink ref="B86" r:id="rId83" display="00577090"/>
    <hyperlink ref="B87" r:id="rId84" display="00848077"/>
    <hyperlink ref="B88" r:id="rId85" display="00577910"/>
    <hyperlink ref="B89" r:id="rId86" display="00601594"/>
    <hyperlink ref="B90" r:id="rId87" display="http://wwwinfo.mfcr.cz/cgi-bin/raris/detail.pl?ico=18054455&amp;typ=1"/>
    <hyperlink ref="B91" r:id="rId88" display="00576701"/>
    <hyperlink ref="B92" r:id="rId89" display="00845299"/>
    <hyperlink ref="B93" r:id="rId90" display="00845311"/>
    <hyperlink ref="B94" r:id="rId91" display="http://wwwinfo.mfcr.cz/cgi-bin/raris/detail.pl?ico=14616068&amp;typ=1"/>
    <hyperlink ref="B95" r:id="rId92" display="00601837"/>
    <hyperlink ref="B96" r:id="rId93" display="00844691"/>
    <hyperlink ref="B97" r:id="rId94" display="http://wwwinfo.mfcr.cz/cgi-bin/raris/detail.pl?ico=14613280&amp;typ=1"/>
    <hyperlink ref="B98" r:id="rId95" display="http://wwwinfo.mfcr.cz/cgi-bin/raris/detail.pl?ico=13644301&amp;typ=1"/>
    <hyperlink ref="B99" r:id="rId96" display="00577243"/>
    <hyperlink ref="B100" r:id="rId97" display="00846660"/>
    <hyperlink ref="B101" r:id="rId98" display="00562378"/>
    <hyperlink ref="B102" r:id="rId99" display="http://wwwinfo.mfcr.cz/cgi-bin/raris/detail.pl?ico=63731371&amp;typ=1"/>
    <hyperlink ref="B103" r:id="rId100" display="00846279"/>
    <hyperlink ref="B104" r:id="rId101" display="http://wwwinfo.mfcr.cz/cgi-bin/raris/detail.pl?ico=13643479&amp;typ=1"/>
    <hyperlink ref="B105" r:id="rId102" display="00100307"/>
    <hyperlink ref="B106" r:id="rId103" display="00489875"/>
    <hyperlink ref="B107" r:id="rId104" display="00408999"/>
    <hyperlink ref="B108" r:id="rId105" display="00100340"/>
    <hyperlink ref="B110" r:id="rId106" display="http://wwwinfo.mfcr.cz/cgi-bin/raris/detail.pl?ico=64628141&amp;typ=1"/>
    <hyperlink ref="B111" r:id="rId107" display="http://wwwinfo.mfcr.cz/cgi-bin/raris/detail.pl?ico=64628124&amp;typ=1"/>
    <hyperlink ref="B112" r:id="rId108" display="http://wwwinfo.mfcr.cz/cgi-bin/raris/detail.pl?ico=64628132&amp;typ=1"/>
    <hyperlink ref="B113" r:id="rId109" display="00601985"/>
    <hyperlink ref="B114" r:id="rId110" display="00601977"/>
    <hyperlink ref="B115" r:id="rId111" display="http://wwwinfo.mfcr.cz/cgi-bin/raris/detail.pl?ico=61989258&amp;typ=1"/>
    <hyperlink ref="B116" r:id="rId112" display="http://wwwinfo.mfcr.cz/cgi-bin/raris/detail.pl?ico=13644319&amp;typ=1"/>
    <hyperlink ref="B117" r:id="rId113" display="http://wwwinfo.mfcr.cz/cgi-bin/raris/detail.pl?ico=60337389&amp;typ=1"/>
    <hyperlink ref="B118" r:id="rId114" display="http://wwwinfo.mfcr.cz/cgi-bin/raris/detail.pl?ico=60337346&amp;typ=1"/>
    <hyperlink ref="B119" r:id="rId115" display="http://wwwinfo.mfcr.cz/cgi-bin/raris/detail.pl?ico=66741335&amp;typ=1"/>
    <hyperlink ref="B120" r:id="rId116" display="http://wwwinfo.mfcr.cz/cgi-bin/raris/detail.pl?ico=47813474&amp;typ=1"/>
    <hyperlink ref="B121" r:id="rId117" display="http://wwwinfo.mfcr.cz/cgi-bin/raris/detail.pl?ico=63699214&amp;typ=1"/>
    <hyperlink ref="B122" r:id="rId118" display="http://wwwinfo.mfcr.cz/cgi-bin/raris/detail.pl?ico=64628159&amp;typ=1"/>
    <hyperlink ref="B123" r:id="rId119" display="http://wwwinfo.mfcr.cz/cgi-bin/raris/detail.pl?ico=61989274&amp;typ=1"/>
    <hyperlink ref="B124" r:id="rId120" display="http://wwwinfo.mfcr.cz/cgi-bin/raris/detail.pl?ico=61989266&amp;typ=1"/>
    <hyperlink ref="B125" r:id="rId121" display="http://wwwinfo.mfcr.cz/cgi-bin/raris/detail.pl?ico=64628213&amp;typ=1"/>
    <hyperlink ref="B126" r:id="rId122" display="http://wwwinfo.mfcr.cz/cgi-bin/raris/detail.pl?ico=64628205&amp;typ=1"/>
    <hyperlink ref="B127" r:id="rId123" display="http://wwwinfo.mfcr.cz/cgi-bin/raris/detail.pl?ico=64628191&amp;typ=1"/>
    <hyperlink ref="B128" r:id="rId124" display="http://wwwinfo.mfcr.cz/cgi-bin/raris/detail.pl?ico=64628183&amp;typ=1"/>
    <hyperlink ref="B129" r:id="rId125" display="http://wwwinfo.mfcr.cz/cgi-bin/raris/detail.pl?ico=68899173&amp;typ=1"/>
    <hyperlink ref="B131" r:id="rId126" display="00847895"/>
    <hyperlink ref="B132" r:id="rId127" display="http://wwwinfo.mfcr.cz/cgi-bin/raris/detail.pl?ico=47655259&amp;typ=1"/>
    <hyperlink ref="B133" r:id="rId128" display="http://wwwinfo.mfcr.cz/cgi-bin/raris/detail.pl?ico=63024616&amp;typ=1"/>
    <hyperlink ref="B134" r:id="rId129" display="00847861"/>
    <hyperlink ref="B135" r:id="rId130" display="http://wwwinfo.mfcr.cz/cgi-bin/raris/detail.pl?ico=70640700&amp;typ=1"/>
    <hyperlink ref="B136" r:id="rId131" display="http://wwwinfo.mfcr.cz/cgi-bin/raris/detail.pl?ico=70640696&amp;typ=1"/>
    <hyperlink ref="B137" r:id="rId132" display="http://wwwinfo.mfcr.cz/cgi-bin/raris/detail.pl?ico=64125912&amp;typ=1"/>
    <hyperlink ref="B138" r:id="rId133" display="http://wwwinfo.mfcr.cz/cgi-bin/raris/detail.pl?ico=70640726&amp;typ=1"/>
    <hyperlink ref="B139" r:id="rId134" display="http://wwwinfo.mfcr.cz/cgi-bin/raris/detail.pl?ico=70640718&amp;typ=1"/>
    <hyperlink ref="B140" r:id="rId135" display="http://wwwinfo.mfcr.cz/cgi-bin/raris/detail.pl?ico=62330268&amp;typ=1"/>
    <hyperlink ref="B141" r:id="rId136" display="http://wwwinfo.mfcr.cz/cgi-bin/raris/detail.pl?ico=62330390&amp;typ=1"/>
    <hyperlink ref="B142" r:id="rId137" display="http://wwwinfo.mfcr.cz/cgi-bin/raris/detail.pl?ico=70640661&amp;typ=1"/>
    <hyperlink ref="B143" r:id="rId138" display="http://wwwinfo.mfcr.cz/cgi-bin/raris/detail.pl?ico=70640670&amp;typ=1"/>
    <hyperlink ref="B144" r:id="rId139" display="http://wwwinfo.mfcr.cz/cgi-bin/raris/detail.pl?ico=47813482&amp;typ=1"/>
    <hyperlink ref="B145" r:id="rId140" display="http://wwwinfo.mfcr.cz/cgi-bin/raris/detail.pl?ico=47813491&amp;typ=1"/>
    <hyperlink ref="B146" r:id="rId141" display="http://wwwinfo.mfcr.cz/cgi-bin/raris/detail.pl?ico=47813199&amp;typ=1"/>
    <hyperlink ref="B147" r:id="rId142" display="http://wwwinfo.mfcr.cz/cgi-bin/raris/detail.pl?ico=47813181&amp;typ=1"/>
    <hyperlink ref="B148" r:id="rId143" display="http://wwwinfo.mfcr.cz/cgi-bin/raris/detail.pl?ico=47813211&amp;typ=1"/>
    <hyperlink ref="B149" r:id="rId144" display="http://wwwinfo.mfcr.cz/cgi-bin/raris/detail.pl?ico=47813563&amp;typ=1"/>
    <hyperlink ref="B150" r:id="rId145" display="http://wwwinfo.mfcr.cz/cgi-bin/raris/detail.pl?ico=47813571&amp;typ=1"/>
    <hyperlink ref="B151" r:id="rId146" display="http://wwwinfo.mfcr.cz/cgi-bin/raris/detail.pl?ico=47813172&amp;typ=1"/>
    <hyperlink ref="B152" r:id="rId147" display="http://wwwinfo.mfcr.cz/cgi-bin/raris/detail.pl?ico=69610134&amp;typ=1"/>
    <hyperlink ref="B153" r:id="rId148" display="http://wwwinfo.mfcr.cz/cgi-bin/raris/detail.pl?ico=70632090&amp;typ=1"/>
    <hyperlink ref="B154" r:id="rId149" display="http://wwwinfo.mfcr.cz/cgi-bin/raris/detail.pl?ico=69610126&amp;typ=1"/>
    <hyperlink ref="B155" r:id="rId150" display="00852619"/>
    <hyperlink ref="B156" r:id="rId151" display="http://wwwinfo.mfcr.cz/cgi-bin/raris/detail.pl?ico=60802669&amp;typ=1"/>
    <hyperlink ref="B157" r:id="rId152" display="http://wwwinfo.mfcr.cz/cgi-bin/raris/detail.pl?ico=60802791&amp;typ=1"/>
    <hyperlink ref="B158" r:id="rId153" display="http://wwwinfo.mfcr.cz/cgi-bin/raris/detail.pl?ico=60780509&amp;typ=1"/>
    <hyperlink ref="B159" r:id="rId154" display="http://wwwinfo.mfcr.cz/cgi-bin/raris/detail.pl?ico=60802561&amp;typ=1"/>
    <hyperlink ref="B160" r:id="rId155" display="71172041"/>
    <hyperlink ref="B161" r:id="rId156" display="71172050"/>
    <hyperlink ref="B162" r:id="rId157" display="61989207"/>
    <hyperlink ref="B163" r:id="rId158" display="61989185"/>
    <hyperlink ref="B164" r:id="rId159" display="61989177"/>
    <hyperlink ref="B165" r:id="rId160" display="61989215"/>
    <hyperlink ref="B166" r:id="rId161" display="61989193"/>
    <hyperlink ref="B167" r:id="rId162" display="61989223"/>
    <hyperlink ref="B168" r:id="rId163" display="63731983"/>
    <hyperlink ref="B169" r:id="rId164" display="64628116"/>
    <hyperlink ref="B170" r:id="rId165" display="64628221"/>
    <hyperlink ref="B171" r:id="rId166" display="61989231"/>
    <hyperlink ref="B172" r:id="rId167" display="62331701"/>
    <hyperlink ref="B173" r:id="rId168" display="68899106"/>
    <hyperlink ref="B174" r:id="rId169" display="62331663"/>
    <hyperlink ref="B175" r:id="rId170" display="62331647"/>
    <hyperlink ref="B176" r:id="rId171" display="http://wwwinfo.mfcr.cz/cgi-bin/raris/detail.pl?ico=68899092&amp;typ=1"/>
    <hyperlink ref="B177" r:id="rId172" display="http://wwwinfo.mfcr.cz/cgi-bin/raris/detail.pl?ico=62331680&amp;typ=1"/>
    <hyperlink ref="B178" r:id="rId173" display="http://wwwinfo.mfcr.cz/cgi-bin/raris/detail.pl?ico=62331621&amp;typ=1"/>
    <hyperlink ref="B179" r:id="rId174" display="http://wwwinfo.mfcr.cz/cgi-bin/raris/detail.pl?ico=62331698&amp;typ=1"/>
    <hyperlink ref="B180" r:id="rId175" display="http://wwwinfo.mfcr.cz/cgi-bin/raris/detail.pl?ico=62330276&amp;typ=1"/>
    <hyperlink ref="B181" r:id="rId176" display="http://wwwinfo.mfcr.cz/cgi-bin/raris/detail.pl?ico=62330357&amp;typ=1"/>
    <hyperlink ref="B182" r:id="rId177" display="http://wwwinfo.mfcr.cz/cgi-bin/raris/detail.pl?ico=62330365&amp;typ=1"/>
    <hyperlink ref="B183" r:id="rId178" display="http://wwwinfo.mfcr.cz/cgi-bin/raris/detail.pl?ico=62330420&amp;typ=1"/>
    <hyperlink ref="B184" r:id="rId179" display="http://wwwinfo.mfcr.cz/cgi-bin/raris/detail.pl?ico=62330322&amp;typ=1"/>
    <hyperlink ref="B185" r:id="rId180" display="http://wwwinfo.mfcr.cz/cgi-bin/raris/detail.pl?ico=62330292&amp;typ=1"/>
    <hyperlink ref="B186" r:id="rId181" display="http://wwwinfo.mfcr.cz/cgi-bin/raris/detail.pl?ico=62330373&amp;typ=1"/>
    <hyperlink ref="B187" r:id="rId182" display="http://wwwinfo.mfcr.cz/cgi-bin/raris/detail.pl?ico=49590928&amp;typ=1"/>
    <hyperlink ref="B188" r:id="rId183" display="http://wwwinfo.mfcr.cz/cgi-bin/raris/detail.pl?ico=62330349&amp;typ=1"/>
    <hyperlink ref="B189" r:id="rId184" display="http://wwwinfo.mfcr.cz/cgi-bin/raris/detail.pl?ico=47813539&amp;typ=1"/>
    <hyperlink ref="B190" r:id="rId185" display="00849910"/>
    <hyperlink ref="B191" r:id="rId186" display="http://wwwinfo.mfcr.cz/cgi-bin/raris/detail.pl?ico=47813504&amp;typ=1"/>
    <hyperlink ref="B192" r:id="rId187" display="http://wwwinfo.mfcr.cz/cgi-bin/raris/detail.pl?ico=47813521&amp;typ=1"/>
    <hyperlink ref="B193" r:id="rId188" display="http://wwwinfo.mfcr.cz/cgi-bin/raris/detail.pl?ico=47813512&amp;typ=1"/>
    <hyperlink ref="B194" r:id="rId189" display="http://wwwinfo.mfcr.cz/cgi-bin/raris/detail.pl?ico=47813598&amp;typ=1"/>
    <hyperlink ref="B195" r:id="rId190" display="http://wwwinfo.mfcr.cz/cgi-bin/raris/detail.pl?ico=64120422&amp;typ=1"/>
    <hyperlink ref="B196" r:id="rId191" display="http://wwwinfo.mfcr.cz/cgi-bin/raris/detail.pl?ico=64120384&amp;typ=1"/>
    <hyperlink ref="B197" r:id="rId192" display="http://wwwinfo.mfcr.cz/cgi-bin/raris/detail.pl?ico=64120392&amp;typ=1"/>
    <hyperlink ref="B198" r:id="rId193" display="http://wwwinfo.mfcr.cz/cgi-bin/raris/detail.pl?ico=61955574&amp;typ=1"/>
    <hyperlink ref="B199" r:id="rId194" display="http://wwwinfo.mfcr.cz/cgi-bin/raris/detail.pl?ico=60780568&amp;typ=1"/>
    <hyperlink ref="B200" r:id="rId195" display="http://wwwinfo.mfcr.cz/cgi-bin/raris/detail.pl?ico=60780541&amp;typ=1"/>
    <hyperlink ref="B201" r:id="rId196" display="http://wwwinfo.mfcr.cz/cgi-bin/raris/detail.pl?ico=60780487&amp;typ=1"/>
    <hyperlink ref="B202" r:id="rId197" display="00852481"/>
    <hyperlink ref="B207" r:id="rId198" display="http://wwwinfo.mfcr.cz/cgi-bin/raris/detail.pl?ico=60337401&amp;typ=1"/>
    <hyperlink ref="B209" r:id="rId199" display="http://wwwinfo.mfcr.cz/cgi-bin/raris/detail.pl?ico=60337273&amp;typ=1"/>
    <hyperlink ref="B210" r:id="rId200" display="00847925"/>
    <hyperlink ref="B211" r:id="rId201" display="http://wwwinfo.mfcr.cz/cgi-bin/raris/detail.pl?ico=48004359&amp;typ=1"/>
    <hyperlink ref="B212" r:id="rId202" display="http://wwwinfo.mfcr.cz/cgi-bin/raris/detail.pl?ico=62331442&amp;typ=1"/>
    <hyperlink ref="B213" r:id="rId203" display="00847780"/>
    <hyperlink ref="B215" r:id="rId204" display="http://wwwinfo.mfcr.cz/cgi-bin/raris/detail.pl?ico=47658142&amp;typ=1"/>
    <hyperlink ref="B216" r:id="rId205" display="http://wwwinfo.mfcr.cz/cgi-bin/raris/detail.pl?ico=47658193&amp;typ=1"/>
    <hyperlink ref="B217" r:id="rId206" display="http://wwwinfo.mfcr.cz/cgi-bin/raris/detail.pl?ico=47998300&amp;typ=1"/>
    <hyperlink ref="B218" r:id="rId207" display="00848361"/>
    <hyperlink ref="B219" r:id="rId208" display="http://wwwinfo.mfcr.cz/cgi-bin/raris/detail.pl?ico=47998164&amp;typ=1"/>
    <hyperlink ref="B220" r:id="rId209" display="http://wwwinfo.mfcr.cz/cgi-bin/raris/detail.pl?ico=47998008&amp;typ=1"/>
    <hyperlink ref="B223" r:id="rId210" display="00849782"/>
    <hyperlink ref="B224" r:id="rId211" display="00849791"/>
    <hyperlink ref="B225" r:id="rId212" display="http://wwwinfo.mfcr.cz/cgi-bin/raris/detail.pl?ico=61955680&amp;typ=1"/>
    <hyperlink ref="B226" r:id="rId213" display="http://wwwinfo.mfcr.cz/cgi-bin/raris/detail.pl?ico=61955701&amp;typ=1"/>
    <hyperlink ref="B227" r:id="rId214" display="http://wwwinfo.mfcr.cz/cgi-bin/raris/detail.pl?ico=61955671&amp;typ=1"/>
    <hyperlink ref="B228" r:id="rId215" display="http://wwwinfo.mfcr.cz/cgi-bin/raris/detail.pl?ico=61955744&amp;typ=1"/>
    <hyperlink ref="B229" r:id="rId216" display="http://wwwinfo.mfcr.cz/cgi-bin/raris/detail.pl?ico=64120368&amp;typ=1"/>
    <hyperlink ref="B230" r:id="rId217" display="00847127"/>
    <hyperlink ref="B232" r:id="rId218" display="00846503"/>
    <hyperlink ref="B233" r:id="rId219" display="http://wwwinfo.mfcr.cz/cgi-bin/raris/detail.pl?ico=45234370&amp;typ=1"/>
    <hyperlink ref="B235" r:id="rId220" display="00602001"/>
    <hyperlink ref="B236" r:id="rId221" display="65497902"/>
    <hyperlink ref="B237" r:id="rId222" display="00602043"/>
    <hyperlink ref="B238" r:id="rId223" display="http://wwwinfo.mfcr.cz/cgi-bin/raris/detail.pl?ico=62331752&amp;typ=1"/>
    <hyperlink ref="B239" r:id="rId224" display="http://wwwinfo.mfcr.cz/cgi-bin/raris/detail.pl?ico=62330381&amp;typ=1"/>
    <hyperlink ref="B240" r:id="rId225" display="62330403"/>
    <hyperlink ref="B241" r:id="rId226" display="00098752"/>
    <hyperlink ref="B242" r:id="rId227" display="00849936"/>
    <hyperlink ref="B243" r:id="rId228" display="47813369"/>
    <hyperlink ref="B244" r:id="rId229" display="00846902"/>
    <hyperlink ref="B245" r:id="rId230" display="http://wwwinfo.mfcr.cz/cgi-bin/raris/detail.pl?ico=60045922&amp;typ=1"/>
    <hyperlink ref="B246" r:id="rId231" display="http://wwwinfo.mfcr.cz/cgi-bin/raris/detail.pl?ico=60802774&amp;typ=1"/>
    <hyperlink ref="B247" r:id="rId232" display="http://wwwinfo.mfcr.cz/cgi-bin/raris/detail.pl?ico=61989321&amp;typ=1"/>
    <hyperlink ref="B248" r:id="rId233" display="http://wwwinfo.mfcr.cz/cgi-bin/raris/detail.pl?ico=61989339&amp;typ=1"/>
    <hyperlink ref="B249" r:id="rId234" display="http://wwwinfo.mfcr.cz/cgi-bin/raris/detail.pl?ico=48004774&amp;typ=1"/>
    <hyperlink ref="B250" r:id="rId235" display="http://wwwinfo.mfcr.cz/cgi-bin/raris/detail.pl?ico=48004898&amp;typ=1"/>
    <hyperlink ref="B251" r:id="rId236" display="http://wwwinfo.mfcr.cz/cgi-bin/raris/detail.pl?ico=47658061&amp;typ=1"/>
    <hyperlink ref="B252" r:id="rId237" display="http://wwwinfo.mfcr.cz/cgi-bin/raris/detail.pl?ico=47998296&amp;typ=1"/>
    <hyperlink ref="B253" r:id="rId238" display="http://wwwinfo.mfcr.cz/cgi-bin/raris/detail.pl?ico=47813466&amp;typ=1"/>
    <hyperlink ref="B254" r:id="rId239" display="http://wwwinfo.mfcr.cz/cgi-bin/raris/detail.pl?ico=47811927&amp;typ=1"/>
    <hyperlink ref="B255" r:id="rId240" display="http://wwwinfo.mfcr.cz/cgi-bin/raris/detail.pl?ico=47811919&amp;typ=1"/>
    <hyperlink ref="B256" r:id="rId241" display="http://wwwinfo.mfcr.cz/cgi-bin/raris/detail.pl?ico=60043652&amp;typ=1"/>
    <hyperlink ref="B257" r:id="rId242" display="http://wwwinfo.mfcr.cz/cgi-bin/raris/detail.pl?ico=68334222&amp;typ=1"/>
    <hyperlink ref="B258" r:id="rId243" display="http://wwwinfo.mfcr.cz/cgi-bin/raris/detail.pl?ico=60043661&amp;typ=1"/>
    <hyperlink ref="B259" r:id="rId244" display="http://wwwinfo.mfcr.cz/cgi-bin/raris/detail.pl?ico=60802464&amp;typ=1"/>
    <hyperlink ref="B260" r:id="rId245" display="00852732"/>
    <hyperlink ref="B261" r:id="rId246" display="http://wwwinfo.mfcr.cz/cgi-bin/raris/detail.pl?ico=60802472&amp;typ=1"/>
    <hyperlink ref="B263" r:id="rId247" display="00100579"/>
    <hyperlink ref="B264" r:id="rId248" display="00373231"/>
    <hyperlink ref="B265" r:id="rId249" display="00100536"/>
    <hyperlink ref="B266" r:id="rId250" display="00305847"/>
    <hyperlink ref="B267" r:id="rId251" display="00095630"/>
    <hyperlink ref="B268" r:id="rId252" display="00095354"/>
    <hyperlink ref="B269" r:id="rId253" display="00096296"/>
    <hyperlink ref="B270" r:id="rId254" display="00844641"/>
    <hyperlink ref="B271" r:id="rId255" display="63024594"/>
    <hyperlink ref="B272" r:id="rId256" display="00534188"/>
    <hyperlink ref="B273" r:id="rId257" display="00534242"/>
    <hyperlink ref="B274" r:id="rId258" display="00534234"/>
    <hyperlink ref="B275" r:id="rId259" display="00534200"/>
    <hyperlink ref="B276" r:id="rId260" display="00844853"/>
    <hyperlink ref="B277" r:id="rId261" display="00844896"/>
    <hyperlink ref="B278" r:id="rId262" display="00844781"/>
    <hyperlink ref="B279" r:id="rId263" display="00844799"/>
    <hyperlink ref="B280" r:id="rId264" display="47813750"/>
    <hyperlink ref="B282" r:id="rId265" display="68177992"/>
    <hyperlink ref="B283" r:id="rId266" display="48804525"/>
    <hyperlink ref="B284" r:id="rId267" display="00846635"/>
    <hyperlink ref="B285" r:id="rId268" display="00846350"/>
    <hyperlink ref="B286" r:id="rId269" display="00846384"/>
    <hyperlink ref="B287" r:id="rId270" display="00846376"/>
    <hyperlink ref="B288" r:id="rId271" display="00847046"/>
    <hyperlink ref="B289" r:id="rId272" display="00847330"/>
    <hyperlink ref="B290" r:id="rId273" display="00847348"/>
    <hyperlink ref="B291" r:id="rId274" display="00847411"/>
    <hyperlink ref="B292" r:id="rId275" display="60784385"/>
    <hyperlink ref="B293" r:id="rId276" display="00847372"/>
    <hyperlink ref="B294" r:id="rId277" display="00847461"/>
    <hyperlink ref="B295" r:id="rId278" display="00847267"/>
    <hyperlink ref="B296" r:id="rId279" display="48804851"/>
    <hyperlink ref="B297" r:id="rId280" display="48804860"/>
    <hyperlink ref="B298" r:id="rId281" display="48804878"/>
    <hyperlink ref="B299" r:id="rId282" display="48804894"/>
    <hyperlink ref="B300" r:id="rId283" display="48804843"/>
    <hyperlink ref="B301" r:id="rId284" display="48804886"/>
    <hyperlink ref="B302" r:id="rId285" display="48804908"/>
    <hyperlink ref="B303" r:id="rId286" display="00016772"/>
    <hyperlink ref="B304" r:id="rId287" display="71197052"/>
    <hyperlink ref="B305" r:id="rId288" display="71197044"/>
    <hyperlink ref="B306" r:id="rId289" display="71197036"/>
    <hyperlink ref="B307" r:id="rId290" display="71197061"/>
    <hyperlink ref="B309" r:id="rId291" display="71197001"/>
    <hyperlink ref="B310" r:id="rId292" display="71196951"/>
    <hyperlink ref="B311" r:id="rId293" display="71197010"/>
    <hyperlink ref="B312" r:id="rId294" display="73214566"/>
    <hyperlink ref="B314" r:id="rId295" display="75059703"/>
    <hyperlink ref="B315" r:id="rId296" display="00095711"/>
  </hyperlinks>
  <printOptions/>
  <pageMargins left="0.58" right="0.2" top="0.46" bottom="0.72" header="0.33" footer="0.35"/>
  <pageSetup horizontalDpi="300" verticalDpi="300" orientation="landscape" paperSize="9" r:id="rId297"/>
  <headerFooter alignWithMargins="0">
    <oddFooter>&amp;C&amp;P</oddFooter>
  </headerFooter>
</worksheet>
</file>

<file path=xl/worksheets/sheet8.xml><?xml version="1.0" encoding="utf-8"?>
<worksheet xmlns="http://schemas.openxmlformats.org/spreadsheetml/2006/main" xmlns:r="http://schemas.openxmlformats.org/officeDocument/2006/relationships">
  <sheetPr codeName="List27">
    <tabColor indexed="35"/>
  </sheetPr>
  <dimension ref="A1:L17"/>
  <sheetViews>
    <sheetView zoomScale="85" zoomScaleNormal="85" workbookViewId="0" topLeftCell="A1">
      <selection activeCell="L12" sqref="L12"/>
    </sheetView>
  </sheetViews>
  <sheetFormatPr defaultColWidth="9.00390625" defaultRowHeight="12.75"/>
  <cols>
    <col min="1" max="1" width="25.125" style="227" customWidth="1"/>
    <col min="2" max="2" width="11.375" style="227" hidden="1" customWidth="1"/>
    <col min="3" max="3" width="14.25390625" style="227" hidden="1" customWidth="1"/>
    <col min="4" max="4" width="13.375" style="227" hidden="1" customWidth="1"/>
    <col min="5" max="5" width="12.75390625" style="227" hidden="1" customWidth="1"/>
    <col min="6" max="6" width="13.125" style="227" customWidth="1"/>
    <col min="7" max="7" width="13.00390625" style="227" customWidth="1"/>
    <col min="8" max="8" width="12.75390625" style="227" customWidth="1"/>
    <col min="9" max="10" width="15.00390625" style="227" customWidth="1"/>
    <col min="11" max="12" width="14.375" style="227" customWidth="1"/>
    <col min="13" max="16384" width="10.25390625" style="227" customWidth="1"/>
  </cols>
  <sheetData>
    <row r="1" spans="1:6" ht="15.75">
      <c r="A1" s="389" t="s">
        <v>975</v>
      </c>
      <c r="B1" s="389"/>
      <c r="C1" s="389"/>
      <c r="D1" s="389"/>
      <c r="E1" s="389"/>
      <c r="F1" s="389"/>
    </row>
    <row r="2" spans="1:12" ht="22.5" customHeight="1">
      <c r="A2" s="228"/>
      <c r="B2" s="229">
        <v>2001</v>
      </c>
      <c r="C2" s="229">
        <v>2002</v>
      </c>
      <c r="D2" s="229">
        <v>2003</v>
      </c>
      <c r="E2" s="229">
        <v>2004</v>
      </c>
      <c r="F2" s="229">
        <v>2005</v>
      </c>
      <c r="G2" s="229">
        <v>2006</v>
      </c>
      <c r="H2" s="229">
        <v>2007</v>
      </c>
      <c r="I2" s="308">
        <v>2008</v>
      </c>
      <c r="J2" s="285">
        <v>2009</v>
      </c>
      <c r="K2" s="285">
        <v>2010</v>
      </c>
      <c r="L2" s="285">
        <v>2011</v>
      </c>
    </row>
    <row r="3" spans="1:12" ht="22.5" customHeight="1">
      <c r="A3" s="230" t="s">
        <v>2797</v>
      </c>
      <c r="B3" s="231">
        <v>84275</v>
      </c>
      <c r="C3" s="232">
        <v>3960026</v>
      </c>
      <c r="D3" s="232">
        <v>5976481</v>
      </c>
      <c r="E3" s="232">
        <v>2622083</v>
      </c>
      <c r="F3" s="232">
        <v>2804755</v>
      </c>
      <c r="G3" s="232">
        <v>3835304</v>
      </c>
      <c r="H3" s="232">
        <v>3597607</v>
      </c>
      <c r="I3" s="302">
        <v>4148674</v>
      </c>
      <c r="J3" s="284">
        <v>4386633</v>
      </c>
      <c r="K3" s="284">
        <v>4426857</v>
      </c>
      <c r="L3" s="284">
        <v>4548788</v>
      </c>
    </row>
    <row r="4" spans="1:12" ht="22.5" customHeight="1">
      <c r="A4" s="230" t="s">
        <v>604</v>
      </c>
      <c r="B4" s="231">
        <v>0</v>
      </c>
      <c r="C4" s="232">
        <v>39350</v>
      </c>
      <c r="D4" s="232">
        <v>101795</v>
      </c>
      <c r="E4" s="232">
        <v>290702</v>
      </c>
      <c r="F4" s="232">
        <v>661403</v>
      </c>
      <c r="G4" s="232">
        <v>1357532</v>
      </c>
      <c r="H4" s="232">
        <v>1720337</v>
      </c>
      <c r="I4" s="302">
        <v>3443896</v>
      </c>
      <c r="J4" s="284">
        <v>3154116</v>
      </c>
      <c r="K4" s="284">
        <v>3001307</v>
      </c>
      <c r="L4" s="284">
        <v>3755271</v>
      </c>
    </row>
    <row r="5" spans="1:12" ht="22.5" customHeight="1">
      <c r="A5" s="233" t="s">
        <v>2292</v>
      </c>
      <c r="B5" s="234">
        <f aca="true" t="shared" si="0" ref="B5:G5">SUM(B3:B4)</f>
        <v>84275</v>
      </c>
      <c r="C5" s="234">
        <f t="shared" si="0"/>
        <v>3999376</v>
      </c>
      <c r="D5" s="234">
        <f t="shared" si="0"/>
        <v>6078276</v>
      </c>
      <c r="E5" s="234">
        <f t="shared" si="0"/>
        <v>2912785</v>
      </c>
      <c r="F5" s="234">
        <f t="shared" si="0"/>
        <v>3466158</v>
      </c>
      <c r="G5" s="234">
        <f t="shared" si="0"/>
        <v>5192836</v>
      </c>
      <c r="H5" s="234">
        <f>SUM(H3:H4)</f>
        <v>5317944</v>
      </c>
      <c r="I5" s="309">
        <f>SUM(I3:I4)</f>
        <v>7592570</v>
      </c>
      <c r="J5" s="286">
        <f>SUM(J3:J4)</f>
        <v>7540749</v>
      </c>
      <c r="K5" s="286">
        <f>SUM(K3:K4)</f>
        <v>7428164</v>
      </c>
      <c r="L5" s="286">
        <f>SUM(L3:L4)</f>
        <v>8304059</v>
      </c>
    </row>
    <row r="9" spans="1:12" ht="15.75">
      <c r="A9" s="235"/>
      <c r="B9" s="236">
        <v>2001</v>
      </c>
      <c r="C9" s="236">
        <v>2002</v>
      </c>
      <c r="D9" s="236">
        <v>2003</v>
      </c>
      <c r="E9" s="236">
        <v>2004</v>
      </c>
      <c r="F9" s="236">
        <v>2005</v>
      </c>
      <c r="G9" s="236">
        <v>2006</v>
      </c>
      <c r="H9" s="236">
        <v>2007</v>
      </c>
      <c r="I9" s="308">
        <v>2008</v>
      </c>
      <c r="J9" s="285">
        <v>2009</v>
      </c>
      <c r="K9" s="285">
        <v>2010</v>
      </c>
      <c r="L9" s="285">
        <v>2011</v>
      </c>
    </row>
    <row r="10" spans="1:12" ht="15.75">
      <c r="A10" s="237" t="s">
        <v>2293</v>
      </c>
      <c r="B10" s="238">
        <v>10</v>
      </c>
      <c r="C10" s="239">
        <v>1033100</v>
      </c>
      <c r="D10" s="240">
        <v>1139600</v>
      </c>
      <c r="E10" s="241">
        <v>1152642</v>
      </c>
      <c r="F10" s="241">
        <v>1245018</v>
      </c>
      <c r="G10" s="241">
        <v>3847124</v>
      </c>
      <c r="H10" s="241">
        <v>4045313</v>
      </c>
      <c r="I10" s="302">
        <v>4328690</v>
      </c>
      <c r="J10" s="284">
        <v>4532498</v>
      </c>
      <c r="K10" s="284">
        <v>4121475</v>
      </c>
      <c r="L10" s="284">
        <v>4416300</v>
      </c>
    </row>
    <row r="11" spans="1:12" ht="15.75">
      <c r="A11" s="237" t="s">
        <v>2294</v>
      </c>
      <c r="B11" s="238">
        <v>90</v>
      </c>
      <c r="C11" s="239">
        <v>5899</v>
      </c>
      <c r="D11" s="240">
        <v>36891</v>
      </c>
      <c r="E11" s="241">
        <v>45708</v>
      </c>
      <c r="F11" s="241">
        <v>85840</v>
      </c>
      <c r="G11" s="241">
        <v>131499</v>
      </c>
      <c r="H11" s="241">
        <v>208296</v>
      </c>
      <c r="I11" s="302">
        <v>97807</v>
      </c>
      <c r="J11" s="284">
        <v>183697</v>
      </c>
      <c r="K11" s="284">
        <v>169579</v>
      </c>
      <c r="L11" s="284">
        <v>291031</v>
      </c>
    </row>
    <row r="12" spans="1:12" ht="15.75">
      <c r="A12" s="237" t="s">
        <v>2295</v>
      </c>
      <c r="B12" s="238">
        <v>0</v>
      </c>
      <c r="C12" s="242">
        <v>0</v>
      </c>
      <c r="D12" s="240">
        <v>20000</v>
      </c>
      <c r="E12" s="241">
        <v>10000</v>
      </c>
      <c r="F12" s="241">
        <v>10300</v>
      </c>
      <c r="G12" s="241">
        <v>40000</v>
      </c>
      <c r="H12" s="241">
        <v>40000</v>
      </c>
      <c r="I12" s="302">
        <v>40500</v>
      </c>
      <c r="J12" s="284">
        <v>58500</v>
      </c>
      <c r="K12" s="284">
        <v>45730</v>
      </c>
      <c r="L12" s="284">
        <v>60230</v>
      </c>
    </row>
    <row r="13" spans="1:12" ht="15.75">
      <c r="A13" s="237" t="s">
        <v>71</v>
      </c>
      <c r="B13" s="238">
        <v>84175</v>
      </c>
      <c r="C13" s="239">
        <v>2960377</v>
      </c>
      <c r="D13" s="240">
        <v>4881785</v>
      </c>
      <c r="E13" s="241">
        <v>1704435</v>
      </c>
      <c r="F13" s="241">
        <v>2089000</v>
      </c>
      <c r="G13" s="241">
        <v>680213</v>
      </c>
      <c r="H13" s="241">
        <v>774335</v>
      </c>
      <c r="I13" s="302">
        <v>1925572.7</v>
      </c>
      <c r="J13" s="284">
        <v>2098388</v>
      </c>
      <c r="K13" s="284">
        <v>1689276</v>
      </c>
      <c r="L13" s="284">
        <v>2313905</v>
      </c>
    </row>
    <row r="14" spans="1:12" ht="20.25" customHeight="1">
      <c r="A14" s="243" t="s">
        <v>2296</v>
      </c>
      <c r="B14" s="244">
        <f aca="true" t="shared" si="1" ref="B14:G14">SUM(B10:B13)</f>
        <v>84275</v>
      </c>
      <c r="C14" s="244">
        <f t="shared" si="1"/>
        <v>3999376</v>
      </c>
      <c r="D14" s="244">
        <f t="shared" si="1"/>
        <v>6078276</v>
      </c>
      <c r="E14" s="217">
        <f t="shared" si="1"/>
        <v>2912785</v>
      </c>
      <c r="F14" s="217">
        <f t="shared" si="1"/>
        <v>3430158</v>
      </c>
      <c r="G14" s="217">
        <f t="shared" si="1"/>
        <v>4698836</v>
      </c>
      <c r="H14" s="217">
        <f>SUM(H10:H13)</f>
        <v>5067944</v>
      </c>
      <c r="I14" s="309">
        <f>SUM(I10:I13)</f>
        <v>6392569.7</v>
      </c>
      <c r="J14" s="286">
        <f>SUM(J10:J13)</f>
        <v>6873083</v>
      </c>
      <c r="K14" s="286">
        <f>SUM(K10:K13)</f>
        <v>6026060</v>
      </c>
      <c r="L14" s="286">
        <f>SUM(L10:L13)</f>
        <v>7081466</v>
      </c>
    </row>
    <row r="17" spans="2:8" ht="15.75">
      <c r="B17" s="216">
        <f>B5-B14</f>
        <v>0</v>
      </c>
      <c r="C17" s="216">
        <f>C5-C14</f>
        <v>0</v>
      </c>
      <c r="D17" s="216">
        <f>D5-D14</f>
        <v>0</v>
      </c>
      <c r="E17" s="216">
        <f>E5-E14</f>
        <v>0</v>
      </c>
      <c r="F17" s="216">
        <f>F5-F14</f>
        <v>36000</v>
      </c>
      <c r="G17" s="216">
        <v>494000</v>
      </c>
      <c r="H17" s="216"/>
    </row>
  </sheetData>
  <mergeCells count="1">
    <mergeCell ref="A1:F1"/>
  </mergeCells>
  <printOptions/>
  <pageMargins left="0.75" right="0.75" top="1" bottom="1" header="0.4921259845" footer="0.4921259845"/>
  <pageSetup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O28" sqref="O28"/>
    </sheetView>
  </sheetViews>
  <sheetFormatPr defaultColWidth="9.00390625" defaultRowHeight="12.75"/>
  <sheetData/>
  <printOptions horizontalCentered="1"/>
  <pageMargins left="0.7874015748031497" right="0.7874015748031497" top="0.984251968503937" bottom="0.984251968503937" header="0.5118110236220472" footer="0.5118110236220472"/>
  <pageSetup firstPageNumber="81" useFirstPageNumber="1" horizontalDpi="600" verticalDpi="600" orientation="landscape" paperSize="9" r:id="rId2"/>
  <headerFooter alignWithMargins="0">
    <oddHeader>&amp;L&amp;"Times New Roman,Kurzíva"Návrh rozpočtu na rok 2009
Příloha č. 1&amp;R&amp;"Times New Roman,Kurzíva"Grafická část</oddHeader>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Moravskoslezský kraj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vaclachova</dc:creator>
  <cp:keywords/>
  <dc:description/>
  <cp:lastModifiedBy>Radka Bartmanová</cp:lastModifiedBy>
  <cp:lastPrinted>2011-04-21T11:36:07Z</cp:lastPrinted>
  <dcterms:created xsi:type="dcterms:W3CDTF">2006-11-07T15:17:46Z</dcterms:created>
  <dcterms:modified xsi:type="dcterms:W3CDTF">2011-04-21T11:36:09Z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