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3755" windowHeight="12870" tabRatio="901" firstSheet="6" activeTab="6"/>
  </bookViews>
  <sheets>
    <sheet name="Podklad od 13(2)" sheetId="1" state="hidden" r:id="rId1"/>
    <sheet name="Podklad od 13" sheetId="2" state="hidden" r:id="rId2"/>
    <sheet name="paragraf" sheetId="3" state="hidden" r:id="rId3"/>
    <sheet name="položka" sheetId="4" state="hidden" r:id="rId4"/>
    <sheet name="TAB-4" sheetId="5" state="hidden" r:id="rId5"/>
    <sheet name="TAB-4 účel" sheetId="6" state="hidden" r:id="rId6"/>
    <sheet name="Příloha č. 12" sheetId="7" r:id="rId7"/>
    <sheet name="Zdrojová data I.s" sheetId="8" state="hidden" r:id="rId8"/>
    <sheet name="ORG-organizace kraje (2)" sheetId="9" state="hidden" r:id="rId9"/>
    <sheet name="Zdrojová data II. a III. s"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4">'TAB-4'!$3:$4</definedName>
    <definedName name="_xlnm.Print_Titles" localSheetId="5">'TAB-4 účel'!$3:$4</definedName>
    <definedName name="_xlnm.Print_Area" localSheetId="4">'TAB-4'!$B$1:$E$206</definedName>
    <definedName name="_xlnm.Print_Area" localSheetId="5">'TAB-4 účel'!$B$1:$E$25</definedName>
    <definedName name="Z_085C84C8_DBF0_4F4A_86E1_D8131D6F874E_.wvu.Cols" localSheetId="2" hidden="1">'paragraf'!$C:$C</definedName>
    <definedName name="Z_085C84C8_DBF0_4F4A_86E1_D8131D6F874E_.wvu.Cols" localSheetId="3" hidden="1">'položka'!$C:$C</definedName>
    <definedName name="Z_085C84C8_DBF0_4F4A_86E1_D8131D6F874E_.wvu.PrintArea" localSheetId="6" hidden="1">'Příloha č. 12'!$A$2:$C$15</definedName>
    <definedName name="Z_085C84C8_DBF0_4F4A_86E1_D8131D6F874E_.wvu.PrintArea" localSheetId="4" hidden="1">'TAB-4'!$B$1:$E$206</definedName>
    <definedName name="Z_085C84C8_DBF0_4F4A_86E1_D8131D6F874E_.wvu.PrintArea" localSheetId="5" hidden="1">'TAB-4 účel'!$B$1:$E$25</definedName>
    <definedName name="Z_085C84C8_DBF0_4F4A_86E1_D8131D6F874E_.wvu.PrintTitles" localSheetId="8" hidden="1">'ORG-organizace kraje (2)'!$2:$2</definedName>
    <definedName name="Z_085C84C8_DBF0_4F4A_86E1_D8131D6F874E_.wvu.PrintTitles" localSheetId="4" hidden="1">'TAB-4'!$3:$4</definedName>
    <definedName name="Z_085C84C8_DBF0_4F4A_86E1_D8131D6F874E_.wvu.PrintTitles" localSheetId="5" hidden="1">'TAB-4 účel'!$3:$4</definedName>
    <definedName name="Z_085C84C8_DBF0_4F4A_86E1_D8131D6F874E_.wvu.Rows" localSheetId="6" hidden="1">'Příloha č. 12'!$1:$1</definedName>
    <definedName name="Z_085C84C8_DBF0_4F4A_86E1_D8131D6F874E_.wvu.Rows" localSheetId="7" hidden="1">'Zdrojová data I.s'!$16:$30</definedName>
    <definedName name="Z_16334F2C_E124_4BF7_A72D_ACFBF724606C_.wvu.Cols" localSheetId="2" hidden="1">'paragraf'!$C:$C</definedName>
    <definedName name="Z_16334F2C_E124_4BF7_A72D_ACFBF724606C_.wvu.Cols" localSheetId="3" hidden="1">'položka'!$C:$C</definedName>
    <definedName name="Z_16334F2C_E124_4BF7_A72D_ACFBF724606C_.wvu.PrintArea" localSheetId="4" hidden="1">'TAB-4'!$B$1:$E$206</definedName>
    <definedName name="Z_16334F2C_E124_4BF7_A72D_ACFBF724606C_.wvu.PrintArea" localSheetId="5" hidden="1">'TAB-4 účel'!$B$1:$E$25</definedName>
    <definedName name="Z_16334F2C_E124_4BF7_A72D_ACFBF724606C_.wvu.PrintTitles" localSheetId="8" hidden="1">'ORG-organizace kraje (2)'!$2:$2</definedName>
    <definedName name="Z_16334F2C_E124_4BF7_A72D_ACFBF724606C_.wvu.PrintTitles" localSheetId="4" hidden="1">'TAB-4'!$3:$4</definedName>
    <definedName name="Z_16334F2C_E124_4BF7_A72D_ACFBF724606C_.wvu.PrintTitles" localSheetId="5" hidden="1">'TAB-4 účel'!$3:$4</definedName>
    <definedName name="Z_16334F2C_E124_4BF7_A72D_ACFBF724606C_.wvu.Rows" localSheetId="6" hidden="1">'Příloha č. 12'!$1:$1</definedName>
    <definedName name="Z_16334F2C_E124_4BF7_A72D_ACFBF724606C_.wvu.Rows" localSheetId="7" hidden="1">'Zdrojová data I.s'!$16:$30</definedName>
    <definedName name="Z_29D13721_FB7B_4772_9F50_B572FC60A2A8_.wvu.Cols" localSheetId="2" hidden="1">'paragraf'!$C:$C</definedName>
    <definedName name="Z_29D13721_FB7B_4772_9F50_B572FC60A2A8_.wvu.Cols" localSheetId="3" hidden="1">'položka'!$C:$C</definedName>
    <definedName name="Z_29D13721_FB7B_4772_9F50_B572FC60A2A8_.wvu.PrintArea" localSheetId="4" hidden="1">'TAB-4'!$B$1:$E$206</definedName>
    <definedName name="Z_29D13721_FB7B_4772_9F50_B572FC60A2A8_.wvu.PrintArea" localSheetId="5" hidden="1">'TAB-4 účel'!$B$1:$E$25</definedName>
    <definedName name="Z_29D13721_FB7B_4772_9F50_B572FC60A2A8_.wvu.PrintTitles" localSheetId="8" hidden="1">'ORG-organizace kraje (2)'!$2:$2</definedName>
    <definedName name="Z_29D13721_FB7B_4772_9F50_B572FC60A2A8_.wvu.PrintTitles" localSheetId="4" hidden="1">'TAB-4'!$3:$4</definedName>
    <definedName name="Z_29D13721_FB7B_4772_9F50_B572FC60A2A8_.wvu.PrintTitles" localSheetId="5" hidden="1">'TAB-4 účel'!$3:$4</definedName>
    <definedName name="Z_29D13721_FB7B_4772_9F50_B572FC60A2A8_.wvu.Rows" localSheetId="6" hidden="1">'Příloha č. 12'!$1:$1</definedName>
    <definedName name="Z_29D13721_FB7B_4772_9F50_B572FC60A2A8_.wvu.Rows" localSheetId="7" hidden="1">'Zdrojová data I.s'!$16:$30</definedName>
  </definedNames>
  <calcPr fullCalcOnLoad="1"/>
</workbook>
</file>

<file path=xl/comments1.xml><?xml version="1.0" encoding="utf-8"?>
<comments xmlns="http://schemas.openxmlformats.org/spreadsheetml/2006/main">
  <authors>
    <author>sevcakova</author>
  </authors>
  <commentList>
    <comment ref="E175" authorId="0">
      <text>
        <r>
          <rPr>
            <sz val="10"/>
            <rFont val="Arial CE"/>
            <family val="0"/>
          </rPr>
          <t>sevcakova:</t>
        </r>
        <r>
          <rPr>
            <sz val="10"/>
            <rFont val="Arial CE"/>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sz val="10"/>
            <rFont val="Arial CE"/>
            <family val="0"/>
          </rPr>
          <t>paukova:</t>
        </r>
        <r>
          <rPr>
            <sz val="10"/>
            <rFont val="Arial CE"/>
            <family val="0"/>
          </rPr>
          <t xml:space="preserve">
pouze výdejna
- loni na tento paragraf škola taky nechtěla nic </t>
        </r>
      </text>
    </comment>
    <comment ref="G321" authorId="0">
      <text>
        <r>
          <rPr>
            <sz val="10"/>
            <rFont val="Arial CE"/>
            <family val="0"/>
          </rPr>
          <t>paukova:</t>
        </r>
        <r>
          <rPr>
            <sz val="10"/>
            <rFont val="Arial CE"/>
            <family val="0"/>
          </rPr>
          <t xml:space="preserve">
pouze výdejna
- loni na tento paragraf škola taky nechtěla nic </t>
        </r>
      </text>
    </comment>
    <comment ref="G402" authorId="0">
      <text>
        <r>
          <rPr>
            <sz val="10"/>
            <rFont val="Arial CE"/>
            <family val="0"/>
          </rPr>
          <t>paukova:</t>
        </r>
        <r>
          <rPr>
            <sz val="10"/>
            <rFont val="Arial CE"/>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sz val="10"/>
            <rFont val="Arial CE"/>
            <family val="0"/>
          </rPr>
          <t>sevcakova:</t>
        </r>
        <r>
          <rPr>
            <sz val="10"/>
            <rFont val="Arial CE"/>
            <family val="0"/>
          </rPr>
          <t xml:space="preserve">
Název již schválen s účinnsotí od 1. 9. 2005</t>
        </r>
      </text>
    </comment>
  </commentList>
</comments>
</file>

<file path=xl/sharedStrings.xml><?xml version="1.0" encoding="utf-8"?>
<sst xmlns="http://schemas.openxmlformats.org/spreadsheetml/2006/main" count="6115" uniqueCount="3106">
  <si>
    <t>Peněžité dary poskytované zaměstnancům krajského úřadu, paušální náhrady neuvolněných členů zastupitelstva, kteří nejsou v pracovním nebo jiném obdobném poměru.</t>
  </si>
  <si>
    <t>5031</t>
  </si>
  <si>
    <t>Neinvestiční transfery vybraným podnikatelským subjektům ve vlastnictví státu</t>
  </si>
  <si>
    <t>IČ</t>
  </si>
  <si>
    <t>Název příspěvkové organizace, adresa</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</si>
  <si>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</si>
  <si>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</si>
  <si>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</si>
  <si>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</si>
  <si>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</si>
  <si>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</si>
  <si>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</si>
  <si>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</si>
  <si>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</si>
  <si>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</si>
  <si>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</si>
  <si>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</si>
  <si>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</si>
  <si>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</si>
  <si>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</si>
  <si>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</si>
  <si>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</si>
  <si>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</si>
  <si>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</si>
  <si>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</si>
  <si>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</si>
  <si>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</si>
  <si>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</si>
  <si>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</si>
  <si>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</si>
  <si>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</si>
  <si>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</si>
  <si>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</si>
  <si>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</si>
  <si>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</si>
  <si>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</si>
  <si>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</si>
  <si>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</si>
  <si>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</si>
  <si>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</si>
  <si>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</si>
  <si>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</si>
  <si>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</si>
  <si>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</si>
  <si>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</si>
  <si>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</si>
  <si>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</si>
  <si>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</si>
  <si>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</si>
  <si>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</si>
  <si>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</si>
  <si>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</si>
  <si>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</si>
  <si>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</si>
  <si>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</si>
  <si>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</si>
  <si>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</si>
  <si>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</si>
  <si>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</si>
  <si>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</si>
  <si>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</si>
  <si>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</si>
  <si>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</si>
  <si>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</si>
  <si>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</si>
  <si>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</si>
  <si>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</si>
  <si>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</si>
  <si>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</si>
  <si>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</si>
  <si>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</si>
  <si>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</si>
  <si>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</si>
  <si>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</si>
  <si>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</si>
  <si>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</si>
  <si>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</si>
  <si>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</si>
  <si>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</si>
  <si>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</si>
  <si>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</si>
  <si>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</si>
  <si>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</si>
  <si>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</si>
  <si>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</si>
  <si>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</si>
  <si>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</si>
  <si>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</si>
  <si>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</si>
  <si>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</si>
  <si>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</si>
  <si>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</si>
  <si>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</si>
  <si>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</si>
  <si>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</si>
  <si>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</si>
  <si>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</si>
  <si>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</si>
  <si>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</si>
  <si>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</si>
  <si>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</si>
  <si>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</si>
  <si>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</si>
  <si>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</si>
  <si>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</si>
  <si>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</si>
  <si>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</si>
  <si>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</si>
  <si>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</si>
  <si>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</si>
  <si>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</si>
  <si>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</si>
  <si>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</si>
  <si>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</si>
  <si>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</si>
  <si>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</si>
  <si>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</si>
  <si>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</si>
  <si>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</si>
  <si>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</si>
  <si>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</si>
  <si>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</si>
  <si>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</si>
  <si>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</si>
  <si>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</si>
  <si>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</si>
  <si>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</si>
  <si>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</si>
  <si>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</si>
  <si>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</si>
  <si>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</si>
  <si>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</si>
  <si>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</si>
  <si>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</si>
  <si>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</si>
  <si>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</si>
  <si>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</si>
  <si>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</si>
  <si>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</si>
  <si>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</si>
  <si>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</si>
  <si>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</si>
  <si>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</si>
  <si>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</si>
  <si>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</si>
  <si>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</si>
  <si>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</si>
  <si>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</si>
  <si>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</si>
  <si>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</si>
  <si>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</si>
  <si>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</si>
  <si>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</si>
  <si>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</si>
  <si>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</si>
  <si>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</si>
  <si>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</si>
  <si>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</si>
  <si>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</si>
  <si>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</si>
  <si>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</si>
  <si>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</si>
  <si>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</si>
  <si>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</si>
  <si>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</si>
  <si>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</si>
  <si>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</si>
  <si>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</si>
  <si>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</si>
  <si>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</si>
  <si>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</si>
  <si>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</si>
  <si>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</si>
  <si>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</si>
  <si>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</si>
  <si>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</si>
  <si>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</si>
  <si>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</si>
  <si>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</si>
  <si>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</si>
  <si>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</si>
  <si>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</si>
  <si>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</si>
  <si>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</si>
  <si>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</si>
  <si>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</si>
  <si>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</si>
  <si>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</si>
  <si>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</si>
  <si>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</si>
  <si>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</si>
  <si>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</si>
  <si>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</si>
  <si>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</si>
  <si>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</si>
  <si>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</si>
  <si>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</si>
  <si>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</si>
  <si>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</si>
  <si>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</si>
  <si>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</si>
  <si>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</si>
  <si>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</si>
  <si>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</si>
  <si>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</si>
  <si>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</si>
  <si>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</si>
  <si>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</si>
  <si>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</si>
  <si>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</si>
  <si>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</si>
  <si>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</si>
  <si>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</si>
  <si>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</si>
  <si>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</si>
  <si>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</si>
  <si>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</si>
  <si>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</si>
  <si>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</si>
  <si>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</si>
  <si>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</si>
  <si>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</si>
  <si>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</si>
  <si>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</si>
  <si>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00601357</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</si>
  <si>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</si>
  <si>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</si>
  <si>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</si>
  <si>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</si>
  <si>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</si>
  <si>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</si>
  <si>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</si>
  <si>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</si>
  <si>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</si>
  <si>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</si>
  <si>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</si>
  <si>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</si>
  <si>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</si>
  <si>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</si>
  <si>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</si>
  <si>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</si>
  <si>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</si>
  <si>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</si>
  <si>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</si>
  <si>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</si>
  <si>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</si>
  <si>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</si>
  <si>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</si>
  <si>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</si>
  <si>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</si>
  <si>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</si>
  <si>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</si>
  <si>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</si>
  <si>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</si>
  <si>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</si>
  <si>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</si>
  <si>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</si>
  <si>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</si>
  <si>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</si>
  <si>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</si>
  <si>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</si>
  <si>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</si>
  <si>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</si>
  <si>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</si>
  <si>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Vítkov, Komenského 145</t>
  </si>
  <si>
    <t>00601411</t>
  </si>
  <si>
    <t>Gymnázium Petra Bezruče, Frýdek-Místek, příspěvková organizace</t>
  </si>
  <si>
    <t>Opravy a udržování</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</si>
  <si>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</si>
  <si>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</si>
  <si>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</si>
  <si>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</si>
  <si>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</si>
  <si>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</si>
  <si>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</si>
  <si>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</si>
  <si>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</si>
  <si>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</si>
  <si>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</si>
  <si>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</si>
  <si>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</si>
  <si>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</si>
  <si>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</si>
  <si>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</si>
  <si>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</si>
  <si>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</si>
  <si>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</si>
  <si>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</si>
  <si>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</si>
  <si>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</si>
  <si>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</si>
  <si>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</si>
  <si>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</si>
  <si>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</si>
  <si>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</si>
  <si>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</si>
  <si>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</si>
  <si>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</si>
  <si>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</si>
  <si>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</si>
  <si>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</si>
  <si>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</si>
  <si>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</si>
  <si>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</si>
  <si>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</si>
  <si>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</si>
  <si>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</si>
  <si>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</si>
  <si>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</si>
  <si>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</si>
  <si>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</si>
  <si>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</si>
  <si>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</si>
  <si>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</si>
  <si>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</si>
  <si>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</si>
  <si>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</si>
  <si>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</si>
  <si>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</si>
  <si>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</si>
  <si>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</si>
  <si>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</si>
  <si>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</si>
  <si>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</si>
  <si>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</si>
  <si>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</si>
  <si>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</si>
  <si>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</si>
  <si>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</si>
  <si>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</si>
  <si>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</si>
  <si>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</si>
  <si>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</si>
  <si>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</si>
  <si>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</si>
  <si>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</si>
  <si>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</si>
  <si>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</si>
  <si>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</si>
  <si>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</si>
  <si>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</si>
  <si>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</si>
  <si>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</si>
  <si>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</si>
  <si>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</si>
  <si>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</si>
  <si>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</si>
  <si>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</si>
  <si>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</si>
  <si>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</si>
  <si>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</si>
  <si>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</si>
  <si>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</si>
  <si>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</si>
  <si>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</si>
  <si>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</si>
  <si>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</si>
  <si>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</si>
  <si>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</si>
  <si>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</si>
  <si>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</si>
  <si>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</si>
  <si>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</si>
  <si>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</si>
  <si>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</si>
  <si>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</si>
  <si>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</si>
  <si>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</si>
  <si>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</si>
  <si>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</si>
  <si>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</si>
  <si>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</si>
  <si>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</si>
  <si>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</si>
  <si>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</si>
  <si>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</si>
  <si>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</si>
  <si>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</si>
  <si>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</si>
  <si>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</si>
  <si>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</si>
  <si>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</si>
  <si>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</si>
  <si>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</si>
  <si>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</si>
  <si>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</si>
  <si>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</si>
  <si>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</si>
  <si>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</si>
  <si>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</si>
  <si>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</si>
  <si>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</si>
  <si>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</si>
  <si>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</si>
  <si>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</si>
  <si>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</si>
  <si>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</si>
  <si>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</si>
  <si>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</si>
  <si>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</si>
  <si>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</si>
  <si>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</si>
  <si>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</si>
  <si>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</si>
  <si>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</si>
  <si>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</si>
  <si>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</si>
  <si>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</si>
  <si>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</si>
  <si>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</si>
  <si>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</si>
  <si>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</si>
  <si>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</si>
  <si>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</si>
  <si>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</si>
  <si>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</si>
  <si>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</si>
  <si>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</si>
  <si>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</si>
  <si>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</si>
  <si>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</si>
  <si>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</si>
  <si>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</si>
  <si>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</si>
  <si>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</si>
  <si>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</si>
  <si>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</si>
  <si>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</si>
  <si>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</si>
  <si>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</si>
  <si>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</si>
  <si>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</si>
  <si>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</si>
  <si>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</si>
  <si>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</si>
  <si>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</si>
  <si>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</si>
  <si>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</si>
  <si>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</si>
  <si>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</si>
  <si>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</si>
  <si>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</si>
  <si>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</si>
  <si>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</si>
  <si>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</si>
  <si>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</si>
  <si>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</si>
  <si>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</si>
  <si>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</si>
  <si>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</si>
  <si>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</si>
  <si>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</si>
  <si>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</si>
  <si>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</si>
  <si>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</si>
  <si>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</si>
  <si>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</si>
  <si>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</si>
  <si>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</si>
  <si>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</si>
  <si>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</si>
  <si>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</si>
  <si>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</si>
  <si>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</si>
  <si>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</si>
  <si>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</si>
  <si>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</si>
  <si>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</si>
  <si>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</si>
  <si>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</si>
  <si>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</si>
  <si>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</si>
  <si>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</si>
  <si>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</si>
  <si>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</si>
  <si>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</si>
  <si>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</si>
  <si>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</si>
  <si>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</si>
  <si>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</si>
  <si>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</si>
  <si>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</si>
  <si>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</si>
  <si>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</si>
  <si>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</si>
  <si>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</si>
  <si>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</si>
  <si>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</si>
  <si>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</si>
  <si>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</si>
  <si>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</si>
  <si>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</si>
  <si>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</si>
  <si>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</si>
  <si>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</si>
  <si>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</si>
  <si>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</si>
  <si>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</si>
  <si>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</si>
  <si>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</si>
  <si>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</si>
  <si>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</si>
  <si>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</si>
  <si>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</si>
  <si>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</si>
  <si>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</si>
  <si>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</si>
  <si>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</si>
  <si>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</si>
  <si>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</si>
  <si>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</si>
  <si>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</si>
  <si>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</si>
  <si>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</si>
  <si>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</si>
  <si>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</si>
  <si>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</si>
  <si>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</si>
  <si>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</si>
  <si>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</si>
  <si>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</si>
  <si>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</si>
  <si>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</si>
  <si>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</si>
  <si>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</si>
  <si>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</si>
  <si>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</si>
  <si>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</si>
  <si>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</si>
  <si>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</si>
  <si>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</si>
  <si>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</si>
  <si>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</si>
  <si>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</si>
  <si>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</si>
  <si>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</si>
  <si>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</si>
  <si>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</si>
  <si>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</si>
  <si>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</si>
  <si>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</si>
  <si>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</si>
  <si>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</si>
  <si>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</si>
  <si>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</si>
  <si>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</si>
  <si>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</si>
  <si>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</si>
  <si>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</si>
  <si>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</si>
  <si>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</si>
  <si>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</si>
  <si>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</si>
  <si>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</si>
  <si>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</si>
  <si>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</si>
  <si>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</si>
  <si>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</si>
  <si>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</si>
  <si>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</si>
  <si>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</si>
  <si>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</si>
  <si>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</si>
  <si>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</si>
  <si>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</si>
  <si>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</si>
  <si>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</si>
  <si>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</si>
  <si>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</si>
  <si>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</si>
  <si>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</si>
  <si>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</si>
  <si>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</si>
  <si>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</si>
  <si>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</si>
  <si>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</si>
  <si>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</si>
  <si>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</si>
  <si>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</si>
  <si>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</si>
  <si>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</si>
  <si>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</si>
  <si>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</si>
  <si>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</si>
  <si>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</si>
  <si>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</si>
  <si>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</si>
  <si>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</si>
  <si>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</si>
  <si>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</si>
  <si>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</si>
  <si>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</si>
  <si>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</si>
  <si>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</si>
  <si>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</si>
  <si>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</si>
  <si>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</si>
  <si>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</si>
  <si>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</si>
  <si>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</si>
  <si>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</si>
  <si>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</si>
  <si>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</si>
  <si>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</si>
  <si>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</si>
  <si>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</si>
  <si>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</si>
  <si>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</si>
  <si>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</si>
  <si>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</si>
  <si>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</si>
  <si>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</si>
  <si>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</si>
  <si>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</si>
  <si>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</si>
  <si>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</si>
  <si>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</si>
  <si>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</si>
  <si>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</si>
  <si>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</si>
  <si>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</si>
  <si>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</si>
  <si>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</si>
  <si>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</si>
  <si>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</si>
  <si>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</si>
  <si>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</si>
  <si>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</si>
  <si>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</si>
  <si>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</si>
  <si>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</si>
  <si>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</si>
  <si>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</si>
  <si>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</si>
  <si>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</si>
  <si>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Investiční převody Národnímu fondu na spolufinancování programu Sapard</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</si>
  <si>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</si>
  <si>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</si>
  <si>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</si>
  <si>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</si>
  <si>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</si>
  <si>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</si>
  <si>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</si>
  <si>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</si>
  <si>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</si>
  <si>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</si>
  <si>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</si>
  <si>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</si>
  <si>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</si>
  <si>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</si>
  <si>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</si>
  <si>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</si>
  <si>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</si>
  <si>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</si>
  <si>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</si>
  <si>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</si>
  <si>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</si>
  <si>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</si>
  <si>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</si>
  <si>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</si>
  <si>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</si>
  <si>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</si>
  <si>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</si>
  <si>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</si>
  <si>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</si>
  <si>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</si>
  <si>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</si>
  <si>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</si>
  <si>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</si>
  <si>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</si>
  <si>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</si>
  <si>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</si>
  <si>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</si>
  <si>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</si>
  <si>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</si>
  <si>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</si>
  <si>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</si>
  <si>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</si>
  <si>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</si>
  <si>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</si>
  <si>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</si>
  <si>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</si>
  <si>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</si>
  <si>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</si>
  <si>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</si>
  <si>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</si>
  <si>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</si>
  <si>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</si>
  <si>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</si>
  <si>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</si>
  <si>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</si>
  <si>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</si>
  <si>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</si>
  <si>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</si>
  <si>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</si>
  <si>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</si>
  <si>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</si>
  <si>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</si>
  <si>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</si>
  <si>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</si>
  <si>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</si>
  <si>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</si>
  <si>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</si>
  <si>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</si>
  <si>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</si>
  <si>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</si>
  <si>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</si>
  <si>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</si>
  <si>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</si>
  <si>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</si>
  <si>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</si>
  <si>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</si>
  <si>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</si>
  <si>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</si>
  <si>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</si>
  <si>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</si>
  <si>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</si>
  <si>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</si>
  <si>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</si>
  <si>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</si>
  <si>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</si>
  <si>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</si>
  <si>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</si>
  <si>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</si>
  <si>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</si>
  <si>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</si>
  <si>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</si>
  <si>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</si>
  <si>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</si>
  <si>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</si>
  <si>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</si>
  <si>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</si>
  <si>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Pržno - p.Frýdlant nad Ostravicí</t>
  </si>
  <si>
    <t>Domov důchodců Kyjovice</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</si>
  <si>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</si>
  <si>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</si>
  <si>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</si>
  <si>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</si>
  <si>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</si>
  <si>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</si>
  <si>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</si>
  <si>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</si>
  <si>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</si>
  <si>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</si>
  <si>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</si>
  <si>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</si>
  <si>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</si>
  <si>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</si>
  <si>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</si>
  <si>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</si>
  <si>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</si>
  <si>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</si>
  <si>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</si>
  <si>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</si>
  <si>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</si>
  <si>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</si>
  <si>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</si>
  <si>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</si>
  <si>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</si>
  <si>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</si>
  <si>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</si>
  <si>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</si>
  <si>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</si>
  <si>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</si>
  <si>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</si>
  <si>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</si>
  <si>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</si>
  <si>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</si>
  <si>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</si>
  <si>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</si>
  <si>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</si>
  <si>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</si>
  <si>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</si>
  <si>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</si>
  <si>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</si>
  <si>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</si>
  <si>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</si>
  <si>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</si>
  <si>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</si>
  <si>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</si>
  <si>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</si>
  <si>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</si>
  <si>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</si>
  <si>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</si>
  <si>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Zvýšení závazných ukazatelů příspěvkovým organizacím Moravskoslezského kraje v odvětví zdravotnictví</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</si>
  <si>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</si>
  <si>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</si>
  <si>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</si>
  <si>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</si>
  <si>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</si>
  <si>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</si>
  <si>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</si>
  <si>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</si>
  <si>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</si>
  <si>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</si>
  <si>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</si>
  <si>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</si>
  <si>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</si>
  <si>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</si>
  <si>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</si>
  <si>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</si>
  <si>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</si>
  <si>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</si>
  <si>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</si>
  <si>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</si>
  <si>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</si>
  <si>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</si>
  <si>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</si>
  <si>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</si>
  <si>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</si>
  <si>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</si>
  <si>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</si>
  <si>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</si>
  <si>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</si>
  <si>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</si>
  <si>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</si>
  <si>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</si>
  <si>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</si>
  <si>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</si>
  <si>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</si>
  <si>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</si>
  <si>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</si>
  <si>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</si>
  <si>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</si>
  <si>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</si>
  <si>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</si>
  <si>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</si>
  <si>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</si>
  <si>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</si>
  <si>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</si>
  <si>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</si>
  <si>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</si>
  <si>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</si>
  <si>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</si>
  <si>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</si>
  <si>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</si>
  <si>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</si>
  <si>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</si>
  <si>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</si>
  <si>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</si>
  <si>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</si>
  <si>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</si>
  <si>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</si>
  <si>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</si>
  <si>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</si>
  <si>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</si>
  <si>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</si>
  <si>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</si>
  <si>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</si>
  <si>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</si>
  <si>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</si>
  <si>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</si>
  <si>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</si>
  <si>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</si>
  <si>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</si>
  <si>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</si>
  <si>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</si>
  <si>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</si>
  <si>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</si>
  <si>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</si>
  <si>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</si>
  <si>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</si>
  <si>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</si>
  <si>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</si>
  <si>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</si>
  <si>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</si>
  <si>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</si>
  <si>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</si>
  <si>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</si>
  <si>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</si>
  <si>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</si>
  <si>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</si>
  <si>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</si>
  <si>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</si>
  <si>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</si>
  <si>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</si>
  <si>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</si>
  <si>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</si>
  <si>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</si>
  <si>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</si>
  <si>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</si>
  <si>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</si>
  <si>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</si>
  <si>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</si>
  <si>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</si>
  <si>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</si>
  <si>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</si>
  <si>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</si>
  <si>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</si>
  <si>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</si>
  <si>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</si>
  <si>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</si>
  <si>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</si>
  <si>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</si>
  <si>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</si>
  <si>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</si>
  <si>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</si>
  <si>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</si>
  <si>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</si>
  <si>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</si>
  <si>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</si>
  <si>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</si>
  <si>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</si>
  <si>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</si>
  <si>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</si>
  <si>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</si>
  <si>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</si>
  <si>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</si>
  <si>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</si>
  <si>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</si>
  <si>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</si>
  <si>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</si>
  <si>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</si>
  <si>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</si>
  <si>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</si>
  <si>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</si>
  <si>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</si>
  <si>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</si>
  <si>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</si>
  <si>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</si>
  <si>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</si>
  <si>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</si>
  <si>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</si>
  <si>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</si>
  <si>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</si>
  <si>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</si>
  <si>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</si>
  <si>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</si>
  <si>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</si>
  <si>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</si>
  <si>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</si>
  <si>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</si>
  <si>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</si>
  <si>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</si>
  <si>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</si>
  <si>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</si>
  <si>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</si>
  <si>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</si>
  <si>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</si>
  <si>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</si>
  <si>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</si>
  <si>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</si>
  <si>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</si>
  <si>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</si>
  <si>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</si>
  <si>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</si>
  <si>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</si>
  <si>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</si>
  <si>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</si>
  <si>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</si>
  <si>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</si>
  <si>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</si>
  <si>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</si>
  <si>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</si>
  <si>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</si>
  <si>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</si>
  <si>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</si>
  <si>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</si>
  <si>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</si>
  <si>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</si>
  <si>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</si>
  <si>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</si>
  <si>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</si>
  <si>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</si>
  <si>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</si>
  <si>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</si>
  <si>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</si>
  <si>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</si>
  <si>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</si>
  <si>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</si>
  <si>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</si>
  <si>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</si>
  <si>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</si>
  <si>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</si>
  <si>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</si>
  <si>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</si>
  <si>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</si>
  <si>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</si>
  <si>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</si>
  <si>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</si>
  <si>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</si>
  <si>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</si>
  <si>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</si>
  <si>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</si>
  <si>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</si>
  <si>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</si>
  <si>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</si>
  <si>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</si>
  <si>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</si>
  <si>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</si>
  <si>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</si>
  <si>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</si>
  <si>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</si>
  <si>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</si>
  <si>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</si>
  <si>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</si>
  <si>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</si>
  <si>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</si>
  <si>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</si>
  <si>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</si>
  <si>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</si>
  <si>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</si>
  <si>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</si>
  <si>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</si>
  <si>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</si>
  <si>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</si>
  <si>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</si>
  <si>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</si>
  <si>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</si>
  <si>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</si>
  <si>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</si>
  <si>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</si>
  <si>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</si>
  <si>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</si>
  <si>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</si>
  <si>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</si>
  <si>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</si>
  <si>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</si>
  <si>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</si>
  <si>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</si>
  <si>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</si>
  <si>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</si>
  <si>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</si>
  <si>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</si>
  <si>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</si>
  <si>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</si>
  <si>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</si>
  <si>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</si>
  <si>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</si>
  <si>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</si>
  <si>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</si>
  <si>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</si>
  <si>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</si>
  <si>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</si>
  <si>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</si>
  <si>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</si>
  <si>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</si>
  <si>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</si>
  <si>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</si>
  <si>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</si>
  <si>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</si>
  <si>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</si>
  <si>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</si>
  <si>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</si>
  <si>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t>Sdružené zdravotnické zařízení Krnov, příspěvková organizace</t>
  </si>
  <si>
    <t>I.P.Pavlova 9</t>
  </si>
  <si>
    <t>63024594</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</si>
  <si>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</si>
  <si>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</si>
  <si>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</si>
  <si>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</si>
  <si>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</si>
  <si>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</si>
  <si>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</si>
  <si>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</si>
  <si>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</si>
  <si>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</si>
  <si>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</si>
  <si>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</si>
  <si>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</si>
  <si>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</si>
  <si>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</si>
  <si>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</si>
  <si>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</si>
  <si>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</si>
  <si>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</si>
  <si>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</si>
  <si>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</si>
  <si>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</si>
  <si>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</si>
  <si>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</si>
  <si>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</si>
  <si>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</si>
  <si>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</si>
  <si>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</si>
  <si>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</si>
  <si>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</si>
  <si>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</si>
  <si>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</si>
  <si>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</si>
  <si>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</si>
  <si>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</si>
  <si>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</si>
  <si>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</si>
  <si>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</si>
  <si>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</si>
  <si>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</si>
  <si>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</si>
  <si>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</si>
  <si>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</si>
  <si>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</si>
  <si>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</si>
  <si>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</si>
  <si>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</si>
  <si>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</si>
  <si>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</si>
  <si>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</si>
  <si>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</si>
  <si>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</si>
  <si>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</si>
  <si>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</si>
  <si>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</si>
  <si>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</si>
  <si>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</si>
  <si>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</si>
  <si>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</si>
  <si>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</si>
  <si>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</si>
  <si>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</si>
  <si>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</si>
  <si>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</si>
  <si>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</si>
  <si>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</si>
  <si>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</si>
  <si>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</si>
  <si>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</si>
  <si>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</si>
  <si>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</si>
  <si>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</si>
  <si>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</si>
  <si>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</si>
  <si>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</si>
  <si>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</si>
  <si>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</si>
  <si>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</si>
  <si>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</si>
  <si>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</si>
  <si>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</si>
  <si>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</si>
  <si>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</si>
  <si>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</si>
  <si>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</si>
  <si>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</si>
  <si>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</si>
  <si>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</si>
  <si>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</si>
  <si>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</si>
  <si>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</si>
  <si>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</si>
  <si>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</si>
  <si>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</si>
  <si>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</si>
  <si>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</si>
  <si>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</si>
  <si>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</si>
  <si>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</si>
  <si>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</si>
  <si>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</si>
  <si>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</si>
  <si>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</si>
  <si>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</si>
  <si>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</si>
  <si>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</si>
  <si>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</si>
  <si>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</si>
  <si>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</si>
  <si>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</si>
  <si>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</si>
  <si>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</si>
  <si>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</si>
  <si>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</si>
  <si>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</si>
  <si>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</si>
  <si>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</si>
  <si>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</si>
  <si>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</si>
  <si>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</si>
  <si>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</si>
  <si>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</si>
  <si>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</si>
  <si>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</si>
  <si>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</si>
  <si>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</si>
  <si>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</si>
  <si>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</si>
  <si>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</si>
  <si>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</si>
  <si>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</si>
  <si>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</si>
  <si>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</si>
  <si>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</si>
  <si>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</si>
  <si>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</si>
  <si>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</si>
  <si>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</si>
  <si>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</si>
  <si>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</si>
  <si>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</si>
  <si>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</si>
  <si>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</si>
  <si>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</si>
  <si>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</si>
  <si>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</si>
  <si>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</si>
  <si>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</si>
  <si>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</si>
  <si>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</si>
  <si>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</si>
  <si>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</si>
  <si>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</si>
  <si>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</si>
  <si>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</si>
  <si>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</si>
  <si>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</si>
  <si>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</si>
  <si>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</si>
  <si>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</si>
  <si>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</si>
  <si>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</si>
  <si>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</si>
  <si>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</si>
  <si>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</si>
  <si>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</si>
  <si>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</si>
  <si>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</si>
  <si>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</si>
  <si>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</si>
  <si>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</si>
  <si>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</si>
  <si>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</si>
  <si>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</si>
  <si>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</si>
  <si>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</si>
  <si>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</si>
  <si>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</si>
  <si>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</si>
  <si>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</si>
  <si>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Vratky neoprávněně použitých nebo zadržených prostředků Evropských společenství</t>
  </si>
  <si>
    <t>Odvody vlastních zdrojů Evropských společenství do rozpočtu Evropské unie podle daně z přidané hodnoty</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</si>
  <si>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</si>
  <si>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</si>
  <si>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</si>
  <si>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</si>
  <si>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</si>
  <si>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</si>
  <si>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</si>
  <si>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</si>
  <si>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</si>
  <si>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</si>
  <si>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</si>
  <si>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</si>
  <si>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</si>
  <si>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</si>
  <si>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</si>
  <si>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</si>
  <si>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</si>
  <si>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</si>
  <si>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</si>
  <si>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</si>
  <si>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</si>
  <si>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</si>
  <si>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</si>
  <si>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</si>
  <si>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</si>
  <si>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</si>
  <si>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</si>
  <si>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</si>
  <si>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</si>
  <si>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</si>
  <si>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</si>
  <si>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</si>
  <si>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</si>
  <si>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</si>
  <si>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</si>
  <si>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</si>
  <si>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</si>
  <si>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</si>
  <si>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</si>
  <si>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</si>
  <si>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</si>
  <si>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</si>
  <si>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</si>
  <si>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</si>
  <si>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</si>
  <si>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</si>
  <si>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Základní škola, Dětský domov, Školní družina a Školní jídelna, Vrbno p. Pradědem, nám.Sv. Michala 17, příspěvková organizace</t>
  </si>
  <si>
    <t>3299</t>
  </si>
  <si>
    <t>Ostatní záležitosti vzdělávání</t>
  </si>
  <si>
    <t>3522</t>
  </si>
  <si>
    <t>Ostatní nemocnice</t>
  </si>
  <si>
    <t>3639</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</si>
  <si>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</si>
  <si>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</si>
  <si>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</si>
  <si>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</si>
  <si>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</si>
  <si>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</si>
  <si>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</si>
  <si>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</si>
  <si>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</si>
  <si>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</si>
  <si>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</si>
  <si>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</si>
  <si>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</si>
  <si>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</si>
  <si>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</si>
  <si>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</si>
  <si>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</si>
  <si>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</si>
  <si>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</si>
  <si>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</si>
  <si>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</si>
  <si>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</si>
  <si>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</si>
  <si>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</si>
  <si>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</si>
  <si>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</si>
  <si>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</si>
  <si>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</si>
  <si>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</si>
  <si>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</si>
  <si>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</si>
  <si>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</si>
  <si>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</si>
  <si>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</si>
  <si>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</si>
  <si>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</si>
  <si>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</si>
  <si>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</si>
  <si>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</si>
  <si>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</si>
  <si>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</si>
  <si>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</si>
  <si>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</si>
  <si>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6349</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</si>
  <si>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</si>
  <si>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</si>
  <si>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</si>
  <si>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</si>
  <si>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</si>
  <si>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</si>
  <si>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</si>
  <si>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</si>
  <si>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</si>
  <si>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</si>
  <si>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</si>
  <si>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</si>
  <si>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</si>
  <si>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</si>
  <si>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</si>
  <si>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</si>
  <si>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</si>
  <si>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</si>
  <si>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</si>
  <si>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</si>
  <si>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</si>
  <si>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</si>
  <si>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</si>
  <si>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</si>
  <si>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</si>
  <si>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</si>
  <si>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</si>
  <si>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</si>
  <si>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</si>
  <si>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</si>
  <si>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</si>
  <si>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</si>
  <si>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</si>
  <si>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</si>
  <si>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</si>
  <si>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</si>
  <si>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</si>
  <si>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</si>
  <si>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</si>
  <si>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</si>
  <si>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</si>
  <si>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</si>
  <si>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</si>
  <si>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</si>
  <si>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</si>
  <si>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</si>
  <si>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</si>
  <si>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</si>
  <si>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</si>
  <si>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</si>
  <si>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</si>
  <si>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</si>
  <si>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</si>
  <si>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</si>
  <si>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</si>
  <si>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</si>
  <si>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</si>
  <si>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</si>
  <si>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</si>
  <si>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</si>
  <si>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</si>
  <si>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</si>
  <si>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</si>
  <si>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</si>
  <si>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</si>
  <si>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</si>
  <si>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</si>
  <si>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</si>
  <si>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</si>
  <si>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</si>
  <si>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</si>
  <si>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</si>
  <si>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</si>
  <si>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</si>
  <si>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</si>
  <si>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</si>
  <si>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</si>
  <si>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</si>
  <si>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</si>
  <si>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</si>
  <si>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</si>
  <si>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</si>
  <si>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</si>
  <si>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</si>
  <si>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</si>
  <si>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</si>
  <si>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</si>
  <si>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</si>
  <si>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</si>
  <si>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</si>
  <si>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</si>
  <si>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</si>
  <si>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</si>
  <si>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</si>
  <si>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</si>
  <si>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</si>
  <si>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</si>
  <si>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</si>
  <si>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</si>
  <si>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</si>
  <si>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</si>
  <si>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</si>
  <si>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</si>
  <si>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</si>
  <si>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</si>
  <si>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</si>
  <si>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</si>
  <si>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</si>
  <si>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</si>
  <si>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</si>
  <si>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</si>
  <si>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</si>
  <si>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</si>
  <si>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</si>
  <si>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</si>
  <si>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</si>
  <si>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</si>
  <si>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</si>
  <si>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</si>
  <si>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</si>
  <si>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</si>
  <si>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</si>
  <si>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</si>
  <si>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</si>
  <si>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</si>
  <si>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</si>
  <si>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</si>
  <si>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</si>
  <si>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</si>
  <si>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</si>
  <si>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</si>
  <si>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</si>
  <si>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</si>
  <si>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</si>
  <si>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</si>
  <si>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</si>
  <si>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</si>
  <si>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</si>
  <si>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</si>
  <si>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</si>
  <si>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</si>
  <si>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</si>
  <si>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</si>
  <si>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</si>
  <si>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</si>
  <si>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</si>
  <si>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</si>
  <si>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</si>
  <si>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</si>
  <si>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</si>
  <si>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</si>
  <si>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</si>
  <si>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</si>
  <si>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</si>
  <si>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</si>
  <si>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</si>
  <si>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</si>
  <si>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</si>
  <si>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</si>
  <si>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</si>
  <si>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</si>
  <si>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</si>
  <si>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</si>
  <si>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</si>
  <si>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</si>
  <si>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</si>
  <si>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</si>
  <si>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</si>
  <si>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</si>
  <si>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</si>
  <si>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</si>
  <si>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</si>
  <si>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</si>
  <si>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</si>
  <si>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</si>
  <si>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</si>
  <si>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</si>
  <si>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</si>
  <si>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</si>
  <si>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</si>
  <si>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</si>
  <si>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</si>
  <si>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</si>
  <si>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</si>
  <si>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</si>
  <si>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</si>
  <si>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</si>
  <si>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</si>
  <si>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</si>
  <si>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</si>
  <si>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</si>
  <si>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</si>
  <si>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</si>
  <si>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</si>
  <si>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</si>
  <si>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</si>
  <si>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</si>
  <si>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</si>
  <si>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</si>
  <si>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</si>
  <si>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</si>
  <si>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</si>
  <si>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</si>
  <si>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</si>
  <si>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</si>
  <si>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</si>
  <si>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</si>
  <si>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</si>
  <si>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</si>
  <si>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</si>
  <si>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</si>
  <si>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</si>
  <si>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</si>
  <si>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</si>
  <si>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</si>
  <si>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</si>
  <si>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</si>
  <si>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</si>
  <si>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</si>
  <si>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</si>
  <si>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</si>
  <si>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</si>
  <si>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</si>
  <si>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</si>
  <si>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</si>
  <si>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</si>
  <si>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</si>
  <si>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</si>
  <si>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</si>
  <si>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</si>
  <si>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</si>
  <si>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</si>
  <si>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</si>
  <si>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</si>
  <si>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</si>
  <si>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</si>
  <si>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</si>
  <si>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</si>
  <si>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</si>
  <si>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</si>
  <si>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</si>
  <si>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</si>
  <si>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</si>
  <si>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</si>
  <si>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</si>
  <si>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</si>
  <si>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</si>
  <si>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</si>
  <si>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</si>
  <si>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</si>
  <si>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</si>
  <si>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</si>
  <si>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</si>
  <si>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</si>
  <si>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</si>
  <si>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</si>
  <si>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</si>
  <si>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</si>
  <si>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</si>
  <si>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</si>
  <si>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</si>
  <si>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</si>
  <si>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</si>
  <si>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</si>
  <si>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</si>
  <si>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</si>
  <si>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</si>
  <si>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</si>
  <si>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</si>
  <si>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</si>
  <si>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</si>
  <si>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</si>
  <si>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</si>
  <si>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</si>
  <si>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</si>
  <si>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</si>
  <si>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</si>
  <si>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</si>
  <si>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</si>
  <si>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</si>
  <si>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</si>
  <si>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</si>
  <si>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</si>
  <si>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</si>
  <si>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</si>
  <si>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</si>
  <si>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</si>
  <si>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</si>
  <si>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</si>
  <si>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</si>
  <si>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</si>
  <si>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</si>
  <si>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</si>
  <si>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</si>
  <si>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</si>
  <si>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</si>
  <si>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</si>
  <si>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</si>
  <si>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</si>
  <si>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</si>
  <si>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</si>
  <si>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</si>
  <si>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</si>
  <si>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</si>
  <si>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</si>
  <si>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</si>
  <si>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</si>
  <si>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</si>
  <si>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</si>
  <si>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</si>
  <si>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</si>
  <si>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</si>
  <si>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</si>
  <si>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</si>
  <si>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</si>
  <si>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</si>
  <si>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</si>
  <si>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</si>
  <si>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</si>
  <si>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</si>
  <si>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</si>
  <si>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</si>
  <si>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</si>
  <si>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</si>
  <si>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</si>
  <si>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</si>
  <si>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</si>
  <si>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</si>
  <si>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</si>
  <si>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</si>
  <si>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</si>
  <si>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</si>
  <si>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</si>
  <si>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</si>
  <si>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</si>
  <si>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</si>
  <si>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</si>
  <si>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</si>
  <si>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</si>
  <si>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</si>
  <si>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</si>
  <si>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</si>
  <si>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</si>
  <si>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</si>
  <si>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</si>
  <si>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</si>
  <si>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</si>
  <si>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</si>
  <si>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</si>
  <si>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</si>
  <si>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</si>
  <si>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</si>
  <si>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</si>
  <si>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</si>
  <si>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</si>
  <si>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</si>
  <si>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</si>
  <si>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</si>
  <si>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</si>
  <si>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</si>
  <si>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</si>
  <si>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</si>
  <si>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</si>
  <si>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</si>
  <si>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</si>
  <si>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</si>
  <si>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</si>
  <si>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</si>
  <si>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</si>
  <si>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</si>
  <si>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</si>
  <si>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</si>
  <si>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</si>
  <si>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</si>
  <si>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</si>
  <si>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</si>
  <si>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</si>
  <si>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</si>
  <si>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</si>
  <si>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</si>
  <si>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</si>
  <si>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</si>
  <si>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</si>
  <si>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</si>
  <si>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</si>
  <si>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</si>
  <si>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</si>
  <si>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</si>
  <si>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</si>
  <si>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</si>
  <si>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</si>
  <si>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</si>
  <si>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</si>
  <si>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</si>
  <si>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</si>
  <si>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</si>
  <si>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</si>
  <si>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</si>
  <si>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</si>
  <si>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</si>
  <si>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</si>
  <si>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</si>
  <si>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</si>
  <si>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</si>
  <si>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</si>
  <si>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</si>
  <si>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</si>
  <si>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</si>
  <si>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</si>
  <si>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</si>
  <si>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</si>
  <si>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</si>
  <si>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</si>
  <si>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</si>
  <si>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</si>
  <si>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</si>
  <si>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</si>
  <si>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</si>
  <si>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</si>
  <si>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</si>
  <si>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</si>
  <si>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</si>
  <si>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</si>
  <si>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</si>
  <si>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</si>
  <si>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</si>
  <si>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</si>
  <si>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</si>
  <si>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</si>
  <si>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</si>
  <si>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</si>
  <si>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</si>
  <si>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</si>
  <si>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</si>
  <si>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</si>
  <si>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</si>
  <si>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</si>
  <si>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</si>
  <si>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</si>
  <si>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</si>
  <si>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</si>
  <si>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</si>
  <si>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</si>
  <si>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</si>
  <si>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</si>
  <si>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</si>
  <si>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</si>
  <si>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</si>
  <si>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</si>
  <si>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</si>
  <si>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</si>
  <si>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</si>
  <si>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</si>
  <si>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</si>
  <si>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</si>
  <si>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</si>
  <si>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</si>
  <si>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</si>
  <si>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</si>
  <si>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</si>
  <si>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</si>
  <si>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</si>
  <si>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</si>
  <si>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</si>
  <si>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</si>
  <si>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Střední průmyslová škola elektrotechniky a informatiky, Ostrava, příspěvková organizace</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</si>
  <si>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</si>
  <si>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</si>
  <si>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</si>
  <si>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</si>
  <si>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</si>
  <si>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</si>
  <si>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</si>
  <si>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</si>
  <si>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</si>
  <si>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</si>
  <si>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</si>
  <si>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</si>
  <si>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</si>
  <si>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</si>
  <si>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</si>
  <si>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</si>
  <si>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</si>
  <si>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</si>
  <si>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</si>
  <si>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</si>
  <si>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</si>
  <si>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</si>
  <si>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</si>
  <si>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</si>
  <si>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</si>
  <si>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</si>
  <si>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</si>
  <si>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</si>
  <si>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</si>
  <si>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</si>
  <si>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</si>
  <si>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</si>
  <si>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</si>
  <si>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</si>
  <si>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</si>
  <si>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</si>
  <si>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</si>
  <si>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</si>
  <si>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</si>
  <si>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</si>
  <si>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</si>
  <si>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</si>
  <si>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</si>
  <si>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</si>
  <si>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</si>
  <si>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</si>
  <si>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</si>
  <si>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</si>
  <si>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</si>
  <si>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</si>
  <si>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</si>
  <si>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</si>
  <si>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</si>
  <si>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</si>
  <si>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</si>
  <si>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</si>
  <si>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</si>
  <si>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</si>
  <si>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</si>
  <si>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</si>
  <si>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</si>
  <si>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</si>
  <si>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</si>
  <si>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</si>
  <si>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</si>
  <si>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</si>
  <si>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</si>
  <si>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</si>
  <si>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</si>
  <si>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</si>
  <si>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</si>
  <si>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</si>
  <si>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</si>
  <si>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</si>
  <si>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</si>
  <si>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</si>
  <si>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</si>
  <si>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</si>
  <si>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</si>
  <si>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</si>
  <si>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</si>
  <si>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</si>
  <si>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</si>
  <si>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</si>
  <si>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</si>
  <si>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</si>
  <si>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</si>
  <si>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</si>
  <si>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</si>
  <si>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</si>
  <si>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</si>
  <si>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</si>
  <si>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</si>
  <si>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</si>
  <si>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</si>
  <si>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</si>
  <si>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</si>
  <si>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</si>
  <si>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</si>
  <si>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</si>
  <si>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</si>
  <si>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0000</t>
  </si>
  <si>
    <t>Letiště</t>
  </si>
  <si>
    <t>2251</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</si>
  <si>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</si>
  <si>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</si>
  <si>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</si>
  <si>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</si>
  <si>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</si>
  <si>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</si>
  <si>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</si>
  <si>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</si>
  <si>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</si>
  <si>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</si>
  <si>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</si>
  <si>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</si>
  <si>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</si>
  <si>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</si>
  <si>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</si>
  <si>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</si>
  <si>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</si>
  <si>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</si>
  <si>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</si>
  <si>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</si>
  <si>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</si>
  <si>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</si>
  <si>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</si>
  <si>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</si>
  <si>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</si>
  <si>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</si>
  <si>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</si>
  <si>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</si>
  <si>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</si>
  <si>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</si>
  <si>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</si>
  <si>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</si>
  <si>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</si>
  <si>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</si>
  <si>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</si>
  <si>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</si>
  <si>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</si>
  <si>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</si>
  <si>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</si>
  <si>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</si>
  <si>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</si>
  <si>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</si>
  <si>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</si>
  <si>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</si>
  <si>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</si>
  <si>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</si>
  <si>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</si>
  <si>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</si>
  <si>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</si>
  <si>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</si>
  <si>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</si>
  <si>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</si>
  <si>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</si>
  <si>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</si>
  <si>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</si>
  <si>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</si>
  <si>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</si>
  <si>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</si>
  <si>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</si>
  <si>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</si>
  <si>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</si>
  <si>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</si>
  <si>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</si>
  <si>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</si>
  <si>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</si>
  <si>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</si>
  <si>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</si>
  <si>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</si>
  <si>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</si>
  <si>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</si>
  <si>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</si>
  <si>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</si>
  <si>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</si>
  <si>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</si>
  <si>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</si>
  <si>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</si>
  <si>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</si>
  <si>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</si>
  <si>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</si>
  <si>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</si>
  <si>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</si>
  <si>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</si>
  <si>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</si>
  <si>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</si>
  <si>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</si>
  <si>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</si>
  <si>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</si>
  <si>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</si>
  <si>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</si>
  <si>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</si>
  <si>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</si>
  <si>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</si>
  <si>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</si>
  <si>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</si>
  <si>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</si>
  <si>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</si>
  <si>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</si>
  <si>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</si>
  <si>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</si>
  <si>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</si>
  <si>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</si>
  <si>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</si>
  <si>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</si>
  <si>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</si>
  <si>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</si>
  <si>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</si>
  <si>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</si>
  <si>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</si>
  <si>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</si>
  <si>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</si>
  <si>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</si>
  <si>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</si>
  <si>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</si>
  <si>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</si>
  <si>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</si>
  <si>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</si>
  <si>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</si>
  <si>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</si>
  <si>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</si>
  <si>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</si>
  <si>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</si>
  <si>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</si>
  <si>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</si>
  <si>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</si>
  <si>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</si>
  <si>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</si>
  <si>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</si>
  <si>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</si>
  <si>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</si>
  <si>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</si>
  <si>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</si>
  <si>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</si>
  <si>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</si>
  <si>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</si>
  <si>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</si>
  <si>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</si>
  <si>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</si>
  <si>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</si>
  <si>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</si>
  <si>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</si>
  <si>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Odvody podle § 81 odst. 2 písm. c) a § 82 a 83 zákona č. 435/2004 Sb., o zaměstnanosti. Podle § 81 odst. 3 tyto odvody neprovádějí zaměstnavatelé, kteří jsou organizačními složkami státu nebo jsou zřízeni státem.</t>
  </si>
  <si>
    <t>5197</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</si>
  <si>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</si>
  <si>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</si>
  <si>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</si>
  <si>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</si>
  <si>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</si>
  <si>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</si>
  <si>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</si>
  <si>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</si>
  <si>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</si>
  <si>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</si>
  <si>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</si>
  <si>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</si>
  <si>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</si>
  <si>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</si>
  <si>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</si>
  <si>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</si>
  <si>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</si>
  <si>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</si>
  <si>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</si>
  <si>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</si>
  <si>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</si>
  <si>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</si>
  <si>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</si>
  <si>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</si>
  <si>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</si>
  <si>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</si>
  <si>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</si>
  <si>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</si>
  <si>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</si>
  <si>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</si>
  <si>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</si>
  <si>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</si>
  <si>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</si>
  <si>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</si>
  <si>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</si>
  <si>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</si>
  <si>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</si>
  <si>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</si>
  <si>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</si>
  <si>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</si>
  <si>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</si>
  <si>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</si>
  <si>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</si>
  <si>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</si>
  <si>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</si>
  <si>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</si>
  <si>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</si>
  <si>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</si>
  <si>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</si>
  <si>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</si>
  <si>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</si>
  <si>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</si>
  <si>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</si>
  <si>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</si>
  <si>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 xml:space="preserve">Výdaje z finančního vypořádání minulých let mezi regionální radou a kraji, obcemia dobrovolnými svazky obcí
</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</si>
  <si>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</si>
  <si>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</si>
  <si>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</si>
  <si>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</si>
  <si>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</si>
  <si>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</si>
  <si>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</si>
  <si>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</si>
  <si>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</si>
  <si>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</si>
  <si>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</si>
  <si>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</si>
  <si>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</si>
  <si>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</si>
  <si>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</si>
  <si>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</si>
  <si>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</si>
  <si>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</si>
  <si>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</si>
  <si>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</si>
  <si>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</si>
  <si>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</si>
  <si>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</si>
  <si>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</si>
  <si>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</si>
  <si>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</si>
  <si>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</si>
  <si>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</si>
  <si>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</si>
  <si>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</si>
  <si>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</si>
  <si>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</si>
  <si>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</si>
  <si>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</si>
  <si>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</si>
  <si>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</si>
  <si>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</si>
  <si>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</si>
  <si>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</si>
  <si>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</si>
  <si>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</si>
  <si>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</si>
  <si>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</si>
  <si>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</si>
  <si>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</si>
  <si>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</si>
  <si>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</si>
  <si>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</si>
  <si>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</si>
  <si>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</si>
  <si>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</si>
  <si>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</si>
  <si>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</si>
  <si>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</si>
  <si>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</si>
  <si>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</si>
  <si>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</si>
  <si>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</si>
  <si>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</si>
  <si>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</si>
  <si>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</si>
  <si>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</si>
  <si>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</si>
  <si>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</si>
  <si>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</si>
  <si>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</si>
  <si>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</si>
  <si>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</si>
  <si>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</si>
  <si>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</si>
  <si>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</si>
  <si>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</si>
  <si>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</si>
  <si>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</si>
  <si>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</si>
  <si>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</si>
  <si>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</si>
  <si>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</si>
  <si>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</si>
  <si>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</si>
  <si>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</si>
  <si>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</si>
  <si>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</si>
  <si>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</si>
  <si>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</si>
  <si>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</si>
  <si>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</si>
  <si>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</si>
  <si>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</si>
  <si>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</si>
  <si>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</si>
  <si>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</si>
  <si>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</si>
  <si>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</si>
  <si>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</si>
  <si>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</si>
  <si>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</si>
  <si>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</si>
  <si>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</si>
  <si>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</si>
  <si>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</si>
  <si>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</si>
  <si>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</si>
  <si>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</si>
  <si>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</si>
  <si>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</si>
  <si>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</si>
  <si>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</si>
  <si>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</si>
  <si>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</si>
  <si>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</si>
  <si>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</si>
  <si>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neinvestiční dotace v rámci programů pomoci od Evropské unie PHARE, ISPA, SAPARD, dotace ze strukturálních fondů, fondu soudržnosti a kohezního fondu</t>
  </si>
  <si>
    <t>4121</t>
  </si>
  <si>
    <t>Neinvestiční přijaté transfery od obcí</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</si>
  <si>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</si>
  <si>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</si>
  <si>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</si>
  <si>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</si>
  <si>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</si>
  <si>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</si>
  <si>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</si>
  <si>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</si>
  <si>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</si>
  <si>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</si>
  <si>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</si>
  <si>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</si>
  <si>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</si>
  <si>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</si>
  <si>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</si>
  <si>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</si>
  <si>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</si>
  <si>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</si>
  <si>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</si>
  <si>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</si>
  <si>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</si>
  <si>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</si>
  <si>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</si>
  <si>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</si>
  <si>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</si>
  <si>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</si>
  <si>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</si>
  <si>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</si>
  <si>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</si>
  <si>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</si>
  <si>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</si>
  <si>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</si>
  <si>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</si>
  <si>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</si>
  <si>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</si>
  <si>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</si>
  <si>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</si>
  <si>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</si>
  <si>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</si>
  <si>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</si>
  <si>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</si>
  <si>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</si>
  <si>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</si>
  <si>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</si>
  <si>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</si>
  <si>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</si>
  <si>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</si>
  <si>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</si>
  <si>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</si>
  <si>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</si>
  <si>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</si>
  <si>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</si>
  <si>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</si>
  <si>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</si>
  <si>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</si>
  <si>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</si>
  <si>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</si>
  <si>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</si>
  <si>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</si>
  <si>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</si>
  <si>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</si>
  <si>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</si>
  <si>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</si>
  <si>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</si>
  <si>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</si>
  <si>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</si>
  <si>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</si>
  <si>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</si>
  <si>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</si>
  <si>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</si>
  <si>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</si>
  <si>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</si>
  <si>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</si>
  <si>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</si>
  <si>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</si>
  <si>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</si>
  <si>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</si>
  <si>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</si>
  <si>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</si>
  <si>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</si>
  <si>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</si>
  <si>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</si>
  <si>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</si>
  <si>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</si>
  <si>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</si>
  <si>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</si>
  <si>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</si>
  <si>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</si>
  <si>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</si>
  <si>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</si>
  <si>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</si>
  <si>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</si>
  <si>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</si>
  <si>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</si>
  <si>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</si>
  <si>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</si>
  <si>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</si>
  <si>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</si>
  <si>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</si>
  <si>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</si>
  <si>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</si>
  <si>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</si>
  <si>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</si>
  <si>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</si>
  <si>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</si>
  <si>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</si>
  <si>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</si>
  <si>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</si>
  <si>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</si>
  <si>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</si>
  <si>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</si>
  <si>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</si>
  <si>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</si>
  <si>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</si>
  <si>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</si>
  <si>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</si>
  <si>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</si>
  <si>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</si>
  <si>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</si>
  <si>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</si>
  <si>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</si>
  <si>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</si>
  <si>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</si>
  <si>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</si>
  <si>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</si>
  <si>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</si>
  <si>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</si>
  <si>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</si>
  <si>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</si>
  <si>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</si>
  <si>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</si>
  <si>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</si>
  <si>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</si>
  <si>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</si>
  <si>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</si>
  <si>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</si>
  <si>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</si>
  <si>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</si>
  <si>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</si>
  <si>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</si>
  <si>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</si>
  <si>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</si>
  <si>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</si>
  <si>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</si>
  <si>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</si>
  <si>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</si>
  <si>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</si>
  <si>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</si>
  <si>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</si>
  <si>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</si>
  <si>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</si>
  <si>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</si>
  <si>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</si>
  <si>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</si>
  <si>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</si>
  <si>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</si>
  <si>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</si>
  <si>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</si>
  <si>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</si>
  <si>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</si>
  <si>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</si>
  <si>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</si>
  <si>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</si>
  <si>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</si>
  <si>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</si>
  <si>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</si>
  <si>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</si>
  <si>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</si>
  <si>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</si>
  <si>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</si>
  <si>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</si>
  <si>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</si>
  <si>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</si>
  <si>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</si>
  <si>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</si>
  <si>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</si>
  <si>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</si>
  <si>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</si>
  <si>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</si>
  <si>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</si>
  <si>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</si>
  <si>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</si>
  <si>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</si>
  <si>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</si>
  <si>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</si>
  <si>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</si>
  <si>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</si>
  <si>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</si>
  <si>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</si>
  <si>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</si>
  <si>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</si>
  <si>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</si>
  <si>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</si>
  <si>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</si>
  <si>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</si>
  <si>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</si>
  <si>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</si>
  <si>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</si>
  <si>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</si>
  <si>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</si>
  <si>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</si>
  <si>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</si>
  <si>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</si>
  <si>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</si>
  <si>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</si>
  <si>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</si>
  <si>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</si>
  <si>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</si>
  <si>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</si>
  <si>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</si>
  <si>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</si>
  <si>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</si>
  <si>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</si>
  <si>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</si>
  <si>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</si>
  <si>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</si>
  <si>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</si>
  <si>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</si>
  <si>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</si>
  <si>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</si>
  <si>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</si>
  <si>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</si>
  <si>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</si>
  <si>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</si>
  <si>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</si>
  <si>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</si>
  <si>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</si>
  <si>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</si>
  <si>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</si>
  <si>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</si>
  <si>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</si>
  <si>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</si>
  <si>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</si>
  <si>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</si>
  <si>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</si>
  <si>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</si>
  <si>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</si>
  <si>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</si>
  <si>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</si>
  <si>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</si>
  <si>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</si>
  <si>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</si>
  <si>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</si>
  <si>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</si>
  <si>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</si>
  <si>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</si>
  <si>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</si>
  <si>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</si>
  <si>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</si>
  <si>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</si>
  <si>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</si>
  <si>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</si>
  <si>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</si>
  <si>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</si>
  <si>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</si>
  <si>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</si>
  <si>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</si>
  <si>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</si>
  <si>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</si>
  <si>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</si>
  <si>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</si>
  <si>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</si>
  <si>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</si>
  <si>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</si>
  <si>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</si>
  <si>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</si>
  <si>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</si>
  <si>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</si>
  <si>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</si>
  <si>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</si>
  <si>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</si>
  <si>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</si>
  <si>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</si>
  <si>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</si>
  <si>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</si>
  <si>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</si>
  <si>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</si>
  <si>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</si>
  <si>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</si>
  <si>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</si>
  <si>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</si>
  <si>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</si>
  <si>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</si>
  <si>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</si>
  <si>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</si>
  <si>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</si>
  <si>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</si>
  <si>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</si>
  <si>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</si>
  <si>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</si>
  <si>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</si>
  <si>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</si>
  <si>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</si>
  <si>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</si>
  <si>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</si>
  <si>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</si>
  <si>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</si>
  <si>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Střední průmyslová škola, Karviná, příspěvková organizace, Karviná-Hranice, Žižkova 1818</t>
  </si>
  <si>
    <t>Odměny členům zastupitelstva (uvolněným i neuvolněným)</t>
  </si>
  <si>
    <r>
      <t xml:space="preserve">Zvýšení příspěvku na provoz                                                      </t>
    </r>
    <r>
      <rPr>
        <sz val="10"/>
        <rFont val="Tahoma"/>
        <family val="2"/>
      </rPr>
      <t xml:space="preserve">  v tis. Kč </t>
    </r>
  </si>
  <si>
    <t>Mezinárodní spolupráce v oblasti právní ochrany</t>
  </si>
  <si>
    <t>Ostatní záležitosti právní ochrany</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</si>
  <si>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</si>
  <si>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</si>
  <si>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</si>
  <si>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</si>
  <si>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</si>
  <si>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</si>
  <si>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</si>
  <si>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</si>
  <si>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</si>
  <si>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</si>
  <si>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</si>
  <si>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</si>
  <si>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</si>
  <si>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</si>
  <si>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</si>
  <si>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</si>
  <si>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</si>
  <si>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</si>
  <si>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</si>
  <si>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</si>
  <si>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</si>
  <si>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</si>
  <si>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</si>
  <si>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</si>
  <si>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</si>
  <si>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</si>
  <si>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</si>
  <si>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</si>
  <si>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</si>
  <si>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</si>
  <si>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</si>
  <si>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</si>
  <si>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</si>
  <si>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</si>
  <si>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</si>
  <si>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</si>
  <si>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</si>
  <si>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</si>
  <si>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</si>
  <si>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</si>
  <si>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</si>
  <si>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</si>
  <si>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</si>
  <si>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</si>
  <si>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</si>
  <si>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</si>
  <si>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</si>
  <si>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</si>
  <si>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</si>
  <si>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</si>
  <si>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</si>
  <si>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</si>
  <si>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</si>
  <si>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</si>
  <si>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</si>
  <si>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</si>
  <si>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Střední škola průmyslová a umělecká, Opava, příspěvková organizace</t>
  </si>
  <si>
    <t>Opava, Praskova 8</t>
  </si>
  <si>
    <t>Masarykova střední  škola zemědělská, Opava, příspěvková organizace</t>
  </si>
  <si>
    <t>Opava, Purkyňova 12</t>
  </si>
  <si>
    <t>00601861</t>
  </si>
  <si>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</si>
  <si>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</si>
  <si>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</si>
  <si>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</si>
  <si>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</si>
  <si>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</si>
  <si>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</si>
  <si>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</si>
  <si>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</si>
  <si>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</si>
  <si>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</si>
  <si>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</si>
  <si>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</si>
  <si>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</si>
  <si>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</si>
  <si>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</si>
  <si>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</si>
  <si>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</si>
  <si>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</si>
  <si>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</si>
  <si>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</si>
  <si>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</si>
  <si>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</si>
  <si>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</si>
  <si>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</si>
  <si>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</si>
  <si>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</si>
  <si>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</si>
  <si>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</si>
  <si>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</si>
  <si>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</si>
  <si>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</si>
  <si>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</si>
  <si>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</si>
  <si>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</si>
  <si>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</si>
  <si>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</si>
  <si>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</si>
  <si>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</si>
  <si>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</si>
  <si>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</si>
  <si>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</si>
  <si>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</si>
  <si>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</si>
  <si>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</si>
  <si>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</si>
  <si>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</si>
  <si>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</si>
  <si>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</si>
  <si>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</si>
  <si>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</si>
  <si>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</si>
  <si>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</si>
  <si>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</si>
  <si>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</si>
  <si>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</si>
  <si>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</si>
  <si>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</si>
  <si>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</si>
  <si>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</si>
  <si>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</si>
  <si>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</si>
  <si>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</si>
  <si>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</si>
  <si>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</si>
  <si>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</si>
  <si>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</si>
  <si>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</si>
  <si>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</si>
  <si>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</si>
  <si>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</si>
  <si>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</si>
  <si>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Nemocnice s poliklinikou Havířov, příspěvková organizace, Dělnická 1132/24, 736 01 Havířov</t>
  </si>
  <si>
    <t>Nemocnice Třinec, příspěvková organizace, Kaštanová 268, 739 61 Třinec</t>
  </si>
  <si>
    <t>Nemocnice s poliklinikou Karviná-Ráj, příspěvková organizace, Vydmuchov 399/5, 734 12 Karviná-Ráj</t>
  </si>
  <si>
    <t>Nemocnice s poliklinikou v Novém Jičíně, příspěvková organizace, K nemocnici 76, 741 11 Nový Jičín</t>
  </si>
  <si>
    <t>Nemocnice ve Frýdku-Místku, příspěvková organizace, El. Krásnohorské 321, 738 18 Frýdek-Místek</t>
  </si>
  <si>
    <t>Sdružené zdravotnické zařízení Krnov, příspěvková organizace, I. P. Pavlova 9, 794 01 Krnov</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</si>
  <si>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</si>
  <si>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</si>
  <si>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</si>
  <si>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</si>
  <si>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</si>
  <si>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</si>
  <si>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</si>
  <si>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</si>
  <si>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</si>
  <si>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</si>
  <si>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</si>
  <si>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</si>
  <si>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</si>
  <si>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</si>
  <si>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</si>
  <si>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</si>
  <si>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</si>
  <si>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</si>
  <si>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</si>
  <si>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</si>
  <si>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</si>
  <si>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</si>
  <si>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</si>
  <si>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</si>
  <si>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</si>
  <si>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</si>
  <si>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</si>
  <si>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</si>
  <si>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</si>
  <si>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</si>
  <si>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</si>
  <si>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</si>
  <si>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</si>
  <si>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</si>
  <si>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</si>
  <si>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</si>
  <si>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</si>
  <si>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</si>
  <si>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</si>
  <si>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</si>
  <si>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</si>
  <si>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</si>
  <si>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</si>
  <si>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</si>
  <si>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</si>
  <si>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</si>
  <si>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</si>
  <si>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</si>
  <si>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</si>
  <si>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</si>
  <si>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</si>
  <si>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</si>
  <si>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</si>
  <si>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</si>
  <si>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</si>
  <si>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</si>
  <si>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</si>
  <si>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</si>
  <si>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</si>
  <si>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</si>
  <si>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</si>
  <si>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</si>
  <si>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</si>
  <si>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</si>
  <si>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</si>
  <si>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</si>
  <si>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</si>
  <si>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</si>
  <si>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</si>
  <si>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</si>
  <si>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</si>
  <si>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</si>
  <si>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</si>
  <si>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</si>
  <si>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</si>
  <si>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</si>
  <si>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</si>
  <si>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</si>
  <si>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</si>
  <si>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</si>
  <si>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</si>
  <si>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</si>
  <si>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</si>
  <si>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</si>
  <si>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Dětský domov a Školní jídelna, Havířov-Podlesí, Čelakovského 1, příspěvková organizace</t>
  </si>
  <si>
    <t>Havířov - Podlesí, Čelakovského 1</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</si>
  <si>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</si>
  <si>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</si>
  <si>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</si>
  <si>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</si>
  <si>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</si>
  <si>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</si>
  <si>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</si>
  <si>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</si>
  <si>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</si>
  <si>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</si>
  <si>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</si>
  <si>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</si>
  <si>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</si>
  <si>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</si>
  <si>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</si>
  <si>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</si>
  <si>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</si>
  <si>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</si>
  <si>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</si>
  <si>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</si>
  <si>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</si>
  <si>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</si>
  <si>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</si>
  <si>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</si>
  <si>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</si>
  <si>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</si>
  <si>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</si>
  <si>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</si>
  <si>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</si>
  <si>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</si>
  <si>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</si>
  <si>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</si>
  <si>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</si>
  <si>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</si>
  <si>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</si>
  <si>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</si>
  <si>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</si>
  <si>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</si>
  <si>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</si>
  <si>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</si>
  <si>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</si>
  <si>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</si>
  <si>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</si>
  <si>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</si>
  <si>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</si>
  <si>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</si>
  <si>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</si>
  <si>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</si>
  <si>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</si>
  <si>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</si>
  <si>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</si>
  <si>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</si>
  <si>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</si>
  <si>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</si>
  <si>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</si>
  <si>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</si>
  <si>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</si>
  <si>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</si>
  <si>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</si>
  <si>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</si>
  <si>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</si>
  <si>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</si>
  <si>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</si>
  <si>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</si>
  <si>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</si>
  <si>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</si>
  <si>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</si>
  <si>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</si>
  <si>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</si>
  <si>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</si>
  <si>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</si>
  <si>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</si>
  <si>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</si>
  <si>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</si>
  <si>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</si>
  <si>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</si>
  <si>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</si>
  <si>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</si>
  <si>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</si>
  <si>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</si>
  <si>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</si>
  <si>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</si>
  <si>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</si>
  <si>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</si>
  <si>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</si>
  <si>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</si>
  <si>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</si>
  <si>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</si>
  <si>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</si>
  <si>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</si>
  <si>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</si>
  <si>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</si>
  <si>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</si>
  <si>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</si>
  <si>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</si>
  <si>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</si>
  <si>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</si>
  <si>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</si>
  <si>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</si>
  <si>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</si>
  <si>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</si>
  <si>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</si>
  <si>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</si>
  <si>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</si>
  <si>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</si>
  <si>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</si>
  <si>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</si>
  <si>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</si>
  <si>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</si>
  <si>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</si>
  <si>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</si>
  <si>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</si>
  <si>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</si>
  <si>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</si>
  <si>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</si>
  <si>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</si>
  <si>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</si>
  <si>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</si>
  <si>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</si>
  <si>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</si>
  <si>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</si>
  <si>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</si>
  <si>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</si>
  <si>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</si>
  <si>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</si>
  <si>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</si>
  <si>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</si>
  <si>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</si>
  <si>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</si>
  <si>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</si>
  <si>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</si>
  <si>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</si>
  <si>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</si>
  <si>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</si>
  <si>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</si>
  <si>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</si>
  <si>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</si>
  <si>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</si>
  <si>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</si>
  <si>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</si>
  <si>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</si>
  <si>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</si>
  <si>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</si>
  <si>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</si>
  <si>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</si>
  <si>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</si>
  <si>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</si>
  <si>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</si>
  <si>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</si>
  <si>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</si>
  <si>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Organizace trhu s výrobky vzniklými zpracováním produktů rostlinné výroby</t>
  </si>
  <si>
    <t>1023</t>
  </si>
  <si>
    <t>Organizace trhu s produkty živočišné výroby</t>
  </si>
  <si>
    <t>1024</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</si>
  <si>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</si>
  <si>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</si>
  <si>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</si>
  <si>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</si>
  <si>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</si>
  <si>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</si>
  <si>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</si>
  <si>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</si>
  <si>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</si>
  <si>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</si>
  <si>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</si>
  <si>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</si>
  <si>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</si>
  <si>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</si>
  <si>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</si>
  <si>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</si>
  <si>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</si>
  <si>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</si>
  <si>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</si>
  <si>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</si>
  <si>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</si>
  <si>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</si>
  <si>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</si>
  <si>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</si>
  <si>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</si>
  <si>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</si>
  <si>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</si>
  <si>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</si>
  <si>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</si>
  <si>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</si>
  <si>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</si>
  <si>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</si>
  <si>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</si>
  <si>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</si>
  <si>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</si>
  <si>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</si>
  <si>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</si>
  <si>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4152</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</si>
  <si>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</si>
  <si>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</si>
  <si>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</si>
  <si>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</si>
  <si>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</si>
  <si>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</si>
  <si>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</si>
  <si>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</si>
  <si>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</si>
  <si>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</si>
  <si>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</si>
  <si>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</si>
  <si>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</si>
  <si>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</si>
  <si>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</si>
  <si>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</si>
  <si>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</si>
  <si>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</si>
  <si>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</si>
  <si>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</si>
  <si>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</si>
  <si>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</si>
  <si>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</si>
  <si>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</si>
  <si>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</si>
  <si>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</si>
  <si>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</si>
  <si>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</si>
  <si>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</si>
  <si>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</si>
  <si>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</si>
  <si>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</si>
  <si>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</si>
  <si>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</si>
  <si>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</si>
  <si>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</si>
  <si>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</si>
  <si>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</si>
  <si>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</si>
  <si>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</si>
  <si>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</si>
  <si>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</si>
  <si>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</si>
  <si>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</si>
  <si>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</si>
  <si>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Výzkum v sociálním zabezpečení a politice zaměstnanosti</t>
  </si>
  <si>
    <t>Mezinárodní spolupráce v sociálním zabezpečení a podpoře zaměstnanosti</t>
  </si>
  <si>
    <t>4399</t>
  </si>
  <si>
    <t>Ostatní záležitosti sociálních věcí a politiky zaměstnanosti</t>
  </si>
  <si>
    <t>Armáda</t>
  </si>
  <si>
    <t>Všeobecné hospodářské služby jinde nezařazené</t>
  </si>
  <si>
    <t>2561</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</si>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</sst>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3">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b/>
      <sz val="12"/>
      <name val="Tahoma"/>
      <family val="2"/>
    </font>
    <font>
      <sz val="10"/>
      <name val="Tahoma"/>
      <family val="2"/>
    </font>
    <font>
      <b/>
      <sz val="10"/>
      <name val="Tahoma"/>
      <family val="2"/>
    </font>
    <font>
      <sz val="12"/>
      <name val="Tahoma"/>
      <family val="2"/>
    </font>
    <font>
      <sz val="10"/>
      <color indexed="13"/>
      <name val="Tahoma"/>
      <family val="2"/>
    </font>
    <font>
      <b/>
      <sz val="8"/>
      <name val="Arial CE"/>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43">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medium"/>
      <right style="thin"/>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style="thin"/>
      <right style="medium"/>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12">
    <xf numFmtId="0" fontId="0" fillId="0" borderId="0" xfId="0" applyAlignment="1">
      <alignment/>
    </xf>
    <xf numFmtId="0" fontId="4" fillId="0" borderId="0" xfId="0" applyFont="1" applyAlignment="1">
      <alignment/>
    </xf>
    <xf numFmtId="0" fontId="4" fillId="0" borderId="0" xfId="0" applyFont="1" applyAlignment="1">
      <alignment vertical="center"/>
    </xf>
    <xf numFmtId="0" fontId="3" fillId="0" borderId="1" xfId="0" applyFont="1" applyFill="1" applyBorder="1" applyAlignment="1">
      <alignment vertical="center" wrapText="1"/>
    </xf>
    <xf numFmtId="0" fontId="6" fillId="0" borderId="0" xfId="0" applyFont="1" applyAlignment="1">
      <alignment/>
    </xf>
    <xf numFmtId="0" fontId="3" fillId="0" borderId="2" xfId="0" applyFont="1" applyBorder="1" applyAlignment="1">
      <alignment wrapText="1"/>
    </xf>
    <xf numFmtId="0" fontId="4" fillId="0" borderId="0" xfId="0" applyFont="1" applyAlignment="1">
      <alignment wrapText="1"/>
    </xf>
    <xf numFmtId="49" fontId="6"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3"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0" fillId="0" borderId="2" xfId="21" applyFont="1" applyBorder="1" applyAlignment="1">
      <alignment horizontal="justify" vertical="center" wrapText="1"/>
      <protection/>
    </xf>
    <xf numFmtId="0" fontId="11" fillId="0" borderId="0" xfId="21" applyFont="1" applyAlignment="1">
      <alignment vertical="center"/>
      <protection/>
    </xf>
    <xf numFmtId="0" fontId="12" fillId="0" borderId="2" xfId="22" applyFont="1" applyFill="1" applyBorder="1">
      <alignment/>
      <protection/>
    </xf>
    <xf numFmtId="0" fontId="4" fillId="0" borderId="2" xfId="21" applyFont="1" applyBorder="1" applyAlignment="1">
      <alignment horizontal="justify" vertical="center" wrapText="1"/>
      <protection/>
    </xf>
    <xf numFmtId="0" fontId="12" fillId="0" borderId="0" xfId="22" applyFont="1" applyFill="1" applyAlignment="1">
      <alignment vertical="center"/>
      <protection/>
    </xf>
    <xf numFmtId="0" fontId="10" fillId="0" borderId="3" xfId="21" applyFont="1" applyBorder="1" applyAlignment="1">
      <alignment horizontal="justify" vertical="center" wrapText="1"/>
      <protection/>
    </xf>
    <xf numFmtId="0" fontId="12" fillId="0" borderId="2" xfId="22" applyFont="1" applyFill="1" applyBorder="1" applyAlignment="1">
      <alignment vertical="center"/>
      <protection/>
    </xf>
    <xf numFmtId="0" fontId="13" fillId="0" borderId="2" xfId="22" applyFont="1" applyBorder="1" applyAlignment="1">
      <alignment vertical="center"/>
      <protection/>
    </xf>
    <xf numFmtId="0" fontId="14" fillId="0" borderId="2" xfId="22" applyFont="1" applyBorder="1" applyAlignment="1">
      <alignment vertical="center"/>
      <protection/>
    </xf>
    <xf numFmtId="0" fontId="13" fillId="0" borderId="2" xfId="22" applyFont="1" applyBorder="1" applyAlignment="1">
      <alignment vertical="center" wrapText="1"/>
      <protection/>
    </xf>
    <xf numFmtId="49" fontId="6"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2" xfId="22" applyFont="1" applyBorder="1" applyAlignment="1">
      <alignment horizontal="justify" vertical="center" wrapText="1"/>
      <protection/>
    </xf>
    <xf numFmtId="0" fontId="3" fillId="0" borderId="2" xfId="21" applyFont="1" applyFill="1" applyBorder="1" applyAlignment="1">
      <alignment vertical="center" wrapText="1"/>
      <protection/>
    </xf>
    <xf numFmtId="0" fontId="4" fillId="0" borderId="2" xfId="21" applyFont="1" applyBorder="1" applyAlignment="1">
      <alignment vertical="center" wrapText="1"/>
      <protection/>
    </xf>
    <xf numFmtId="0" fontId="10" fillId="0" borderId="2" xfId="21" applyFont="1" applyBorder="1" applyAlignment="1">
      <alignment vertical="center" wrapText="1"/>
      <protection/>
    </xf>
    <xf numFmtId="0" fontId="10" fillId="0" borderId="2" xfId="22" applyFont="1" applyBorder="1" applyAlignment="1">
      <alignment horizontal="justify" vertical="center" wrapText="1"/>
      <protection/>
    </xf>
    <xf numFmtId="49" fontId="6" fillId="0" borderId="2" xfId="21" applyNumberFormat="1" applyFont="1" applyFill="1" applyBorder="1" applyAlignment="1">
      <alignment horizontal="center" vertical="center"/>
      <protection/>
    </xf>
    <xf numFmtId="0" fontId="4" fillId="0" borderId="2" xfId="21" applyFont="1" applyFill="1" applyBorder="1" applyAlignment="1">
      <alignment horizontal="left" vertical="center" wrapText="1"/>
      <protection/>
    </xf>
    <xf numFmtId="49" fontId="6"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4" fillId="0" borderId="2" xfId="20" applyFont="1" applyBorder="1" applyAlignment="1">
      <alignment horizontal="justify" vertical="center" wrapText="1"/>
      <protection/>
    </xf>
    <xf numFmtId="0" fontId="10" fillId="0" borderId="2" xfId="20" applyFont="1" applyBorder="1" applyAlignment="1">
      <alignment horizontal="justify" vertical="center" wrapText="1"/>
      <protection/>
    </xf>
    <xf numFmtId="0" fontId="16" fillId="0" borderId="2" xfId="21" applyFont="1" applyBorder="1" applyAlignment="1">
      <alignment horizontal="justify" vertical="center" wrapText="1"/>
      <protection/>
    </xf>
    <xf numFmtId="49" fontId="6" fillId="0" borderId="3" xfId="20" applyNumberFormat="1" applyFont="1" applyFill="1" applyBorder="1" applyAlignment="1">
      <alignment horizontal="center" vertical="center" wrapText="1"/>
      <protection/>
    </xf>
    <xf numFmtId="0" fontId="3" fillId="0" borderId="3" xfId="20" applyFont="1" applyFill="1" applyBorder="1" applyAlignment="1">
      <alignment horizontal="left" vertical="center" wrapText="1"/>
      <protection/>
    </xf>
    <xf numFmtId="49" fontId="10" fillId="0" borderId="2" xfId="22" applyNumberFormat="1" applyFont="1" applyBorder="1" applyAlignment="1">
      <alignment horizontal="justify" vertical="top" wrapText="1"/>
      <protection/>
    </xf>
    <xf numFmtId="0" fontId="10" fillId="0" borderId="3" xfId="21" applyNumberFormat="1" applyFont="1" applyBorder="1" applyAlignment="1">
      <alignment horizontal="justify" vertical="center" wrapText="1"/>
      <protection/>
    </xf>
    <xf numFmtId="0" fontId="4" fillId="0" borderId="3" xfId="21" applyFont="1" applyBorder="1" applyAlignment="1">
      <alignment horizontal="left" vertical="center" wrapText="1"/>
      <protection/>
    </xf>
    <xf numFmtId="0" fontId="10" fillId="0" borderId="3" xfId="21" applyFont="1" applyBorder="1" applyAlignment="1">
      <alignment horizontal="left" vertical="center" wrapText="1"/>
      <protection/>
    </xf>
    <xf numFmtId="0" fontId="17" fillId="0" borderId="2" xfId="21" applyFont="1" applyBorder="1" applyAlignment="1">
      <alignment horizontal="justify" vertical="center" wrapText="1"/>
      <protection/>
    </xf>
    <xf numFmtId="0" fontId="14" fillId="0" borderId="2" xfId="21" applyFont="1" applyBorder="1" applyAlignment="1">
      <alignment vertical="center" wrapText="1"/>
      <protection/>
    </xf>
    <xf numFmtId="0" fontId="12" fillId="0" borderId="2" xfId="22" applyFont="1" applyFill="1" applyBorder="1" applyAlignment="1">
      <alignment vertical="center" wrapText="1"/>
      <protection/>
    </xf>
    <xf numFmtId="0" fontId="12" fillId="0" borderId="0" xfId="22" applyFont="1" applyFill="1" applyAlignment="1">
      <alignment wrapText="1"/>
      <protection/>
    </xf>
    <xf numFmtId="49" fontId="6"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2" xfId="22" applyFont="1" applyFill="1" applyBorder="1" applyAlignment="1">
      <alignment vertical="center" wrapText="1"/>
      <protection/>
    </xf>
    <xf numFmtId="0" fontId="3" fillId="0" borderId="2"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18" fillId="0" borderId="2" xfId="21" applyNumberFormat="1" applyFont="1" applyFill="1" applyBorder="1" applyAlignment="1">
      <alignment horizontal="center" vertical="center" wrapText="1"/>
      <protection/>
    </xf>
    <xf numFmtId="0" fontId="19" fillId="0" borderId="2" xfId="22" applyFont="1" applyFill="1" applyBorder="1" applyAlignment="1">
      <alignment vertical="center" wrapText="1"/>
      <protection/>
    </xf>
    <xf numFmtId="0" fontId="19" fillId="0" borderId="2" xfId="22" applyFont="1" applyBorder="1" applyAlignment="1">
      <alignment vertical="center" wrapText="1"/>
      <protection/>
    </xf>
    <xf numFmtId="0" fontId="19" fillId="0" borderId="0" xfId="22" applyFont="1" applyAlignment="1">
      <alignment vertical="center"/>
      <protection/>
    </xf>
    <xf numFmtId="49" fontId="6" fillId="0" borderId="5" xfId="21" applyNumberFormat="1" applyFont="1" applyFill="1" applyBorder="1" applyAlignment="1">
      <alignment horizontal="center" vertical="center"/>
      <protection/>
    </xf>
    <xf numFmtId="0" fontId="3" fillId="0" borderId="6" xfId="21" applyFont="1" applyFill="1" applyBorder="1" applyAlignment="1">
      <alignment horizontal="left" vertical="center"/>
      <protection/>
    </xf>
    <xf numFmtId="0" fontId="3" fillId="0" borderId="7" xfId="21" applyFont="1" applyFill="1" applyBorder="1" applyAlignment="1">
      <alignment horizontal="left" vertical="center"/>
      <protection/>
    </xf>
    <xf numFmtId="0" fontId="20" fillId="0" borderId="2" xfId="22" applyFont="1" applyFill="1" applyBorder="1">
      <alignment/>
      <protection/>
    </xf>
    <xf numFmtId="0" fontId="20" fillId="0" borderId="0" xfId="22" applyFont="1" applyFill="1">
      <alignment/>
      <protection/>
    </xf>
    <xf numFmtId="0" fontId="3" fillId="0" borderId="6" xfId="21" applyFont="1" applyFill="1" applyBorder="1" applyAlignment="1">
      <alignment horizontal="left" vertical="center" wrapText="1"/>
      <protection/>
    </xf>
    <xf numFmtId="49" fontId="18" fillId="0" borderId="5" xfId="21" applyNumberFormat="1" applyFont="1" applyFill="1" applyBorder="1" applyAlignment="1">
      <alignment horizontal="center" vertical="center" wrapText="1"/>
      <protection/>
    </xf>
    <xf numFmtId="0" fontId="19" fillId="0" borderId="6" xfId="22" applyFont="1" applyFill="1" applyBorder="1" applyAlignment="1">
      <alignment vertical="center" wrapText="1"/>
      <protection/>
    </xf>
    <xf numFmtId="0" fontId="19" fillId="0" borderId="7" xfId="22" applyFont="1" applyBorder="1" applyAlignment="1">
      <alignment vertical="center" wrapText="1"/>
      <protection/>
    </xf>
    <xf numFmtId="49" fontId="3" fillId="0" borderId="2" xfId="22" applyNumberFormat="1" applyFont="1" applyFill="1" applyBorder="1" applyAlignment="1">
      <alignment vertical="center" wrapText="1"/>
      <protection/>
    </xf>
    <xf numFmtId="0" fontId="20"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0" fontId="12" fillId="0" borderId="0" xfId="22" applyFont="1" applyFill="1" applyBorder="1">
      <alignment/>
      <protection/>
    </xf>
    <xf numFmtId="0" fontId="14" fillId="0" borderId="0" xfId="0" applyFont="1" applyAlignment="1">
      <alignment wrapText="1"/>
    </xf>
    <xf numFmtId="0" fontId="14" fillId="0" borderId="0" xfId="0" applyFont="1" applyAlignment="1">
      <alignment horizontal="center" wrapText="1"/>
    </xf>
    <xf numFmtId="0" fontId="23" fillId="0" borderId="0" xfId="0" applyFont="1" applyAlignment="1">
      <alignment horizontal="center"/>
    </xf>
    <xf numFmtId="0" fontId="6" fillId="0" borderId="0" xfId="0" applyFont="1" applyAlignment="1">
      <alignment/>
    </xf>
    <xf numFmtId="0" fontId="24" fillId="0" borderId="0" xfId="0" applyFont="1" applyAlignment="1">
      <alignment/>
    </xf>
    <xf numFmtId="0" fontId="24" fillId="0" borderId="0" xfId="0" applyFont="1" applyAlignment="1">
      <alignment/>
    </xf>
    <xf numFmtId="1" fontId="25" fillId="0" borderId="0" xfId="0" applyNumberFormat="1" applyFont="1" applyAlignment="1">
      <alignment horizontal="center"/>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3" fillId="0" borderId="2" xfId="0" applyFont="1" applyBorder="1" applyAlignment="1">
      <alignment horizontal="center"/>
    </xf>
    <xf numFmtId="0" fontId="6"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8" xfId="0" applyFont="1" applyBorder="1" applyAlignment="1">
      <alignment horizontal="center" vertical="center" wrapText="1"/>
    </xf>
    <xf numFmtId="1" fontId="6" fillId="0" borderId="2" xfId="0" applyNumberFormat="1" applyFont="1" applyBorder="1" applyAlignment="1">
      <alignment horizontal="center" vertical="center" wrapText="1"/>
    </xf>
    <xf numFmtId="1" fontId="27" fillId="0" borderId="9"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 fontId="6" fillId="0" borderId="9" xfId="0" applyNumberFormat="1" applyFont="1" applyBorder="1" applyAlignment="1">
      <alignment horizontal="center" vertical="center" wrapText="1"/>
    </xf>
    <xf numFmtId="0" fontId="0" fillId="0" borderId="0" xfId="0" applyFont="1" applyAlignment="1">
      <alignment/>
    </xf>
    <xf numFmtId="0" fontId="6" fillId="0" borderId="2" xfId="0" applyFont="1" applyBorder="1" applyAlignment="1">
      <alignment horizontal="center"/>
    </xf>
    <xf numFmtId="49" fontId="23" fillId="0" borderId="2" xfId="0" applyNumberFormat="1" applyFont="1" applyBorder="1" applyAlignment="1">
      <alignment horizontal="center"/>
    </xf>
    <xf numFmtId="0" fontId="28" fillId="0" borderId="2" xfId="0" applyFont="1" applyBorder="1" applyAlignment="1">
      <alignment horizontal="left" vertical="top"/>
    </xf>
    <xf numFmtId="0" fontId="28" fillId="0" borderId="2" xfId="0" applyFont="1" applyBorder="1" applyAlignment="1">
      <alignment vertical="top"/>
    </xf>
    <xf numFmtId="1" fontId="21" fillId="0" borderId="2" xfId="0" applyNumberFormat="1" applyFont="1" applyBorder="1" applyAlignment="1">
      <alignment horizontal="center" vertical="top"/>
    </xf>
    <xf numFmtId="3" fontId="6" fillId="0" borderId="2" xfId="0" applyNumberFormat="1" applyFont="1" applyFill="1" applyBorder="1" applyAlignment="1">
      <alignment horizontal="right"/>
    </xf>
    <xf numFmtId="0" fontId="28" fillId="0" borderId="2" xfId="0" applyFont="1" applyFill="1" applyBorder="1" applyAlignment="1">
      <alignment vertical="top"/>
    </xf>
    <xf numFmtId="9" fontId="28" fillId="0" borderId="2" xfId="26" applyFont="1" applyBorder="1" applyAlignment="1">
      <alignment vertical="top"/>
    </xf>
    <xf numFmtId="49" fontId="23" fillId="0" borderId="2" xfId="0" applyNumberFormat="1" applyFont="1" applyFill="1" applyBorder="1" applyAlignment="1">
      <alignment horizontal="center"/>
    </xf>
    <xf numFmtId="0" fontId="6" fillId="0" borderId="2" xfId="0" applyNumberFormat="1" applyFont="1" applyFill="1" applyBorder="1" applyAlignment="1">
      <alignment horizontal="center"/>
    </xf>
    <xf numFmtId="49" fontId="29" fillId="0" borderId="2" xfId="0" applyNumberFormat="1" applyFont="1" applyBorder="1" applyAlignment="1">
      <alignment horizontal="center" vertical="top"/>
    </xf>
    <xf numFmtId="0" fontId="6" fillId="2" borderId="2" xfId="0" applyFont="1" applyFill="1" applyBorder="1" applyAlignment="1">
      <alignment/>
    </xf>
    <xf numFmtId="0" fontId="23" fillId="0" borderId="2" xfId="0" applyFont="1" applyBorder="1" applyAlignment="1">
      <alignment/>
    </xf>
    <xf numFmtId="1" fontId="21" fillId="0" borderId="2" xfId="0" applyNumberFormat="1" applyFont="1" applyFill="1" applyBorder="1" applyAlignment="1">
      <alignment horizontal="center" vertical="top"/>
    </xf>
    <xf numFmtId="49" fontId="23" fillId="0" borderId="2" xfId="0" applyNumberFormat="1" applyFont="1" applyBorder="1" applyAlignment="1">
      <alignment horizontal="center" vertical="center"/>
    </xf>
    <xf numFmtId="0" fontId="24" fillId="0" borderId="0" xfId="0" applyFont="1" applyFill="1" applyAlignment="1">
      <alignment/>
    </xf>
    <xf numFmtId="0" fontId="6" fillId="0" borderId="2" xfId="0" applyFont="1" applyBorder="1" applyAlignment="1">
      <alignment horizontal="right"/>
    </xf>
    <xf numFmtId="0" fontId="6" fillId="0" borderId="2" xfId="0" applyFont="1" applyBorder="1" applyAlignment="1">
      <alignment/>
    </xf>
    <xf numFmtId="49" fontId="23" fillId="0" borderId="2" xfId="0" applyNumberFormat="1" applyFont="1" applyBorder="1" applyAlignment="1" applyProtection="1">
      <alignment horizontal="center"/>
      <protection/>
    </xf>
    <xf numFmtId="0" fontId="28" fillId="0" borderId="2" xfId="0" applyFont="1" applyBorder="1" applyAlignment="1" applyProtection="1">
      <alignment vertical="top"/>
      <protection/>
    </xf>
    <xf numFmtId="0" fontId="28" fillId="0" borderId="2" xfId="0" applyFont="1" applyFill="1" applyBorder="1" applyAlignment="1" applyProtection="1">
      <alignment vertical="top"/>
      <protection/>
    </xf>
    <xf numFmtId="1" fontId="21" fillId="0" borderId="10" xfId="0" applyNumberFormat="1" applyFont="1" applyBorder="1" applyAlignment="1">
      <alignment horizontal="center" vertical="top"/>
    </xf>
    <xf numFmtId="0" fontId="28" fillId="0" borderId="2" xfId="0" applyFont="1" applyFill="1" applyBorder="1" applyAlignment="1">
      <alignment horizontal="left" vertical="top"/>
    </xf>
    <xf numFmtId="0" fontId="6" fillId="0" borderId="10" xfId="0" applyFont="1" applyBorder="1" applyAlignment="1">
      <alignment/>
    </xf>
    <xf numFmtId="0" fontId="28" fillId="2" borderId="2" xfId="0" applyFont="1" applyFill="1" applyBorder="1" applyAlignment="1">
      <alignment horizontal="left" vertical="top"/>
    </xf>
    <xf numFmtId="49" fontId="28" fillId="0" borderId="2" xfId="0" applyNumberFormat="1" applyFont="1" applyBorder="1" applyAlignment="1">
      <alignment vertical="top"/>
    </xf>
    <xf numFmtId="49" fontId="29" fillId="0" borderId="2" xfId="0" applyNumberFormat="1" applyFont="1" applyBorder="1" applyAlignment="1">
      <alignment horizontal="center"/>
    </xf>
    <xf numFmtId="3" fontId="28" fillId="0" borderId="2" xfId="0" applyNumberFormat="1" applyFont="1" applyBorder="1" applyAlignment="1">
      <alignment vertical="top"/>
    </xf>
    <xf numFmtId="49" fontId="23" fillId="0" borderId="2" xfId="0" applyNumberFormat="1" applyFont="1" applyBorder="1" applyAlignment="1">
      <alignment horizontal="center" vertical="top"/>
    </xf>
    <xf numFmtId="0" fontId="6" fillId="0" borderId="4" xfId="0" applyFont="1" applyBorder="1" applyAlignment="1">
      <alignment/>
    </xf>
    <xf numFmtId="0" fontId="6" fillId="0" borderId="3" xfId="0" applyFont="1" applyBorder="1" applyAlignment="1">
      <alignment horizontal="center"/>
    </xf>
    <xf numFmtId="49" fontId="29" fillId="0" borderId="3" xfId="0" applyNumberFormat="1" applyFont="1" applyBorder="1" applyAlignment="1">
      <alignment horizontal="center"/>
    </xf>
    <xf numFmtId="49" fontId="28" fillId="0" borderId="3" xfId="0" applyNumberFormat="1" applyFont="1" applyBorder="1" applyAlignment="1">
      <alignment vertical="top"/>
    </xf>
    <xf numFmtId="0" fontId="28" fillId="0" borderId="3" xfId="0" applyFont="1" applyBorder="1" applyAlignment="1">
      <alignment vertical="top"/>
    </xf>
    <xf numFmtId="1" fontId="21" fillId="0" borderId="3" xfId="0" applyNumberFormat="1" applyFont="1" applyBorder="1" applyAlignment="1">
      <alignment horizontal="center" vertical="top"/>
    </xf>
    <xf numFmtId="3" fontId="21" fillId="0" borderId="2" xfId="0" applyNumberFormat="1" applyFont="1" applyBorder="1" applyAlignment="1">
      <alignment horizontal="right" vertical="top"/>
    </xf>
    <xf numFmtId="0" fontId="6" fillId="0" borderId="2" xfId="0" applyFont="1" applyFill="1" applyBorder="1" applyAlignment="1">
      <alignment horizontal="center"/>
    </xf>
    <xf numFmtId="49" fontId="28" fillId="0" borderId="2" xfId="0" applyNumberFormat="1" applyFont="1" applyFill="1" applyBorder="1" applyAlignment="1">
      <alignment vertical="top"/>
    </xf>
    <xf numFmtId="1" fontId="21" fillId="0" borderId="10" xfId="0" applyNumberFormat="1" applyFont="1" applyFill="1" applyBorder="1" applyAlignment="1">
      <alignment horizontal="center" vertical="top"/>
    </xf>
    <xf numFmtId="1" fontId="21" fillId="0" borderId="4" xfId="0" applyNumberFormat="1" applyFont="1" applyBorder="1" applyAlignment="1">
      <alignment horizontal="center" vertical="top"/>
    </xf>
    <xf numFmtId="0" fontId="6" fillId="2" borderId="2" xfId="0" applyFont="1" applyFill="1" applyBorder="1" applyAlignment="1">
      <alignment horizontal="center"/>
    </xf>
    <xf numFmtId="3" fontId="21" fillId="0" borderId="2" xfId="0" applyNumberFormat="1" applyFont="1" applyFill="1" applyBorder="1" applyAlignment="1">
      <alignment horizontal="right" vertical="top"/>
    </xf>
    <xf numFmtId="0" fontId="6" fillId="0" borderId="2" xfId="0" applyFont="1" applyFill="1" applyBorder="1" applyAlignment="1">
      <alignment horizontal="right"/>
    </xf>
    <xf numFmtId="49" fontId="28" fillId="0" borderId="2" xfId="0" applyNumberFormat="1" applyFont="1" applyBorder="1" applyAlignment="1">
      <alignment horizontal="left" vertical="top"/>
    </xf>
    <xf numFmtId="0" fontId="4" fillId="0" borderId="2" xfId="0" applyFont="1" applyBorder="1" applyAlignment="1">
      <alignment horizontal="center"/>
    </xf>
    <xf numFmtId="3" fontId="6" fillId="0" borderId="2" xfId="0" applyNumberFormat="1" applyFont="1" applyBorder="1" applyAlignment="1">
      <alignment/>
    </xf>
    <xf numFmtId="1" fontId="6" fillId="0" borderId="0" xfId="0" applyNumberFormat="1" applyFont="1" applyAlignment="1">
      <alignment horizontal="center"/>
    </xf>
    <xf numFmtId="164" fontId="6" fillId="0" borderId="0" xfId="0" applyNumberFormat="1" applyFont="1" applyAlignment="1">
      <alignment/>
    </xf>
    <xf numFmtId="0" fontId="32"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64" fontId="6"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top" wrapText="1"/>
    </xf>
    <xf numFmtId="0" fontId="12" fillId="0" borderId="2" xfId="0" applyFont="1" applyBorder="1" applyAlignment="1">
      <alignment vertical="top"/>
    </xf>
    <xf numFmtId="3" fontId="6" fillId="0" borderId="2" xfId="0" applyNumberFormat="1" applyFont="1" applyBorder="1" applyAlignment="1">
      <alignment horizontal="right" vertical="center"/>
    </xf>
    <xf numFmtId="0" fontId="12" fillId="0" borderId="2" xfId="0" applyFont="1" applyFill="1" applyBorder="1" applyAlignment="1">
      <alignment vertical="top"/>
    </xf>
    <xf numFmtId="9" fontId="12" fillId="0" borderId="2" xfId="26" applyFont="1" applyBorder="1" applyAlignment="1">
      <alignment vertical="top"/>
    </xf>
    <xf numFmtId="3" fontId="6" fillId="0" borderId="2" xfId="0" applyNumberFormat="1" applyFont="1" applyFill="1" applyBorder="1" applyAlignment="1">
      <alignment horizontal="right" vertical="center"/>
    </xf>
    <xf numFmtId="49" fontId="12" fillId="0" borderId="2" xfId="0" applyNumberFormat="1" applyFont="1" applyFill="1" applyBorder="1" applyAlignment="1">
      <alignment horizontal="center" vertical="top" wrapText="1"/>
    </xf>
    <xf numFmtId="3" fontId="6" fillId="0" borderId="2" xfId="23" applyNumberFormat="1" applyFont="1" applyBorder="1" applyProtection="1">
      <alignment/>
      <protection locked="0"/>
    </xf>
    <xf numFmtId="49" fontId="12" fillId="0" borderId="2" xfId="0" applyNumberFormat="1" applyFont="1" applyBorder="1" applyAlignment="1" applyProtection="1">
      <alignment horizontal="center" vertical="top" wrapText="1"/>
      <protection/>
    </xf>
    <xf numFmtId="0" fontId="12" fillId="0" borderId="2" xfId="0" applyFont="1" applyBorder="1" applyAlignment="1" applyProtection="1">
      <alignment vertical="top"/>
      <protection/>
    </xf>
    <xf numFmtId="0" fontId="12" fillId="0" borderId="2" xfId="0" applyFont="1" applyFill="1" applyBorder="1" applyAlignment="1" applyProtection="1">
      <alignment vertical="top"/>
      <protection/>
    </xf>
    <xf numFmtId="0" fontId="12" fillId="0" borderId="2" xfId="0" applyFont="1" applyFill="1" applyBorder="1" applyAlignment="1">
      <alignment horizontal="left" vertical="top"/>
    </xf>
    <xf numFmtId="49" fontId="12" fillId="0" borderId="2" xfId="0" applyNumberFormat="1" applyFont="1" applyBorder="1" applyAlignment="1">
      <alignment vertical="top"/>
    </xf>
    <xf numFmtId="3" fontId="12" fillId="0" borderId="2" xfId="0" applyNumberFormat="1" applyFont="1" applyBorder="1" applyAlignment="1">
      <alignment vertical="top"/>
    </xf>
    <xf numFmtId="0" fontId="22" fillId="0" borderId="0" xfId="0" applyFont="1" applyAlignment="1">
      <alignment/>
    </xf>
    <xf numFmtId="0" fontId="32" fillId="0" borderId="0" xfId="0" applyFont="1" applyAlignment="1">
      <alignment/>
    </xf>
    <xf numFmtId="0" fontId="15"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23" fillId="0" borderId="12" xfId="0" applyFont="1" applyBorder="1" applyAlignment="1">
      <alignment horizontal="center" vertical="center"/>
    </xf>
    <xf numFmtId="0" fontId="23" fillId="0" borderId="12" xfId="0" applyFont="1" applyBorder="1" applyAlignment="1">
      <alignment vertical="center" wrapText="1"/>
    </xf>
    <xf numFmtId="0" fontId="23" fillId="0" borderId="12" xfId="0" applyFont="1" applyBorder="1" applyAlignment="1">
      <alignment vertical="center"/>
    </xf>
    <xf numFmtId="0" fontId="23" fillId="0" borderId="12" xfId="0" applyFont="1" applyFill="1" applyBorder="1" applyAlignment="1">
      <alignment vertical="center"/>
    </xf>
    <xf numFmtId="0" fontId="33" fillId="3" borderId="12" xfId="0" applyNumberFormat="1" applyFont="1" applyFill="1" applyBorder="1" applyAlignment="1">
      <alignment horizontal="center" vertical="center"/>
    </xf>
    <xf numFmtId="49" fontId="33" fillId="3" borderId="12" xfId="0" applyNumberFormat="1" applyFont="1" applyFill="1" applyBorder="1" applyAlignment="1">
      <alignment horizontal="center" vertical="center"/>
    </xf>
    <xf numFmtId="0" fontId="33" fillId="3" borderId="12" xfId="0" applyFont="1" applyFill="1" applyBorder="1" applyAlignment="1">
      <alignment vertical="center" wrapText="1"/>
    </xf>
    <xf numFmtId="0" fontId="33" fillId="3" borderId="12" xfId="0" applyNumberFormat="1" applyFont="1" applyFill="1" applyBorder="1" applyAlignment="1">
      <alignment horizontal="left" vertical="center"/>
    </xf>
    <xf numFmtId="0" fontId="33" fillId="3" borderId="12" xfId="0" applyFont="1" applyFill="1" applyBorder="1" applyAlignment="1">
      <alignment horizontal="lef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12" xfId="0" applyFont="1" applyBorder="1" applyAlignment="1" applyProtection="1">
      <alignment vertical="center" wrapText="1"/>
      <protection/>
    </xf>
    <xf numFmtId="0" fontId="23" fillId="0" borderId="12" xfId="0" applyFont="1" applyBorder="1" applyAlignment="1" applyProtection="1">
      <alignment vertical="center"/>
      <protection/>
    </xf>
    <xf numFmtId="0" fontId="23" fillId="0" borderId="12" xfId="0" applyFont="1" applyFill="1" applyBorder="1" applyAlignment="1" applyProtection="1">
      <alignment vertical="center" wrapText="1"/>
      <protection/>
    </xf>
    <xf numFmtId="0" fontId="23" fillId="0" borderId="12" xfId="0" applyFont="1" applyFill="1" applyBorder="1" applyAlignment="1" applyProtection="1">
      <alignment vertical="center"/>
      <protection/>
    </xf>
    <xf numFmtId="0" fontId="15" fillId="0" borderId="0" xfId="0" applyFont="1" applyFill="1" applyAlignment="1">
      <alignment vertical="center"/>
    </xf>
    <xf numFmtId="0" fontId="4" fillId="0" borderId="0" xfId="0" applyFont="1" applyFill="1" applyAlignment="1">
      <alignmen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xf>
    <xf numFmtId="49" fontId="23" fillId="0" borderId="12" xfId="0" applyNumberFormat="1" applyFont="1" applyBorder="1" applyAlignment="1">
      <alignment vertical="center" wrapText="1"/>
    </xf>
    <xf numFmtId="49" fontId="23" fillId="0" borderId="12" xfId="0" applyNumberFormat="1" applyFont="1" applyBorder="1" applyAlignment="1">
      <alignment vertical="center"/>
    </xf>
    <xf numFmtId="3" fontId="23" fillId="0" borderId="12" xfId="0" applyNumberFormat="1" applyFont="1" applyBorder="1" applyAlignment="1">
      <alignment vertical="center" wrapText="1"/>
    </xf>
    <xf numFmtId="3" fontId="23" fillId="0" borderId="12" xfId="0" applyNumberFormat="1" applyFont="1" applyBorder="1" applyAlignment="1">
      <alignment vertical="center"/>
    </xf>
    <xf numFmtId="0" fontId="23" fillId="0" borderId="12"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Fill="1" applyBorder="1" applyAlignment="1">
      <alignment vertical="center" wrapText="1"/>
    </xf>
    <xf numFmtId="0" fontId="23" fillId="0" borderId="13" xfId="0" applyFont="1" applyFill="1" applyBorder="1" applyAlignment="1">
      <alignment vertical="center"/>
    </xf>
    <xf numFmtId="0" fontId="23" fillId="0" borderId="12" xfId="0" applyFont="1" applyBorder="1" applyAlignment="1">
      <alignment horizontal="left" vertical="center"/>
    </xf>
    <xf numFmtId="0" fontId="23" fillId="0" borderId="12" xfId="0" applyNumberFormat="1" applyFont="1" applyBorder="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2" xfId="17" applyNumberFormat="1" applyFont="1" applyBorder="1" applyAlignment="1">
      <alignment horizontal="center" vertical="center"/>
    </xf>
    <xf numFmtId="49" fontId="0" fillId="0" borderId="12" xfId="17" applyNumberFormat="1" applyFont="1" applyFill="1" applyBorder="1" applyAlignment="1">
      <alignment horizontal="center" vertical="center"/>
    </xf>
    <xf numFmtId="49" fontId="0" fillId="0" borderId="12" xfId="17" applyNumberFormat="1" applyFont="1" applyBorder="1" applyAlignment="1" applyProtection="1">
      <alignment horizontal="center" vertical="center"/>
      <protection/>
    </xf>
    <xf numFmtId="49" fontId="0" fillId="0" borderId="12" xfId="17" applyNumberFormat="1" applyFont="1" applyFill="1" applyBorder="1" applyAlignment="1" applyProtection="1">
      <alignment horizontal="center" vertical="center"/>
      <protection/>
    </xf>
    <xf numFmtId="0" fontId="0" fillId="0" borderId="12" xfId="17" applyNumberFormat="1" applyFont="1" applyBorder="1" applyAlignment="1">
      <alignment horizontal="center" vertical="center"/>
    </xf>
    <xf numFmtId="49" fontId="0" fillId="0" borderId="13" xfId="17" applyNumberFormat="1" applyFont="1" applyFill="1" applyBorder="1" applyAlignment="1">
      <alignment horizontal="center" vertical="center"/>
    </xf>
    <xf numFmtId="0" fontId="0" fillId="0" borderId="0" xfId="0" applyAlignment="1">
      <alignment wrapText="1"/>
    </xf>
    <xf numFmtId="0" fontId="32" fillId="0" borderId="0" xfId="0" applyFont="1" applyAlignment="1">
      <alignment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0" fontId="12" fillId="2" borderId="2" xfId="0" applyFont="1" applyFill="1" applyBorder="1" applyAlignment="1">
      <alignment horizontal="left" vertical="top" wrapText="1"/>
    </xf>
    <xf numFmtId="49" fontId="12" fillId="0" borderId="2" xfId="0" applyNumberFormat="1" applyFont="1" applyBorder="1" applyAlignment="1">
      <alignment vertical="top" wrapText="1"/>
    </xf>
    <xf numFmtId="0" fontId="12" fillId="0" borderId="2" xfId="0" applyFont="1" applyFill="1" applyBorder="1" applyAlignment="1">
      <alignment horizontal="left" vertical="top" wrapText="1"/>
    </xf>
    <xf numFmtId="0" fontId="22" fillId="0" borderId="0" xfId="0" applyFont="1" applyAlignment="1">
      <alignment wrapText="1"/>
    </xf>
    <xf numFmtId="0" fontId="3" fillId="4"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27" fillId="0" borderId="14" xfId="0" applyFont="1" applyBorder="1" applyAlignment="1">
      <alignment horizontal="center" vertical="center" wrapText="1"/>
    </xf>
    <xf numFmtId="0" fontId="27" fillId="0" borderId="0" xfId="0" applyFont="1" applyAlignment="1">
      <alignment wrapText="1"/>
    </xf>
    <xf numFmtId="0" fontId="27" fillId="0" borderId="10" xfId="0" applyFont="1" applyBorder="1" applyAlignment="1">
      <alignment wrapText="1"/>
    </xf>
    <xf numFmtId="3" fontId="27" fillId="0" borderId="15" xfId="0" applyNumberFormat="1"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2" xfId="0" applyFont="1" applyBorder="1" applyAlignment="1">
      <alignment horizontal="center" wrapText="1"/>
    </xf>
    <xf numFmtId="3" fontId="4" fillId="0" borderId="2" xfId="0" applyNumberFormat="1" applyFont="1" applyBorder="1" applyAlignment="1">
      <alignment wrapText="1"/>
    </xf>
    <xf numFmtId="3" fontId="27" fillId="0" borderId="2" xfId="0" applyNumberFormat="1" applyFont="1" applyBorder="1" applyAlignment="1">
      <alignment wrapText="1"/>
    </xf>
    <xf numFmtId="0" fontId="4" fillId="0" borderId="14" xfId="0" applyFont="1" applyBorder="1" applyAlignment="1">
      <alignment vertical="top" wrapText="1"/>
    </xf>
    <xf numFmtId="49" fontId="4" fillId="0" borderId="16" xfId="0" applyNumberFormat="1" applyFont="1" applyBorder="1" applyAlignment="1">
      <alignment horizontal="center"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16" xfId="0" applyNumberFormat="1" applyFont="1" applyFill="1" applyBorder="1" applyAlignment="1">
      <alignment horizontal="center" vertical="top" wrapText="1"/>
    </xf>
    <xf numFmtId="0" fontId="4" fillId="0" borderId="0" xfId="0" applyFont="1" applyAlignment="1">
      <alignment/>
    </xf>
    <xf numFmtId="0" fontId="27" fillId="0" borderId="0" xfId="0" applyFont="1" applyAlignment="1">
      <alignment/>
    </xf>
    <xf numFmtId="3" fontId="27" fillId="0" borderId="0" xfId="0" applyNumberFormat="1" applyFont="1" applyAlignment="1">
      <alignment wrapText="1"/>
    </xf>
    <xf numFmtId="0" fontId="27" fillId="0" borderId="17" xfId="0" applyFont="1" applyBorder="1" applyAlignment="1">
      <alignment horizontal="center" vertical="center" wrapText="1"/>
    </xf>
    <xf numFmtId="0" fontId="4" fillId="0" borderId="16" xfId="0" applyFont="1" applyBorder="1" applyAlignment="1">
      <alignment horizontal="center" vertical="top" wrapText="1"/>
    </xf>
    <xf numFmtId="3" fontId="4" fillId="0" borderId="18" xfId="0" applyNumberFormat="1" applyFont="1" applyBorder="1" applyAlignment="1">
      <alignment vertical="top" wrapText="1"/>
    </xf>
    <xf numFmtId="0" fontId="27" fillId="0" borderId="19" xfId="0" applyFont="1" applyBorder="1" applyAlignment="1">
      <alignment horizontal="center" vertical="center" wrapText="1"/>
    </xf>
    <xf numFmtId="0" fontId="4" fillId="0" borderId="20" xfId="0" applyFont="1" applyBorder="1" applyAlignment="1">
      <alignment horizontal="center" vertical="top" wrapText="1"/>
    </xf>
    <xf numFmtId="3" fontId="4" fillId="0" borderId="17" xfId="0" applyNumberFormat="1" applyFont="1" applyBorder="1" applyAlignment="1">
      <alignment vertical="top" wrapText="1"/>
    </xf>
    <xf numFmtId="0" fontId="4" fillId="0" borderId="21" xfId="0" applyFont="1" applyBorder="1" applyAlignment="1">
      <alignment horizontal="center" vertical="top" wrapText="1"/>
    </xf>
    <xf numFmtId="0" fontId="8" fillId="0" borderId="0" xfId="0" applyFont="1" applyAlignment="1">
      <alignment wrapText="1"/>
    </xf>
    <xf numFmtId="0" fontId="35" fillId="0" borderId="0" xfId="0" applyFont="1" applyAlignment="1">
      <alignment wrapText="1"/>
    </xf>
    <xf numFmtId="0" fontId="14" fillId="0" borderId="0" xfId="0" applyFont="1" applyFill="1" applyAlignment="1">
      <alignment wrapText="1"/>
    </xf>
    <xf numFmtId="0" fontId="35" fillId="0" borderId="0" xfId="0" applyFont="1" applyBorder="1" applyAlignment="1">
      <alignment wrapText="1"/>
    </xf>
    <xf numFmtId="0" fontId="8" fillId="0" borderId="10" xfId="0" applyFont="1" applyBorder="1" applyAlignment="1">
      <alignment wrapText="1"/>
    </xf>
    <xf numFmtId="0" fontId="8" fillId="0" borderId="10" xfId="0" applyFont="1" applyFill="1" applyBorder="1" applyAlignment="1">
      <alignment wrapText="1"/>
    </xf>
    <xf numFmtId="0" fontId="4" fillId="0" borderId="16" xfId="0" applyFont="1" applyFill="1" applyBorder="1" applyAlignment="1">
      <alignment horizontal="center" vertical="top" wrapText="1"/>
    </xf>
    <xf numFmtId="3" fontId="4" fillId="0" borderId="18" xfId="0" applyNumberFormat="1" applyFont="1" applyFill="1" applyBorder="1" applyAlignment="1">
      <alignment vertical="top" wrapText="1"/>
    </xf>
    <xf numFmtId="0" fontId="8" fillId="0" borderId="0" xfId="0" applyFont="1" applyFill="1" applyAlignment="1">
      <alignment wrapText="1"/>
    </xf>
    <xf numFmtId="0" fontId="4" fillId="0" borderId="21" xfId="0" applyFont="1" applyFill="1" applyBorder="1" applyAlignment="1">
      <alignment horizontal="center" vertical="top" wrapText="1"/>
    </xf>
    <xf numFmtId="0" fontId="4" fillId="0" borderId="18" xfId="0" applyFont="1" applyFill="1" applyBorder="1" applyAlignment="1">
      <alignment vertical="top" wrapText="1"/>
    </xf>
    <xf numFmtId="0" fontId="4" fillId="0" borderId="3" xfId="0" applyFont="1" applyFill="1" applyBorder="1" applyAlignment="1">
      <alignment vertical="top" wrapText="1"/>
    </xf>
    <xf numFmtId="0" fontId="4" fillId="0" borderId="22" xfId="0" applyFont="1" applyFill="1" applyBorder="1" applyAlignment="1">
      <alignment vertical="top" wrapText="1"/>
    </xf>
    <xf numFmtId="49" fontId="4" fillId="0" borderId="23" xfId="0" applyNumberFormat="1" applyFont="1" applyFill="1" applyBorder="1" applyAlignment="1">
      <alignment horizontal="center" vertical="top" wrapText="1"/>
    </xf>
    <xf numFmtId="0" fontId="4" fillId="0" borderId="15" xfId="0" applyFont="1" applyFill="1" applyBorder="1" applyAlignment="1">
      <alignment vertical="top" wrapText="1"/>
    </xf>
    <xf numFmtId="3" fontId="4" fillId="0" borderId="19" xfId="0" applyNumberFormat="1" applyFont="1" applyFill="1" applyBorder="1" applyAlignment="1">
      <alignment vertical="top" wrapText="1"/>
    </xf>
    <xf numFmtId="0" fontId="35" fillId="0" borderId="0" xfId="0" applyFont="1" applyFill="1" applyAlignment="1">
      <alignment wrapText="1"/>
    </xf>
    <xf numFmtId="3" fontId="27" fillId="0" borderId="24" xfId="0" applyNumberFormat="1" applyFont="1" applyFill="1" applyBorder="1" applyAlignment="1">
      <alignment wrapText="1"/>
    </xf>
    <xf numFmtId="3" fontId="6"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6" fillId="0" borderId="2" xfId="24" applyNumberFormat="1" applyFont="1" applyBorder="1">
      <alignment/>
      <protection/>
    </xf>
    <xf numFmtId="49" fontId="6" fillId="0" borderId="2" xfId="24" applyNumberFormat="1" applyFont="1" applyBorder="1" applyAlignment="1">
      <alignment horizontal="center"/>
      <protection/>
    </xf>
    <xf numFmtId="3" fontId="3" fillId="0" borderId="2" xfId="24" applyNumberFormat="1" applyBorder="1" applyAlignment="1">
      <alignment horizontal="center"/>
      <protection/>
    </xf>
    <xf numFmtId="3" fontId="3" fillId="0" borderId="0" xfId="24" applyNumberFormat="1" applyBorder="1" applyAlignment="1">
      <alignment horizontal="center"/>
      <protection/>
    </xf>
    <xf numFmtId="3" fontId="19" fillId="0" borderId="0" xfId="24" applyNumberFormat="1" applyFont="1">
      <alignment/>
      <protection/>
    </xf>
    <xf numFmtId="3" fontId="19" fillId="0" borderId="0" xfId="24" applyNumberFormat="1" applyFont="1" applyAlignment="1">
      <alignment horizontal="center"/>
      <protection/>
    </xf>
    <xf numFmtId="49" fontId="18" fillId="0" borderId="2" xfId="24" applyNumberFormat="1" applyFont="1" applyBorder="1">
      <alignment/>
      <protection/>
    </xf>
    <xf numFmtId="49" fontId="18" fillId="0" borderId="2" xfId="24" applyNumberFormat="1" applyFont="1" applyBorder="1" applyAlignment="1">
      <alignment horizontal="center"/>
      <protection/>
    </xf>
    <xf numFmtId="3" fontId="18" fillId="0" borderId="2" xfId="24" applyNumberFormat="1" applyFont="1" applyBorder="1">
      <alignment/>
      <protection/>
    </xf>
    <xf numFmtId="3" fontId="19" fillId="0" borderId="2" xfId="24" applyNumberFormat="1" applyFont="1" applyBorder="1" applyAlignment="1">
      <alignment horizontal="center"/>
      <protection/>
    </xf>
    <xf numFmtId="3" fontId="18" fillId="0" borderId="0" xfId="24" applyNumberFormat="1" applyFont="1">
      <alignment/>
      <protection/>
    </xf>
    <xf numFmtId="0" fontId="3" fillId="0" borderId="0" xfId="24">
      <alignment/>
      <protection/>
    </xf>
    <xf numFmtId="0" fontId="3" fillId="0" borderId="2" xfId="24" applyBorder="1">
      <alignment/>
      <protection/>
    </xf>
    <xf numFmtId="0" fontId="6" fillId="0" borderId="2" xfId="24" applyFont="1" applyBorder="1" applyAlignment="1">
      <alignment horizontal="center"/>
      <protection/>
    </xf>
    <xf numFmtId="0" fontId="3" fillId="0" borderId="2" xfId="24" applyFont="1" applyFill="1" applyBorder="1">
      <alignment/>
      <protection/>
    </xf>
    <xf numFmtId="3" fontId="3" fillId="0" borderId="2" xfId="24" applyNumberFormat="1" applyFont="1" applyFill="1" applyBorder="1">
      <alignment/>
      <protection/>
    </xf>
    <xf numFmtId="3" fontId="3" fillId="0" borderId="2" xfId="24" applyNumberFormat="1" applyFont="1" applyFill="1" applyBorder="1" applyAlignment="1">
      <alignment horizontal="right"/>
      <protection/>
    </xf>
    <xf numFmtId="0" fontId="36" fillId="0" borderId="2" xfId="24" applyFont="1" applyFill="1" applyBorder="1" applyAlignment="1">
      <alignment vertical="center"/>
      <protection/>
    </xf>
    <xf numFmtId="3" fontId="36" fillId="0" borderId="2" xfId="24" applyNumberFormat="1" applyFont="1" applyFill="1" applyBorder="1" applyAlignment="1">
      <alignment vertical="center"/>
      <protection/>
    </xf>
    <xf numFmtId="0" fontId="3" fillId="0" borderId="3" xfId="24" applyFont="1" applyBorder="1">
      <alignment/>
      <protection/>
    </xf>
    <xf numFmtId="0" fontId="6" fillId="0" borderId="3" xfId="24"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3" fontId="12" fillId="0" borderId="2" xfId="24" applyNumberFormat="1" applyFont="1" applyBorder="1" applyAlignment="1">
      <alignment horizontal="right"/>
      <protection/>
    </xf>
    <xf numFmtId="3" fontId="3" fillId="0" borderId="2" xfId="24" applyNumberFormat="1" applyFont="1" applyBorder="1">
      <alignment/>
      <protection/>
    </xf>
    <xf numFmtId="0" fontId="3" fillId="0" borderId="2" xfId="25" applyFont="1" applyFill="1" applyBorder="1" applyAlignment="1">
      <alignment horizontal="right"/>
      <protection/>
    </xf>
    <xf numFmtId="0" fontId="6" fillId="0" borderId="2" xfId="25" applyFont="1" applyFill="1" applyBorder="1" applyAlignment="1">
      <alignment vertical="center"/>
      <protection/>
    </xf>
    <xf numFmtId="3" fontId="6" fillId="0" borderId="2" xfId="25" applyNumberFormat="1" applyFont="1" applyFill="1" applyBorder="1" applyAlignment="1">
      <alignment horizontal="right" vertical="center"/>
      <protection/>
    </xf>
    <xf numFmtId="0" fontId="6" fillId="0" borderId="2" xfId="24" applyFont="1" applyBorder="1" applyAlignment="1">
      <alignment horizontal="center" vertical="center" wrapText="1"/>
      <protection/>
    </xf>
    <xf numFmtId="4" fontId="6" fillId="0" borderId="2" xfId="24" applyNumberFormat="1" applyFont="1" applyBorder="1" applyAlignment="1">
      <alignment horizontal="center" vertical="center" wrapText="1"/>
      <protection/>
    </xf>
    <xf numFmtId="0" fontId="3" fillId="0" borderId="2" xfId="24" applyFont="1" applyBorder="1" applyAlignment="1">
      <alignment wrapText="1"/>
      <protection/>
    </xf>
    <xf numFmtId="3" fontId="3" fillId="0" borderId="2" xfId="24" applyNumberFormat="1" applyFont="1" applyBorder="1" applyAlignment="1">
      <alignment wrapText="1"/>
      <protection/>
    </xf>
    <xf numFmtId="4" fontId="3" fillId="0" borderId="2" xfId="24" applyNumberFormat="1" applyFont="1" applyBorder="1" applyAlignment="1">
      <alignment horizontal="right"/>
      <protection/>
    </xf>
    <xf numFmtId="0" fontId="3" fillId="0" borderId="2" xfId="24" applyFont="1" applyFill="1" applyBorder="1" applyAlignment="1">
      <alignment wrapText="1"/>
      <protection/>
    </xf>
    <xf numFmtId="3" fontId="3" fillId="2" borderId="2" xfId="24" applyNumberFormat="1" applyFont="1" applyFill="1" applyBorder="1" applyAlignment="1">
      <alignment wrapText="1"/>
      <protection/>
    </xf>
    <xf numFmtId="4" fontId="3" fillId="0" borderId="2" xfId="24" applyNumberFormat="1" applyFont="1" applyBorder="1" applyAlignment="1">
      <alignment wrapText="1"/>
      <protection/>
    </xf>
    <xf numFmtId="0" fontId="3" fillId="0" borderId="2" xfId="24" applyFont="1" applyBorder="1" applyAlignment="1">
      <alignment/>
      <protection/>
    </xf>
    <xf numFmtId="3" fontId="3" fillId="2" borderId="2" xfId="24" applyNumberFormat="1" applyFont="1" applyFill="1" applyBorder="1" applyAlignment="1">
      <alignment/>
      <protection/>
    </xf>
    <xf numFmtId="3" fontId="9" fillId="0" borderId="0" xfId="24" applyNumberFormat="1" applyFont="1">
      <alignment/>
      <protection/>
    </xf>
    <xf numFmtId="0" fontId="6" fillId="0" borderId="2" xfId="24" applyFont="1" applyBorder="1" applyAlignment="1">
      <alignment wrapText="1"/>
      <protection/>
    </xf>
    <xf numFmtId="3" fontId="7" fillId="0" borderId="2" xfId="24" applyNumberFormat="1" applyFont="1" applyBorder="1" applyAlignment="1">
      <alignment wrapText="1"/>
      <protection/>
    </xf>
    <xf numFmtId="4" fontId="6" fillId="0" borderId="2" xfId="24" applyNumberFormat="1" applyFont="1" applyBorder="1" applyAlignment="1">
      <alignment horizontal="right"/>
      <protection/>
    </xf>
    <xf numFmtId="3" fontId="3" fillId="0" borderId="2" xfId="24" applyNumberFormat="1" applyFont="1" applyFill="1" applyBorder="1" applyAlignment="1">
      <alignment wrapText="1"/>
      <protection/>
    </xf>
    <xf numFmtId="3" fontId="3" fillId="0" borderId="2" xfId="24" applyNumberFormat="1" applyFont="1" applyBorder="1" applyAlignment="1">
      <alignment/>
      <protection/>
    </xf>
    <xf numFmtId="3" fontId="6" fillId="0" borderId="2" xfId="24" applyNumberFormat="1" applyFont="1" applyBorder="1" applyAlignment="1">
      <alignment wrapText="1"/>
      <protection/>
    </xf>
    <xf numFmtId="3" fontId="3" fillId="0" borderId="2" xfId="24" applyNumberFormat="1" applyFont="1" applyBorder="1" applyAlignment="1">
      <alignment horizontal="center"/>
      <protection/>
    </xf>
    <xf numFmtId="49" fontId="6" fillId="5" borderId="2" xfId="21" applyNumberFormat="1" applyFont="1" applyFill="1" applyBorder="1" applyAlignment="1">
      <alignment horizontal="center" vertical="center" wrapText="1"/>
      <protection/>
    </xf>
    <xf numFmtId="0" fontId="3" fillId="5" borderId="2" xfId="22" applyFont="1" applyFill="1" applyBorder="1" applyAlignment="1">
      <alignment vertical="center" wrapText="1"/>
      <protection/>
    </xf>
    <xf numFmtId="0" fontId="6" fillId="5" borderId="2" xfId="21" applyNumberFormat="1" applyFont="1" applyFill="1" applyBorder="1" applyAlignment="1">
      <alignment horizontal="center" vertical="center" wrapText="1"/>
      <protection/>
    </xf>
    <xf numFmtId="0" fontId="12" fillId="5" borderId="2" xfId="22" applyFont="1" applyFill="1" applyBorder="1">
      <alignment/>
      <protection/>
    </xf>
    <xf numFmtId="49" fontId="3" fillId="5" borderId="2" xfId="22" applyNumberFormat="1" applyFont="1" applyFill="1" applyBorder="1" applyAlignment="1">
      <alignment vertical="center" wrapText="1"/>
      <protection/>
    </xf>
    <xf numFmtId="0" fontId="12" fillId="5" borderId="2"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2" xfId="21" applyFont="1" applyFill="1" applyBorder="1" applyAlignment="1">
      <alignment horizontal="left" vertical="center" wrapText="1"/>
      <protection/>
    </xf>
    <xf numFmtId="0" fontId="6" fillId="5" borderId="2" xfId="22" applyNumberFormat="1" applyFont="1" applyFill="1" applyBorder="1" applyAlignment="1">
      <alignment horizontal="center" vertical="center" wrapText="1"/>
      <protection/>
    </xf>
    <xf numFmtId="0" fontId="3" fillId="5" borderId="2" xfId="22" applyFont="1" applyFill="1" applyBorder="1" applyAlignment="1">
      <alignment horizontal="left" vertical="center" wrapText="1"/>
      <protection/>
    </xf>
    <xf numFmtId="0" fontId="3" fillId="5" borderId="2" xfId="21" applyFont="1" applyFill="1" applyBorder="1" applyAlignment="1">
      <alignment vertical="center" wrapText="1"/>
      <protection/>
    </xf>
    <xf numFmtId="0" fontId="6" fillId="5" borderId="2" xfId="21" applyNumberFormat="1" applyFont="1" applyFill="1" applyBorder="1" applyAlignment="1">
      <alignment horizontal="center" vertical="center"/>
      <protection/>
    </xf>
    <xf numFmtId="0" fontId="6" fillId="5" borderId="2" xfId="20" applyNumberFormat="1" applyFont="1" applyFill="1" applyBorder="1" applyAlignment="1">
      <alignment horizontal="center" vertical="center" wrapText="1"/>
      <protection/>
    </xf>
    <xf numFmtId="0" fontId="3" fillId="5" borderId="2" xfId="20" applyFont="1" applyFill="1" applyBorder="1" applyAlignment="1">
      <alignment horizontal="left" vertical="center" wrapText="1"/>
      <protection/>
    </xf>
    <xf numFmtId="0" fontId="12" fillId="5" borderId="2" xfId="22" applyFont="1" applyFill="1" applyBorder="1" applyAlignment="1">
      <alignment vertical="center" wrapText="1"/>
      <protection/>
    </xf>
    <xf numFmtId="0" fontId="12" fillId="5" borderId="2" xfId="22" applyFont="1" applyFill="1" applyBorder="1" applyAlignment="1">
      <alignment wrapText="1"/>
      <protection/>
    </xf>
    <xf numFmtId="49" fontId="6" fillId="5" borderId="2" xfId="21" applyNumberFormat="1" applyFont="1" applyFill="1" applyBorder="1" applyAlignment="1">
      <alignment horizontal="center" vertical="center"/>
      <protection/>
    </xf>
    <xf numFmtId="49" fontId="6"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3" fontId="3" fillId="0" borderId="2" xfId="24" applyNumberFormat="1" applyBorder="1">
      <alignment/>
      <protection/>
    </xf>
    <xf numFmtId="3" fontId="6" fillId="5" borderId="2" xfId="24" applyNumberFormat="1" applyFont="1" applyFill="1" applyBorder="1" applyAlignment="1">
      <alignment horizontal="center"/>
      <protection/>
    </xf>
    <xf numFmtId="3" fontId="3" fillId="5" borderId="2" xfId="24" applyNumberFormat="1" applyFill="1" applyBorder="1">
      <alignment/>
      <protection/>
    </xf>
    <xf numFmtId="3" fontId="6" fillId="6" borderId="0" xfId="24" applyNumberFormat="1" applyFont="1" applyFill="1">
      <alignment/>
      <protection/>
    </xf>
    <xf numFmtId="0" fontId="6" fillId="5" borderId="2" xfId="24" applyFont="1" applyFill="1" applyBorder="1" applyAlignment="1">
      <alignment horizontal="center"/>
      <protection/>
    </xf>
    <xf numFmtId="3" fontId="6" fillId="5" borderId="2" xfId="24" applyNumberFormat="1" applyFont="1" applyFill="1" applyBorder="1">
      <alignment/>
      <protection/>
    </xf>
    <xf numFmtId="4" fontId="6" fillId="5" borderId="2" xfId="24" applyNumberFormat="1" applyFont="1" applyFill="1" applyBorder="1" applyAlignment="1">
      <alignment horizontal="center" vertical="center" wrapText="1"/>
      <protection/>
    </xf>
    <xf numFmtId="3" fontId="3" fillId="5" borderId="2" xfId="24" applyNumberFormat="1" applyFont="1" applyFill="1" applyBorder="1" applyAlignment="1">
      <alignment wrapText="1"/>
      <protection/>
    </xf>
    <xf numFmtId="4" fontId="3" fillId="5" borderId="2" xfId="24" applyNumberFormat="1" applyFont="1" applyFill="1" applyBorder="1" applyAlignment="1">
      <alignment horizontal="right"/>
      <protection/>
    </xf>
    <xf numFmtId="3" fontId="3" fillId="5" borderId="2" xfId="24" applyNumberFormat="1" applyFont="1" applyFill="1" applyBorder="1" applyAlignment="1">
      <alignment/>
      <protection/>
    </xf>
    <xf numFmtId="3" fontId="7" fillId="5" borderId="2" xfId="24" applyNumberFormat="1" applyFont="1" applyFill="1" applyBorder="1" applyAlignment="1">
      <alignment wrapText="1"/>
      <protection/>
    </xf>
    <xf numFmtId="4" fontId="6" fillId="5" borderId="2"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6" fillId="5" borderId="2" xfId="24" applyNumberFormat="1" applyFont="1" applyFill="1" applyBorder="1" applyAlignment="1">
      <alignment wrapText="1"/>
      <protection/>
    </xf>
    <xf numFmtId="0" fontId="6" fillId="0" borderId="0" xfId="24" applyFont="1">
      <alignment/>
      <protection/>
    </xf>
    <xf numFmtId="0" fontId="21" fillId="0" borderId="16" xfId="0" applyFont="1" applyFill="1" applyBorder="1" applyAlignment="1">
      <alignment horizontal="left"/>
    </xf>
    <xf numFmtId="4" fontId="21" fillId="5" borderId="2" xfId="0" applyNumberFormat="1" applyFont="1" applyFill="1" applyBorder="1" applyAlignment="1">
      <alignment/>
    </xf>
    <xf numFmtId="0" fontId="12" fillId="0" borderId="16" xfId="0" applyFont="1" applyFill="1" applyBorder="1" applyAlignment="1">
      <alignment horizontal="left"/>
    </xf>
    <xf numFmtId="4" fontId="12" fillId="5" borderId="2" xfId="0" applyNumberFormat="1" applyFont="1" applyFill="1" applyBorder="1" applyAlignment="1">
      <alignment/>
    </xf>
    <xf numFmtId="3" fontId="3" fillId="0" borderId="2" xfId="24" applyNumberFormat="1" applyFill="1" applyBorder="1" applyAlignment="1">
      <alignment horizontal="center"/>
      <protection/>
    </xf>
    <xf numFmtId="3" fontId="3" fillId="6" borderId="2" xfId="24" applyNumberFormat="1" applyFill="1" applyBorder="1">
      <alignment/>
      <protection/>
    </xf>
    <xf numFmtId="3" fontId="3" fillId="0" borderId="0" xfId="24" applyNumberFormat="1" applyFill="1" applyAlignment="1">
      <alignment horizontal="center"/>
      <protection/>
    </xf>
    <xf numFmtId="0" fontId="40" fillId="0" borderId="0" xfId="20" applyFont="1" applyBorder="1">
      <alignment/>
      <protection/>
    </xf>
    <xf numFmtId="0" fontId="39" fillId="0" borderId="17" xfId="20" applyFont="1" applyFill="1" applyBorder="1" applyAlignment="1">
      <alignment horizontal="center" vertical="center" wrapText="1"/>
      <protection/>
    </xf>
    <xf numFmtId="0" fontId="38" fillId="0" borderId="2" xfId="0" applyFont="1" applyBorder="1" applyAlignment="1">
      <alignment horizontal="left" vertical="center" wrapText="1"/>
    </xf>
    <xf numFmtId="49" fontId="38" fillId="0" borderId="25" xfId="0" applyNumberFormat="1" applyFont="1" applyBorder="1" applyAlignment="1">
      <alignment horizontal="center" vertical="center" wrapText="1"/>
    </xf>
    <xf numFmtId="0" fontId="38" fillId="0" borderId="4" xfId="0" applyFont="1" applyBorder="1" applyAlignment="1">
      <alignment horizontal="left" vertical="center" wrapText="1"/>
    </xf>
    <xf numFmtId="3" fontId="38" fillId="0" borderId="18" xfId="20" applyNumberFormat="1" applyFont="1" applyFill="1" applyBorder="1" applyAlignment="1">
      <alignment horizontal="right" vertical="top" wrapText="1"/>
      <protection/>
    </xf>
    <xf numFmtId="49" fontId="38" fillId="0" borderId="16" xfId="0" applyNumberFormat="1" applyFont="1" applyBorder="1" applyAlignment="1">
      <alignment horizontal="center" vertical="center" wrapText="1"/>
    </xf>
    <xf numFmtId="3" fontId="38" fillId="0" borderId="26" xfId="20" applyNumberFormat="1" applyFont="1" applyFill="1" applyBorder="1" applyAlignment="1">
      <alignment horizontal="right" vertical="top" wrapText="1"/>
      <protection/>
    </xf>
    <xf numFmtId="49" fontId="38" fillId="0" borderId="0" xfId="20" applyNumberFormat="1" applyFont="1" applyBorder="1" applyAlignment="1">
      <alignment horizontal="center"/>
      <protection/>
    </xf>
    <xf numFmtId="0" fontId="38" fillId="0" borderId="0" xfId="20" applyFont="1" applyBorder="1">
      <alignment/>
      <protection/>
    </xf>
    <xf numFmtId="3" fontId="41" fillId="0" borderId="0" xfId="20" applyNumberFormat="1" applyFont="1" applyBorder="1" applyAlignment="1">
      <alignment horizontal="right"/>
      <protection/>
    </xf>
    <xf numFmtId="0" fontId="40" fillId="0" borderId="0" xfId="20" applyFont="1" applyBorder="1" applyAlignment="1">
      <alignment vertical="center"/>
      <protection/>
    </xf>
    <xf numFmtId="0" fontId="37" fillId="0" borderId="0" xfId="20" applyFont="1" applyBorder="1">
      <alignment/>
      <protection/>
    </xf>
    <xf numFmtId="0" fontId="37" fillId="0" borderId="0" xfId="20" applyFont="1" applyBorder="1" applyAlignment="1">
      <alignment vertical="center" wrapText="1"/>
      <protection/>
    </xf>
    <xf numFmtId="0" fontId="37" fillId="0" borderId="27" xfId="20" applyFont="1" applyBorder="1" applyAlignment="1">
      <alignment vertical="center"/>
      <protection/>
    </xf>
    <xf numFmtId="0" fontId="14" fillId="0" borderId="0" xfId="0" applyFont="1" applyFill="1" applyBorder="1" applyAlignment="1">
      <alignment wrapText="1"/>
    </xf>
    <xf numFmtId="0" fontId="14" fillId="0" borderId="0" xfId="20" applyFont="1" applyFill="1" applyBorder="1" applyAlignment="1">
      <alignment horizontal="right" vertical="center"/>
      <protection/>
    </xf>
    <xf numFmtId="0" fontId="14" fillId="0" borderId="27" xfId="20" applyFont="1" applyFill="1" applyBorder="1" applyAlignment="1">
      <alignment horizontal="right" vertical="center"/>
      <protection/>
    </xf>
    <xf numFmtId="3" fontId="38" fillId="0" borderId="28" xfId="20" applyNumberFormat="1" applyFont="1" applyFill="1" applyBorder="1" applyAlignment="1">
      <alignment horizontal="right" vertical="top" wrapText="1"/>
      <protection/>
    </xf>
    <xf numFmtId="0" fontId="39" fillId="0" borderId="29" xfId="20" applyFont="1" applyBorder="1" applyAlignment="1">
      <alignment horizontal="left"/>
      <protection/>
    </xf>
    <xf numFmtId="0" fontId="39" fillId="0" borderId="27" xfId="20" applyFont="1" applyBorder="1" applyAlignment="1">
      <alignment horizontal="left"/>
      <protection/>
    </xf>
    <xf numFmtId="3" fontId="39" fillId="0" borderId="30" xfId="20" applyNumberFormat="1" applyFont="1" applyFill="1" applyBorder="1" applyAlignment="1">
      <alignment wrapText="1"/>
      <protection/>
    </xf>
    <xf numFmtId="1" fontId="39" fillId="0" borderId="31" xfId="20" applyNumberFormat="1" applyFont="1" applyFill="1" applyBorder="1" applyAlignment="1">
      <alignment horizontal="center" vertical="center" wrapText="1"/>
      <protection/>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4" fillId="0" borderId="10" xfId="0" applyFont="1" applyBorder="1" applyAlignment="1">
      <alignment horizontal="left" wrapText="1"/>
    </xf>
    <xf numFmtId="0" fontId="4" fillId="0" borderId="3"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27" fillId="0" borderId="10" xfId="0" applyFont="1" applyBorder="1" applyAlignment="1">
      <alignment horizontal="left" wrapText="1"/>
    </xf>
    <xf numFmtId="0" fontId="27" fillId="0" borderId="32" xfId="0" applyFont="1" applyBorder="1" applyAlignment="1">
      <alignment horizontal="left" wrapText="1"/>
    </xf>
    <xf numFmtId="0" fontId="27" fillId="0" borderId="33" xfId="0" applyFont="1" applyBorder="1" applyAlignment="1">
      <alignment horizontal="left" wrapText="1"/>
    </xf>
    <xf numFmtId="0" fontId="6" fillId="0" borderId="0" xfId="0" applyFont="1" applyAlignment="1">
      <alignment horizontal="center" wrapText="1"/>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0" fontId="4" fillId="0" borderId="32" xfId="0" applyFont="1" applyBorder="1" applyAlignment="1">
      <alignment horizontal="left" wrapText="1"/>
    </xf>
    <xf numFmtId="0" fontId="4" fillId="0" borderId="33" xfId="0" applyFont="1" applyBorder="1" applyAlignment="1">
      <alignment horizontal="left" wrapText="1"/>
    </xf>
    <xf numFmtId="0" fontId="8" fillId="0" borderId="34" xfId="0" applyFont="1" applyFill="1" applyBorder="1" applyAlignment="1">
      <alignment horizontal="center" wrapText="1"/>
    </xf>
    <xf numFmtId="0" fontId="8" fillId="0" borderId="5" xfId="0" applyFont="1" applyFill="1" applyBorder="1" applyAlignment="1">
      <alignment horizontal="center" wrapText="1"/>
    </xf>
    <xf numFmtId="0" fontId="27" fillId="0" borderId="35" xfId="0" applyFont="1" applyFill="1" applyBorder="1" applyAlignment="1">
      <alignment horizontal="left" wrapText="1"/>
    </xf>
    <xf numFmtId="0" fontId="27" fillId="0" borderId="36" xfId="0" applyFont="1" applyFill="1" applyBorder="1" applyAlignment="1">
      <alignment horizontal="left"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37"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34" fillId="0" borderId="0" xfId="0" applyFont="1" applyBorder="1" applyAlignment="1">
      <alignment horizontal="left" wrapText="1"/>
    </xf>
    <xf numFmtId="0" fontId="39" fillId="0" borderId="39" xfId="20" applyFont="1" applyBorder="1" applyAlignment="1">
      <alignment horizontal="center" vertical="center"/>
      <protection/>
    </xf>
    <xf numFmtId="0" fontId="39" fillId="0" borderId="40" xfId="20" applyFont="1" applyBorder="1" applyAlignment="1">
      <alignment horizontal="center" vertical="center"/>
      <protection/>
    </xf>
    <xf numFmtId="0" fontId="39" fillId="2" borderId="41" xfId="20" applyFont="1" applyFill="1" applyBorder="1" applyAlignment="1">
      <alignment horizontal="center" vertical="center"/>
      <protection/>
    </xf>
    <xf numFmtId="0" fontId="39" fillId="2" borderId="42" xfId="20" applyFont="1" applyFill="1" applyBorder="1" applyAlignment="1">
      <alignment horizontal="center" vertical="center"/>
      <protection/>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6"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72" customWidth="1"/>
    <col min="2" max="2" width="7.875" style="162" customWidth="1"/>
    <col min="3" max="3" width="10.75390625" style="0" customWidth="1"/>
    <col min="4" max="4" width="56.875" style="0" customWidth="1"/>
    <col min="5" max="5" width="57.75390625" style="207" customWidth="1"/>
    <col min="6" max="6" width="33.00390625" style="0" customWidth="1"/>
    <col min="7" max="7" width="9.25390625" style="141" customWidth="1"/>
  </cols>
  <sheetData>
    <row r="1" ht="15.75">
      <c r="B1" s="4" t="s">
        <v>1375</v>
      </c>
    </row>
    <row r="2" spans="2:5" ht="15.75">
      <c r="B2" s="4" t="s">
        <v>560</v>
      </c>
      <c r="C2" s="142"/>
      <c r="D2" s="142"/>
      <c r="E2" s="208"/>
    </row>
    <row r="3" spans="2:7" ht="15.75">
      <c r="B3" s="83" t="s">
        <v>562</v>
      </c>
      <c r="C3" s="142"/>
      <c r="D3" s="142"/>
      <c r="E3" s="208"/>
      <c r="G3" s="4" t="s">
        <v>569</v>
      </c>
    </row>
    <row r="4" spans="1:7" ht="63">
      <c r="A4" s="143" t="s">
        <v>1376</v>
      </c>
      <c r="B4" s="85" t="s">
        <v>564</v>
      </c>
      <c r="C4" s="144" t="s">
        <v>3</v>
      </c>
      <c r="D4" s="145"/>
      <c r="E4" s="145"/>
      <c r="F4" s="145" t="s">
        <v>565</v>
      </c>
      <c r="G4" s="146" t="s">
        <v>1377</v>
      </c>
    </row>
    <row r="5" spans="1:7" ht="31.5">
      <c r="A5" s="143">
        <v>1</v>
      </c>
      <c r="B5" s="94">
        <v>1101</v>
      </c>
      <c r="C5" s="147" t="s">
        <v>570</v>
      </c>
      <c r="D5" s="3" t="str">
        <f>IF(COUNTBLANK(C5)=1,"",VLOOKUP(C5,'ORG-organizace kraje (2)'!$B$3:$C$315,2,0))</f>
        <v>Matiční gymnázium, Ostrava, příspěvková organizace</v>
      </c>
      <c r="E5" s="209" t="s">
        <v>1808</v>
      </c>
      <c r="F5" s="148" t="s">
        <v>1809</v>
      </c>
      <c r="G5" s="149">
        <v>29</v>
      </c>
    </row>
    <row r="6" spans="1:7" ht="31.5">
      <c r="A6" s="143">
        <v>2</v>
      </c>
      <c r="B6" s="94">
        <v>1102</v>
      </c>
      <c r="C6" s="147" t="s">
        <v>1810</v>
      </c>
      <c r="D6" s="3" t="str">
        <f>IF(COUNTBLANK(C6)=1,"",VLOOKUP(C6,'ORG-organizace kraje (2)'!$B$3:$C$315,2,0))</f>
        <v>Gymnázium, Slezská Ostrava, příspěvková organizace</v>
      </c>
      <c r="E6" s="209" t="s">
        <v>1811</v>
      </c>
      <c r="F6" s="148" t="s">
        <v>1812</v>
      </c>
      <c r="G6" s="149">
        <v>49</v>
      </c>
    </row>
    <row r="7" spans="1:7" ht="31.5">
      <c r="A7" s="143">
        <v>3</v>
      </c>
      <c r="B7" s="94">
        <v>1103</v>
      </c>
      <c r="C7" s="147" t="s">
        <v>1813</v>
      </c>
      <c r="D7" s="3" t="str">
        <f>IF(COUNTBLANK(C7)=1,"",VLOOKUP(C7,'ORG-organizace kraje (2)'!$B$3:$C$315,2,0))</f>
        <v>Gymnázium, Ostrava-Hrabůvka, příspěvková organizace        </v>
      </c>
      <c r="E7" s="209" t="s">
        <v>1814</v>
      </c>
      <c r="F7" s="148" t="s">
        <v>1815</v>
      </c>
      <c r="G7" s="149">
        <v>99</v>
      </c>
    </row>
    <row r="8" spans="1:7" ht="31.5">
      <c r="A8" s="143">
        <v>4</v>
      </c>
      <c r="B8" s="94">
        <v>1104</v>
      </c>
      <c r="C8" s="147" t="s">
        <v>1816</v>
      </c>
      <c r="D8" s="3" t="str">
        <f>IF(COUNTBLANK(C8)=1,"",VLOOKUP(C8,'ORG-organizace kraje (2)'!$B$3:$C$315,2,0))</f>
        <v>Gymnázium  Olgy Havlové, Ostrava-Poruba, příspěvková organizace</v>
      </c>
      <c r="E8" s="209" t="s">
        <v>1817</v>
      </c>
      <c r="F8" s="148" t="s">
        <v>1818</v>
      </c>
      <c r="G8" s="149">
        <v>108</v>
      </c>
    </row>
    <row r="9" spans="1:7" ht="31.5">
      <c r="A9" s="143">
        <v>5</v>
      </c>
      <c r="B9" s="94">
        <v>1105</v>
      </c>
      <c r="C9" s="147" t="s">
        <v>1819</v>
      </c>
      <c r="D9" s="3" t="str">
        <f>IF(COUNTBLANK(C9)=1,"",VLOOKUP(C9,'ORG-organizace kraje (2)'!$B$3:$C$315,2,0))</f>
        <v>Wichterlovo gymnázium Ostrava-Poruba,příspěvková organizace</v>
      </c>
      <c r="E9" s="209" t="s">
        <v>1820</v>
      </c>
      <c r="F9" s="148" t="s">
        <v>1821</v>
      </c>
      <c r="G9" s="149">
        <v>36</v>
      </c>
    </row>
    <row r="10" spans="1:7" ht="31.5">
      <c r="A10" s="143">
        <v>6</v>
      </c>
      <c r="B10" s="94">
        <v>1106</v>
      </c>
      <c r="C10" s="147" t="s">
        <v>1822</v>
      </c>
      <c r="D10" s="3" t="str">
        <f>IF(COUNTBLANK(C10)=1,"",VLOOKUP(C10,'ORG-organizace kraje (2)'!$B$3:$C$315,2,0))</f>
        <v>Gymnázium, Ostrava-Zábřeh, Volgogradská 6a, příspěvková organizace</v>
      </c>
      <c r="E10" s="209" t="s">
        <v>1823</v>
      </c>
      <c r="F10" s="148" t="s">
        <v>1824</v>
      </c>
      <c r="G10" s="149">
        <v>17</v>
      </c>
    </row>
    <row r="11" spans="1:7" ht="31.5">
      <c r="A11" s="143">
        <v>7</v>
      </c>
      <c r="B11" s="94">
        <v>1107</v>
      </c>
      <c r="C11" s="147">
        <v>61989011</v>
      </c>
      <c r="D11" s="3" t="str">
        <f>IF(COUNTBLANK(C11)=1,"",VLOOKUP(C11,'ORG-organizace kraje (2)'!$B$3:$C$315,2,0))</f>
        <v>Jazykové gymnázium Pavla Tigrida, Ostrava-Poruba, příspěvková organizace</v>
      </c>
      <c r="E11" s="210" t="s">
        <v>1825</v>
      </c>
      <c r="F11" s="148" t="s">
        <v>1826</v>
      </c>
      <c r="G11" s="149">
        <v>120</v>
      </c>
    </row>
    <row r="12" spans="1:7" ht="31.5">
      <c r="A12" s="143">
        <v>8</v>
      </c>
      <c r="B12" s="94">
        <v>1108</v>
      </c>
      <c r="C12" s="147" t="s">
        <v>1827</v>
      </c>
      <c r="D12" s="3" t="str">
        <f>IF(COUNTBLANK(C12)=1,"",VLOOKUP(C12,'ORG-organizace kraje (2)'!$B$3:$C$315,2,0))</f>
        <v>Sportovní gymnázium Dany a Emila Zátopkových, Ostrava, příspěvková organizace</v>
      </c>
      <c r="E12" s="209" t="s">
        <v>1828</v>
      </c>
      <c r="F12" s="150" t="s">
        <v>1829</v>
      </c>
      <c r="G12" s="149">
        <v>76</v>
      </c>
    </row>
    <row r="13" spans="1:7" ht="31.5">
      <c r="A13" s="143">
        <v>9</v>
      </c>
      <c r="B13" s="94">
        <v>1109</v>
      </c>
      <c r="C13" s="147">
        <v>62331205</v>
      </c>
      <c r="D13" s="3" t="str">
        <f>IF(COUNTBLANK(C13)=1,"",VLOOKUP(C13,'ORG-organizace kraje (2)'!$B$3:$C$315,2,0))</f>
        <v>Gymnázium Františka Živného, Bohumín, Jana Palacha 794, příspěvková organizace</v>
      </c>
      <c r="E13" s="209" t="s">
        <v>1830</v>
      </c>
      <c r="F13" s="148" t="s">
        <v>1831</v>
      </c>
      <c r="G13" s="149">
        <v>20</v>
      </c>
    </row>
    <row r="14" spans="1:7" ht="15.75">
      <c r="A14" s="143">
        <v>10</v>
      </c>
      <c r="B14" s="94">
        <v>1110</v>
      </c>
      <c r="C14" s="147">
        <v>62331639</v>
      </c>
      <c r="D14" s="3" t="str">
        <f>IF(COUNTBLANK(C14)=1,"",VLOOKUP(C14,'ORG-organizace kraje (2)'!$B$3:$C$315,2,0))</f>
        <v>Gymnázium, Český Těšín, příspěvková organizace</v>
      </c>
      <c r="E14" s="209" t="s">
        <v>1832</v>
      </c>
      <c r="F14" s="148" t="s">
        <v>1833</v>
      </c>
      <c r="G14" s="149">
        <v>98</v>
      </c>
    </row>
    <row r="15" spans="1:7" ht="47.25">
      <c r="A15" s="143">
        <v>11</v>
      </c>
      <c r="B15" s="94">
        <v>1111</v>
      </c>
      <c r="C15" s="147">
        <v>62331493</v>
      </c>
      <c r="D15" s="3" t="str">
        <f>IF(COUNTBLANK(C15)=1,"",VLOOKUP(C15,'ORG-organizace kraje (2)'!$B$3:$C$315,2,0))</f>
        <v>Gymnázium s polským jazykem vyučovacím - Gimnazjum z Polskim Językem Nauczania, Český Těšín, příspěvková organizace</v>
      </c>
      <c r="E15" s="209" t="s">
        <v>1021</v>
      </c>
      <c r="F15" s="148" t="s">
        <v>1022</v>
      </c>
      <c r="G15" s="149">
        <v>211</v>
      </c>
    </row>
    <row r="16" spans="1:7" ht="31.5">
      <c r="A16" s="143">
        <v>12</v>
      </c>
      <c r="B16" s="94">
        <v>1112</v>
      </c>
      <c r="C16" s="147">
        <v>62331558</v>
      </c>
      <c r="D16" s="3" t="str">
        <f>IF(COUNTBLANK(C16)=1,"",VLOOKUP(C16,'ORG-organizace kraje (2)'!$B$3:$C$315,2,0))</f>
        <v>Gymnázium, Havířov-Město, Komenského 2, příspěvková organizace</v>
      </c>
      <c r="E16" s="209" t="s">
        <v>1023</v>
      </c>
      <c r="F16" s="148" t="s">
        <v>1024</v>
      </c>
      <c r="G16" s="149">
        <v>116</v>
      </c>
    </row>
    <row r="17" spans="1:7" ht="15.75">
      <c r="A17" s="143">
        <v>13</v>
      </c>
      <c r="B17" s="94">
        <v>1113</v>
      </c>
      <c r="C17" s="147">
        <v>62331582</v>
      </c>
      <c r="D17" s="3" t="str">
        <f>IF(COUNTBLANK(C17)=1,"",VLOOKUP(C17,'ORG-organizace kraje (2)'!$B$3:$C$315,2,0))</f>
        <v>Gymnázium, Havířov-Podlesí, příspěvková organizace</v>
      </c>
      <c r="E17" s="209" t="s">
        <v>1025</v>
      </c>
      <c r="F17" s="148" t="s">
        <v>1026</v>
      </c>
      <c r="G17" s="149">
        <v>62</v>
      </c>
    </row>
    <row r="18" spans="1:7" ht="15.75">
      <c r="A18" s="143">
        <v>14</v>
      </c>
      <c r="B18" s="94">
        <v>1114</v>
      </c>
      <c r="C18" s="147">
        <v>62331795</v>
      </c>
      <c r="D18" s="3" t="str">
        <f>IF(COUNTBLANK(C18)=1,"",VLOOKUP(C18,'ORG-organizace kraje (2)'!$B$3:$C$315,2,0))</f>
        <v>Gymnázium, Karviná, příspěvková organizace</v>
      </c>
      <c r="E18" s="209" t="s">
        <v>1027</v>
      </c>
      <c r="F18" s="148" t="s">
        <v>1857</v>
      </c>
      <c r="G18" s="149">
        <v>48</v>
      </c>
    </row>
    <row r="19" spans="1:7" ht="31.5">
      <c r="A19" s="143">
        <v>15</v>
      </c>
      <c r="B19" s="94">
        <v>1115</v>
      </c>
      <c r="C19" s="147">
        <v>62331540</v>
      </c>
      <c r="D19" s="3" t="str">
        <f>IF(COUNTBLANK(C19)=1,"",VLOOKUP(C19,'ORG-organizace kraje (2)'!$B$3:$C$315,2,0))</f>
        <v>Gymnázium a Střední odborná škola, Orlová-Lutyně, příspěvková organizace</v>
      </c>
      <c r="E19" s="209" t="s">
        <v>1858</v>
      </c>
      <c r="F19" s="151" t="s">
        <v>1859</v>
      </c>
      <c r="G19" s="149">
        <v>1463</v>
      </c>
    </row>
    <row r="20" spans="1:7" ht="31.5">
      <c r="A20" s="143">
        <v>16</v>
      </c>
      <c r="B20" s="94">
        <v>1116</v>
      </c>
      <c r="C20" s="147" t="s">
        <v>1860</v>
      </c>
      <c r="D20" s="3" t="str">
        <f>IF(COUNTBLANK(C20)=1,"",VLOOKUP(C20,'ORG-organizace kraje (2)'!$B$3:$C$315,2,0))</f>
        <v>Gymnázium Mikoláše Koperníka, Bílovec, příspěvková organizace</v>
      </c>
      <c r="E20" s="209" t="s">
        <v>769</v>
      </c>
      <c r="F20" s="148" t="s">
        <v>770</v>
      </c>
      <c r="G20" s="149">
        <v>120</v>
      </c>
    </row>
    <row r="21" spans="1:7" ht="31.5">
      <c r="A21" s="143">
        <v>17</v>
      </c>
      <c r="B21" s="94">
        <v>1117</v>
      </c>
      <c r="C21" s="147" t="s">
        <v>771</v>
      </c>
      <c r="D21" s="3" t="str">
        <f>IF(COUNTBLANK(C21)=1,"",VLOOKUP(C21,'ORG-organizace kraje (2)'!$B$3:$C$315,2,0))</f>
        <v>Gymnázium, Frenštát pod Radhoštěm, příspěvková organizace</v>
      </c>
      <c r="E21" s="209" t="s">
        <v>772</v>
      </c>
      <c r="F21" s="148" t="s">
        <v>773</v>
      </c>
      <c r="G21" s="149">
        <v>41</v>
      </c>
    </row>
    <row r="22" spans="1:7" ht="31.5">
      <c r="A22" s="143">
        <v>18</v>
      </c>
      <c r="B22" s="94">
        <v>1118</v>
      </c>
      <c r="C22" s="147" t="s">
        <v>774</v>
      </c>
      <c r="D22" s="3" t="str">
        <f>IF(COUNTBLANK(C22)=1,"",VLOOKUP(C22,'ORG-organizace kraje (2)'!$B$3:$C$315,2,0))</f>
        <v>Gymnázium a Střední odborná škola, Nový Jičín, příspěvková organizace</v>
      </c>
      <c r="E22" s="210" t="s">
        <v>775</v>
      </c>
      <c r="F22" s="148" t="s">
        <v>776</v>
      </c>
      <c r="G22" s="152">
        <v>166</v>
      </c>
    </row>
    <row r="23" spans="1:7" ht="31.5">
      <c r="A23" s="143">
        <v>19</v>
      </c>
      <c r="B23" s="94">
        <v>1119</v>
      </c>
      <c r="C23" s="147" t="s">
        <v>777</v>
      </c>
      <c r="D23" s="3" t="str">
        <f>IF(COUNTBLANK(C23)=1,"",VLOOKUP(C23,'ORG-organizace kraje (2)'!$B$3:$C$315,2,0))</f>
        <v>Masarykovo gymnázium, Příbor, příspěvková organizace</v>
      </c>
      <c r="E23" s="209" t="s">
        <v>971</v>
      </c>
      <c r="F23" s="148" t="s">
        <v>972</v>
      </c>
      <c r="G23" s="149">
        <v>200</v>
      </c>
    </row>
    <row r="24" spans="1:7" ht="15.75">
      <c r="A24" s="143">
        <v>20</v>
      </c>
      <c r="B24" s="94">
        <v>1120</v>
      </c>
      <c r="C24" s="147">
        <v>47813091</v>
      </c>
      <c r="D24" s="3" t="str">
        <f>IF(COUNTBLANK(C24)=1,"",VLOOKUP(C24,'ORG-organizace kraje (2)'!$B$3:$C$315,2,0))</f>
        <v>Gymnázium, Hlučín,  příspěvková organizace</v>
      </c>
      <c r="E24" s="209" t="s">
        <v>973</v>
      </c>
      <c r="F24" s="148" t="s">
        <v>974</v>
      </c>
      <c r="G24" s="152">
        <v>21</v>
      </c>
    </row>
    <row r="25" spans="1:7" ht="15.75">
      <c r="A25" s="143">
        <v>21</v>
      </c>
      <c r="B25" s="94">
        <v>1121</v>
      </c>
      <c r="C25" s="147">
        <v>47813113</v>
      </c>
      <c r="D25" s="3" t="str">
        <f>IF(COUNTBLANK(C25)=1,"",VLOOKUP(C25,'ORG-organizace kraje (2)'!$B$3:$C$315,2,0))</f>
        <v>Mendelovo gymnázium, Opava, příspěvková organizace</v>
      </c>
      <c r="E25" s="209" t="s">
        <v>975</v>
      </c>
      <c r="F25" s="148" t="s">
        <v>976</v>
      </c>
      <c r="G25" s="149">
        <v>105</v>
      </c>
    </row>
    <row r="26" spans="1:7" ht="15.75">
      <c r="A26" s="143">
        <v>22</v>
      </c>
      <c r="B26" s="94">
        <v>1122</v>
      </c>
      <c r="C26" s="147">
        <v>47813075</v>
      </c>
      <c r="D26" s="3" t="str">
        <f>IF(COUNTBLANK(C26)=1,"",VLOOKUP(C26,'ORG-organizace kraje (2)'!$B$3:$C$315,2,0))</f>
        <v>Slezské gymnázium, Opava, příspěvková organizace</v>
      </c>
      <c r="E26" s="209" t="s">
        <v>977</v>
      </c>
      <c r="F26" s="148" t="s">
        <v>978</v>
      </c>
      <c r="G26" s="149">
        <v>156</v>
      </c>
    </row>
    <row r="27" spans="1:7" ht="31.5">
      <c r="A27" s="143">
        <v>23</v>
      </c>
      <c r="B27" s="94">
        <v>1123</v>
      </c>
      <c r="C27" s="147">
        <v>47813105</v>
      </c>
      <c r="D27" s="3" t="str">
        <f>IF(COUNTBLANK(C27)=1,"",VLOOKUP(C27,'ORG-organizace kraje (2)'!$B$3:$C$315,2,0))</f>
        <v>Gymnázium, Vítkov, Komenského 145, příspěvková organizace</v>
      </c>
      <c r="E27" s="209" t="s">
        <v>1922</v>
      </c>
      <c r="F27" s="148" t="s">
        <v>264</v>
      </c>
      <c r="G27" s="149">
        <v>47</v>
      </c>
    </row>
    <row r="28" spans="1:7" ht="31.5">
      <c r="A28" s="143">
        <v>24</v>
      </c>
      <c r="B28" s="94">
        <v>1124</v>
      </c>
      <c r="C28" s="147" t="s">
        <v>265</v>
      </c>
      <c r="D28" s="3" t="str">
        <f>IF(COUNTBLANK(C28)=1,"",VLOOKUP(C28,'ORG-organizace kraje (2)'!$B$3:$C$315,2,0))</f>
        <v>Gymnázium Petra Bezruče, Frýdek-Místek, příspěvková organizace</v>
      </c>
      <c r="E28" s="209" t="s">
        <v>266</v>
      </c>
      <c r="F28" s="148" t="s">
        <v>2349</v>
      </c>
      <c r="G28" s="149">
        <v>59</v>
      </c>
    </row>
    <row r="29" spans="1:7" ht="31.5">
      <c r="A29" s="143">
        <v>25</v>
      </c>
      <c r="B29" s="94">
        <v>1125</v>
      </c>
      <c r="C29" s="147" t="s">
        <v>2350</v>
      </c>
      <c r="D29" s="3" t="str">
        <f>IF(COUNTBLANK(C29)=1,"",VLOOKUP(C29,'ORG-organizace kraje (2)'!$B$3:$C$315,2,0))</f>
        <v>Gymnázium a Střední odborná škola, Frýdek-Místek, Cihelní 410, příspěvková organizace</v>
      </c>
      <c r="E29" s="209" t="s">
        <v>2815</v>
      </c>
      <c r="F29" s="148" t="s">
        <v>2816</v>
      </c>
      <c r="G29" s="152">
        <v>298</v>
      </c>
    </row>
    <row r="30" spans="1:7" ht="31.5">
      <c r="A30" s="143">
        <v>26</v>
      </c>
      <c r="B30" s="94">
        <v>1126</v>
      </c>
      <c r="C30" s="147" t="s">
        <v>2817</v>
      </c>
      <c r="D30" s="3" t="str">
        <f>IF(COUNTBLANK(C30)=1,"",VLOOKUP(C30,'ORG-organizace kraje (2)'!$B$3:$C$315,2,0))</f>
        <v>Gymnázium, Frýdlant nad Ostravicí, nám. T. G. Masaryka 1260, příspěvková organizace,</v>
      </c>
      <c r="E30" s="209" t="s">
        <v>2818</v>
      </c>
      <c r="F30" s="148" t="s">
        <v>2819</v>
      </c>
      <c r="G30" s="149">
        <v>136</v>
      </c>
    </row>
    <row r="31" spans="1:7" ht="31.5">
      <c r="A31" s="143">
        <v>27</v>
      </c>
      <c r="B31" s="94">
        <v>1127</v>
      </c>
      <c r="C31" s="147" t="s">
        <v>2820</v>
      </c>
      <c r="D31" s="3" t="str">
        <f>IF(COUNTBLANK(C31)=1,"",VLOOKUP(C31,'ORG-organizace kraje (2)'!$B$3:$C$315,2,0))</f>
        <v>Gymnázium, Třinec, příspěvková organizace</v>
      </c>
      <c r="E31" s="209" t="s">
        <v>2821</v>
      </c>
      <c r="F31" s="148" t="s">
        <v>2822</v>
      </c>
      <c r="G31" s="149">
        <v>218</v>
      </c>
    </row>
    <row r="32" spans="1:7" ht="31.5">
      <c r="A32" s="143">
        <v>28</v>
      </c>
      <c r="B32" s="94">
        <v>1128</v>
      </c>
      <c r="C32" s="147" t="s">
        <v>224</v>
      </c>
      <c r="D32" s="3" t="str">
        <f>IF(COUNTBLANK(C32)=1,"",VLOOKUP(C32,'ORG-organizace kraje (2)'!$B$3:$C$315,2,0))</f>
        <v>Gymnázium, Bruntál, příspěvková organizace</v>
      </c>
      <c r="E32" s="209" t="s">
        <v>2843</v>
      </c>
      <c r="F32" s="148" t="s">
        <v>2844</v>
      </c>
      <c r="G32" s="149">
        <v>6</v>
      </c>
    </row>
    <row r="33" spans="1:7" ht="31.5">
      <c r="A33" s="143">
        <v>29</v>
      </c>
      <c r="B33" s="94">
        <v>1129</v>
      </c>
      <c r="C33" s="147" t="s">
        <v>2845</v>
      </c>
      <c r="D33" s="3" t="str">
        <f>IF(COUNTBLANK(C33)=1,"",VLOOKUP(C33,'ORG-organizace kraje (2)'!$B$3:$C$315,2,0))</f>
        <v>Gymnázium, Krnov, příspěvková organizace</v>
      </c>
      <c r="E33" s="209" t="s">
        <v>2846</v>
      </c>
      <c r="F33" s="148" t="s">
        <v>2847</v>
      </c>
      <c r="G33" s="149">
        <v>35</v>
      </c>
    </row>
    <row r="34" spans="1:7" ht="31.5">
      <c r="A34" s="143">
        <v>30</v>
      </c>
      <c r="B34" s="94">
        <v>1130</v>
      </c>
      <c r="C34" s="147" t="s">
        <v>2848</v>
      </c>
      <c r="D34" s="3" t="str">
        <f>IF(COUNTBLANK(C34)=1,"",VLOOKUP(C34,'ORG-organizace kraje (2)'!$B$3:$C$315,2,0))</f>
        <v>Gymnázium, Rýmařov, příspěvková organizace</v>
      </c>
      <c r="E34" s="209" t="s">
        <v>3101</v>
      </c>
      <c r="F34" s="148" t="s">
        <v>3102</v>
      </c>
      <c r="G34" s="149">
        <v>51</v>
      </c>
    </row>
    <row r="35" spans="1:7" ht="31.5">
      <c r="A35" s="143">
        <v>31</v>
      </c>
      <c r="B35" s="94">
        <v>1131</v>
      </c>
      <c r="C35" s="147">
        <v>70645566</v>
      </c>
      <c r="D35" s="3" t="str">
        <f>IF(COUNTBLANK(C35)=1,"",VLOOKUP(C35,'ORG-organizace kraje (2)'!$B$3:$C$315,2,0))</f>
        <v>Sportovní gymnázium, Vrbno pod Pradědem, nám. Sv. Michala 12, příspěvková organizace</v>
      </c>
      <c r="E35" s="209" t="s">
        <v>3103</v>
      </c>
      <c r="F35" s="148" t="s">
        <v>3104</v>
      </c>
      <c r="G35" s="149">
        <v>40</v>
      </c>
    </row>
    <row r="36" spans="1:7" ht="31.5">
      <c r="A36" s="143">
        <v>32</v>
      </c>
      <c r="B36" s="94">
        <v>1201</v>
      </c>
      <c r="C36" s="147" t="s">
        <v>3105</v>
      </c>
      <c r="D36" s="3" t="str">
        <f>IF(COUNTBLANK(C36)=1,"",VLOOKUP(C36,'ORG-organizace kraje (2)'!$B$3:$C$315,2,0))</f>
        <v>Střední průmyslová škola elektrotechniky a informatiky, Ostrava, příspěvková organizace</v>
      </c>
      <c r="E36" s="209" t="s">
        <v>1790</v>
      </c>
      <c r="F36" s="148" t="s">
        <v>530</v>
      </c>
      <c r="G36" s="149">
        <v>440</v>
      </c>
    </row>
    <row r="37" spans="1:7" ht="47.25">
      <c r="A37" s="143">
        <v>33</v>
      </c>
      <c r="B37" s="94">
        <v>1202</v>
      </c>
      <c r="C37" s="147" t="s">
        <v>531</v>
      </c>
      <c r="D37" s="3" t="str">
        <f>IF(COUNTBLANK(C37)=1,"",VLOOKUP(C37,'ORG-organizace kraje (2)'!$B$3:$C$315,2,0))</f>
        <v>Střední odborná škola chemická akademika Heyrovského a Gymnázium, Ostrava, příspěvková organizace</v>
      </c>
      <c r="E37" s="209" t="s">
        <v>532</v>
      </c>
      <c r="F37" s="148" t="s">
        <v>533</v>
      </c>
      <c r="G37" s="149">
        <v>199</v>
      </c>
    </row>
    <row r="38" spans="1:7" ht="31.5">
      <c r="A38" s="143">
        <v>34</v>
      </c>
      <c r="B38" s="94">
        <v>1203</v>
      </c>
      <c r="C38" s="147" t="s">
        <v>534</v>
      </c>
      <c r="D38" s="3" t="str">
        <f>IF(COUNTBLANK(C38)=1,"",VLOOKUP(C38,'ORG-organizace kraje (2)'!$B$3:$C$315,2,0))</f>
        <v>Střední průmyslová škola stavební, Ostrava-Zábřeh, Středoškolská 3, příspěvková organizace</v>
      </c>
      <c r="E38" s="209" t="s">
        <v>535</v>
      </c>
      <c r="F38" s="148" t="s">
        <v>536</v>
      </c>
      <c r="G38" s="149">
        <v>190</v>
      </c>
    </row>
    <row r="39" spans="1:7" ht="31.5">
      <c r="A39" s="143">
        <v>35</v>
      </c>
      <c r="B39" s="94">
        <v>1204</v>
      </c>
      <c r="C39" s="147" t="s">
        <v>537</v>
      </c>
      <c r="D39" s="3" t="str">
        <f>IF(COUNTBLANK(C39)=1,"",VLOOKUP(C39,'ORG-organizace kraje (2)'!$B$3:$C$315,2,0))</f>
        <v>Střední průmyslová škola,  Ostrava-Vítkovice, příspěvková organizace</v>
      </c>
      <c r="E39" s="209" t="s">
        <v>538</v>
      </c>
      <c r="F39" s="148" t="s">
        <v>539</v>
      </c>
      <c r="G39" s="149">
        <v>27</v>
      </c>
    </row>
    <row r="40" spans="1:7" ht="31.5">
      <c r="A40" s="143">
        <v>36</v>
      </c>
      <c r="B40" s="94">
        <v>1205</v>
      </c>
      <c r="C40" s="153" t="s">
        <v>540</v>
      </c>
      <c r="D40" s="3" t="str">
        <f>IF(COUNTBLANK(C40)=1,"",VLOOKUP(C40,'ORG-organizace kraje (2)'!$B$3:$C$315,2,0))</f>
        <v>Obchodní akademie a Vyšší odborná škola sociální, Ostrava-Mariánské Hory, příspěvková organizace</v>
      </c>
      <c r="E40" s="209" t="s">
        <v>541</v>
      </c>
      <c r="F40" s="148" t="s">
        <v>542</v>
      </c>
      <c r="G40" s="149">
        <v>142</v>
      </c>
    </row>
    <row r="41" spans="1:7" ht="31.5">
      <c r="A41" s="143">
        <v>37</v>
      </c>
      <c r="B41" s="94">
        <v>1206</v>
      </c>
      <c r="C41" s="153" t="s">
        <v>543</v>
      </c>
      <c r="D41" s="3" t="str">
        <f>IF(COUNTBLANK(C41)=1,"",VLOOKUP(C41,'ORG-organizace kraje (2)'!$B$3:$C$315,2,0))</f>
        <v>Obchodní akademie, Ostrava-Poruba, příspěvková organizace</v>
      </c>
      <c r="E41" s="209" t="s">
        <v>544</v>
      </c>
      <c r="F41" s="148" t="s">
        <v>545</v>
      </c>
      <c r="G41" s="149">
        <v>60</v>
      </c>
    </row>
    <row r="42" spans="1:9" ht="31.5">
      <c r="A42" s="143">
        <v>38</v>
      </c>
      <c r="B42" s="94">
        <v>1207</v>
      </c>
      <c r="C42" s="147" t="s">
        <v>546</v>
      </c>
      <c r="D42" s="216" t="str">
        <f>IF(COUNTBLANK(C42)=1,"",VLOOKUP(C42,'ORG-organizace kraje (2)'!$B$3:$C$315,2,0))</f>
        <v>Střední zahradnická škola, Ostrava, příspěvková organizace - k 1.4.2006 sloučena s ORG 1805</v>
      </c>
      <c r="E42" s="209" t="s">
        <v>547</v>
      </c>
      <c r="F42" s="148" t="s">
        <v>548</v>
      </c>
      <c r="G42" s="149">
        <v>401</v>
      </c>
      <c r="H42" t="s">
        <v>1474</v>
      </c>
      <c r="I42" t="s">
        <v>1475</v>
      </c>
    </row>
    <row r="43" spans="1:7" ht="31.5">
      <c r="A43" s="143">
        <v>39</v>
      </c>
      <c r="B43" s="94">
        <v>1208</v>
      </c>
      <c r="C43" s="153" t="s">
        <v>551</v>
      </c>
      <c r="D43" s="3" t="str">
        <f>IF(COUNTBLANK(C43)=1,"",VLOOKUP(C43,'ORG-organizace kraje (2)'!$B$3:$C$315,2,0))</f>
        <v>Janáčkova konzervatoř v Ostravě, příspěvková organizace</v>
      </c>
      <c r="E43" s="210" t="s">
        <v>552</v>
      </c>
      <c r="F43" s="150" t="s">
        <v>553</v>
      </c>
      <c r="G43" s="149">
        <v>2023</v>
      </c>
    </row>
    <row r="44" spans="1:7" ht="31.5">
      <c r="A44" s="143">
        <v>40</v>
      </c>
      <c r="B44" s="94">
        <v>1209</v>
      </c>
      <c r="C44" s="147" t="s">
        <v>554</v>
      </c>
      <c r="D44" s="3" t="str">
        <f>IF(COUNTBLANK(C44)=1,"",VLOOKUP(C44,'ORG-organizace kraje (2)'!$B$3:$C$315,2,0))</f>
        <v>Střední umělecká škola, Ostrava, příspěvková organizace</v>
      </c>
      <c r="E44" s="209" t="s">
        <v>555</v>
      </c>
      <c r="F44" s="148" t="s">
        <v>556</v>
      </c>
      <c r="G44" s="149">
        <v>51</v>
      </c>
    </row>
    <row r="45" spans="1:7" ht="31.5">
      <c r="A45" s="143">
        <v>41</v>
      </c>
      <c r="B45" s="94">
        <v>1210</v>
      </c>
      <c r="C45" s="147" t="s">
        <v>557</v>
      </c>
      <c r="D45" s="3" t="str">
        <f>IF(COUNTBLANK(C45)=1,"",VLOOKUP(C45,'ORG-organizace kraje (2)'!$B$3:$C$315,2,0))</f>
        <v>Střední zdravotnická škola a Vyšší odborná škola zdravotnická, Ostrava, příspěvková organizace</v>
      </c>
      <c r="E45" s="209" t="s">
        <v>1076</v>
      </c>
      <c r="F45" s="148" t="s">
        <v>1077</v>
      </c>
      <c r="G45" s="149">
        <v>170</v>
      </c>
    </row>
    <row r="46" spans="1:7" ht="31.5">
      <c r="A46" s="143">
        <v>42</v>
      </c>
      <c r="B46" s="94">
        <v>1211</v>
      </c>
      <c r="C46" s="147">
        <v>62331574</v>
      </c>
      <c r="D46" s="3" t="str">
        <f>IF(COUNTBLANK(C46)=1,"",VLOOKUP(C46,'ORG-organizace kraje (2)'!$B$3:$C$315,2,0))</f>
        <v>Střední průmyslová škola elektrotechnická, Havířov, příspěvková organizace</v>
      </c>
      <c r="E46" s="209" t="s">
        <v>711</v>
      </c>
      <c r="F46" s="148" t="s">
        <v>712</v>
      </c>
      <c r="G46" s="149">
        <v>41</v>
      </c>
    </row>
    <row r="47" spans="1:7" ht="31.5">
      <c r="A47" s="143">
        <v>43</v>
      </c>
      <c r="B47" s="94">
        <v>1212</v>
      </c>
      <c r="C47" s="147">
        <v>62331566</v>
      </c>
      <c r="D47" s="3" t="str">
        <f>IF(COUNTBLANK(C47)=1,"",VLOOKUP(C47,'ORG-organizace kraje (2)'!$B$3:$C$315,2,0))</f>
        <v>Střední průmyslová škola stavební, Havířov, příspěvková organizace</v>
      </c>
      <c r="E47" s="209" t="s">
        <v>713</v>
      </c>
      <c r="F47" s="148" t="s">
        <v>714</v>
      </c>
      <c r="G47" s="149">
        <v>23</v>
      </c>
    </row>
    <row r="48" spans="1:7" ht="31.5">
      <c r="A48" s="143">
        <v>44</v>
      </c>
      <c r="B48" s="94">
        <v>1214</v>
      </c>
      <c r="C48" s="147">
        <v>62331515</v>
      </c>
      <c r="D48" s="3" t="str">
        <f>IF(COUNTBLANK(C48)=1,"",VLOOKUP(C48,'ORG-organizace kraje (2)'!$B$3:$C$315,2,0))</f>
        <v>Střední průmyslová škola, Karviná, příspěvková organizace</v>
      </c>
      <c r="E48" s="209" t="s">
        <v>715</v>
      </c>
      <c r="F48" s="148" t="s">
        <v>716</v>
      </c>
      <c r="G48" s="149">
        <v>244</v>
      </c>
    </row>
    <row r="49" spans="1:7" ht="31.5">
      <c r="A49" s="143">
        <v>45</v>
      </c>
      <c r="B49" s="94">
        <v>1215</v>
      </c>
      <c r="C49" s="153">
        <v>60337320</v>
      </c>
      <c r="D49" s="3" t="str">
        <f>IF(COUNTBLANK(C49)=1,"",VLOOKUP(C49,'ORG-organizace kraje (2)'!$B$3:$C$315,2,0))</f>
        <v>Obchodní akademie, Český Těšín, Sokola Tůmy 12, příspěvková organizace</v>
      </c>
      <c r="E49" s="209" t="s">
        <v>717</v>
      </c>
      <c r="F49" s="148" t="s">
        <v>718</v>
      </c>
      <c r="G49" s="149">
        <v>40</v>
      </c>
    </row>
    <row r="50" spans="1:7" ht="15.75">
      <c r="A50" s="143">
        <v>46</v>
      </c>
      <c r="B50" s="94">
        <v>1216</v>
      </c>
      <c r="C50" s="153">
        <v>60337494</v>
      </c>
      <c r="D50" s="3" t="str">
        <f>IF(COUNTBLANK(C50)=1,"",VLOOKUP(C50,'ORG-organizace kraje (2)'!$B$3:$C$315,2,0))</f>
        <v>Obchodní akademie, Orlová, příspěvková organizace</v>
      </c>
      <c r="E50" s="209" t="s">
        <v>719</v>
      </c>
      <c r="F50" s="148" t="s">
        <v>720</v>
      </c>
      <c r="G50" s="149">
        <v>112</v>
      </c>
    </row>
    <row r="51" spans="1:7" ht="31.5">
      <c r="A51" s="143">
        <v>47</v>
      </c>
      <c r="B51" s="94">
        <v>1217</v>
      </c>
      <c r="C51" s="147" t="s">
        <v>721</v>
      </c>
      <c r="D51" s="3" t="str">
        <f>IF(COUNTBLANK(C51)=1,"",VLOOKUP(C51,'ORG-organizace kraje (2)'!$B$3:$C$315,2,0))</f>
        <v>Střední zdravotnická škola, Karviná, příspěvková organizace</v>
      </c>
      <c r="E51" s="209" t="s">
        <v>722</v>
      </c>
      <c r="F51" s="148" t="s">
        <v>723</v>
      </c>
      <c r="G51" s="149">
        <v>44</v>
      </c>
    </row>
    <row r="52" spans="1:7" ht="31.5">
      <c r="A52" s="143">
        <v>48</v>
      </c>
      <c r="B52" s="94">
        <v>1218</v>
      </c>
      <c r="C52" s="147" t="s">
        <v>724</v>
      </c>
      <c r="D52" s="3" t="str">
        <f>IF(COUNTBLANK(C52)=1,"",VLOOKUP(C52,'ORG-organizace kraje (2)'!$B$3:$C$315,2,0))</f>
        <v>Vyšší odborná škola, Střední odborná škola a Střední odborné učiliště, Kopřivnice, příspěvková organizace</v>
      </c>
      <c r="E52" s="209" t="s">
        <v>725</v>
      </c>
      <c r="F52" s="148" t="s">
        <v>726</v>
      </c>
      <c r="G52" s="149">
        <v>619</v>
      </c>
    </row>
    <row r="53" spans="1:7" ht="31.5">
      <c r="A53" s="143">
        <v>49</v>
      </c>
      <c r="B53" s="94">
        <v>1220</v>
      </c>
      <c r="C53" s="147" t="s">
        <v>727</v>
      </c>
      <c r="D53" s="3" t="str">
        <f>IF(COUNTBLANK(C53)=1,"",VLOOKUP(C53,'ORG-organizace kraje (2)'!$B$3:$C$315,2,0))</f>
        <v>Mendelova střední škola Nový Jičín,příspěvková organizace</v>
      </c>
      <c r="E53" s="209" t="s">
        <v>730</v>
      </c>
      <c r="F53" s="148" t="s">
        <v>729</v>
      </c>
      <c r="G53" s="149">
        <v>62</v>
      </c>
    </row>
    <row r="54" spans="1:7" ht="31.5">
      <c r="A54" s="143">
        <v>50</v>
      </c>
      <c r="B54" s="94">
        <v>1221</v>
      </c>
      <c r="C54" s="147" t="s">
        <v>731</v>
      </c>
      <c r="D54" s="3" t="str">
        <f>IF(COUNTBLANK(C54)=1,"",VLOOKUP(C54,'ORG-organizace kraje (2)'!$B$3:$C$315,2,0))</f>
        <v>Střední zdravotnická škola, Opava, Dvořákovy sady 2, příspěvková organizace</v>
      </c>
      <c r="E54" s="209" t="s">
        <v>1104</v>
      </c>
      <c r="F54" s="148" t="s">
        <v>1105</v>
      </c>
      <c r="G54" s="149">
        <v>138</v>
      </c>
    </row>
    <row r="55" spans="1:7" ht="15.75">
      <c r="A55" s="143">
        <v>51</v>
      </c>
      <c r="B55" s="94">
        <v>1222</v>
      </c>
      <c r="C55" s="153">
        <v>47813083</v>
      </c>
      <c r="D55" s="3" t="str">
        <f>IF(COUNTBLANK(C55)=1,"",VLOOKUP(C55,'ORG-organizace kraje (2)'!$B$3:$C$315,2,0))</f>
        <v>Obchodní akademie, Opava, příspěvková organizace</v>
      </c>
      <c r="E55" s="209" t="s">
        <v>2087</v>
      </c>
      <c r="F55" s="148" t="s">
        <v>2088</v>
      </c>
      <c r="G55" s="149">
        <v>48</v>
      </c>
    </row>
    <row r="56" spans="1:7" ht="31.5">
      <c r="A56" s="143">
        <v>52</v>
      </c>
      <c r="B56" s="94">
        <v>1223</v>
      </c>
      <c r="C56" s="147">
        <v>47813148</v>
      </c>
      <c r="D56" s="3" t="str">
        <f>IF(COUNTBLANK(C56)=1,"",VLOOKUP(C56,'ORG-organizace kraje (2)'!$B$3:$C$315,2,0))</f>
        <v>Střední průmyslová škola stavební, Opava, příspěvková organizace</v>
      </c>
      <c r="E56" s="209" t="s">
        <v>2089</v>
      </c>
      <c r="F56" s="148" t="s">
        <v>2090</v>
      </c>
      <c r="G56" s="149">
        <v>150</v>
      </c>
    </row>
    <row r="57" spans="1:7" ht="31.5">
      <c r="A57" s="143">
        <v>53</v>
      </c>
      <c r="B57" s="94">
        <v>1224</v>
      </c>
      <c r="C57" s="153">
        <v>47813121</v>
      </c>
      <c r="D57" s="3" t="str">
        <f>IF(COUNTBLANK(C57)=1,"",VLOOKUP(C57,'ORG-organizace kraje (2)'!$B$3:$C$315,2,0))</f>
        <v>Střední škola průmyslová a umělecká, Opava, příspěvková organizace</v>
      </c>
      <c r="E57" s="209" t="s">
        <v>2565</v>
      </c>
      <c r="F57" s="148" t="s">
        <v>2566</v>
      </c>
      <c r="G57" s="149">
        <v>60</v>
      </c>
    </row>
    <row r="58" spans="1:7" ht="31.5">
      <c r="A58" s="143">
        <v>54</v>
      </c>
      <c r="B58" s="94">
        <v>1225</v>
      </c>
      <c r="C58" s="147">
        <v>47813130</v>
      </c>
      <c r="D58" s="3" t="str">
        <f>IF(COUNTBLANK(C58)=1,"",VLOOKUP(C58,'ORG-organizace kraje (2)'!$B$3:$C$315,2,0))</f>
        <v>Masarykova střední škola zemědělská aVyšší odborná škola Opava, příspěvková organizace</v>
      </c>
      <c r="E58" s="209" t="s">
        <v>1378</v>
      </c>
      <c r="F58" s="148" t="s">
        <v>2568</v>
      </c>
      <c r="G58" s="154">
        <v>236</v>
      </c>
    </row>
    <row r="59" spans="1:7" ht="31.5">
      <c r="A59" s="143">
        <v>55</v>
      </c>
      <c r="B59" s="94">
        <v>1226</v>
      </c>
      <c r="C59" s="147" t="s">
        <v>2569</v>
      </c>
      <c r="D59" s="3" t="str">
        <f>IF(COUNTBLANK(C59)=1,"",VLOOKUP(C59,'ORG-organizace kraje (2)'!$B$3:$C$315,2,0))</f>
        <v>Vyšší odborná škola a Hotelová škola, Opava, Tyršova 34, příspěvková organizace</v>
      </c>
      <c r="E59" s="209" t="s">
        <v>1281</v>
      </c>
      <c r="F59" s="148" t="s">
        <v>1282</v>
      </c>
      <c r="G59" s="149">
        <v>733</v>
      </c>
    </row>
    <row r="60" spans="1:7" ht="31.5">
      <c r="A60" s="143">
        <v>56</v>
      </c>
      <c r="B60" s="94">
        <v>1227</v>
      </c>
      <c r="C60" s="147" t="s">
        <v>1283</v>
      </c>
      <c r="D60" s="3" t="str">
        <f>IF(COUNTBLANK(C60)=1,"",VLOOKUP(C60,'ORG-organizace kraje (2)'!$B$3:$C$315,2,0))</f>
        <v>Střední průmyslová škola, Frýdek-Místek, příspěvková organizace</v>
      </c>
      <c r="E60" s="209" t="s">
        <v>1284</v>
      </c>
      <c r="F60" s="148" t="s">
        <v>1285</v>
      </c>
      <c r="G60" s="149">
        <v>174</v>
      </c>
    </row>
    <row r="61" spans="1:7" ht="31.5">
      <c r="A61" s="143">
        <v>57</v>
      </c>
      <c r="B61" s="94">
        <v>1228</v>
      </c>
      <c r="C61" s="147" t="s">
        <v>1286</v>
      </c>
      <c r="D61" s="3" t="str">
        <f>IF(COUNTBLANK(C61)=1,"",VLOOKUP(C61,'ORG-organizace kraje (2)'!$B$3:$C$315,2,0))</f>
        <v>Střední zdravotnická škola, Frýdek-Místek, příspěvková organizace</v>
      </c>
      <c r="E61" s="209" t="s">
        <v>1287</v>
      </c>
      <c r="F61" s="148" t="s">
        <v>1288</v>
      </c>
      <c r="G61" s="149">
        <v>2</v>
      </c>
    </row>
    <row r="62" spans="1:7" ht="31.5">
      <c r="A62" s="143">
        <v>58</v>
      </c>
      <c r="B62" s="94">
        <v>1229</v>
      </c>
      <c r="C62" s="153" t="s">
        <v>1289</v>
      </c>
      <c r="D62" s="3" t="str">
        <f>IF(COUNTBLANK(C62)=1,"",VLOOKUP(C62,'ORG-organizace kraje (2)'!$B$3:$C$315,2,0))</f>
        <v>Obchodní akademie, Frýdek-Místek, Palackého 123, příspěvková organizace</v>
      </c>
      <c r="E62" s="209" t="s">
        <v>1290</v>
      </c>
      <c r="F62" s="148" t="s">
        <v>1291</v>
      </c>
      <c r="G62" s="149">
        <v>58</v>
      </c>
    </row>
    <row r="63" spans="1:7" ht="31.5">
      <c r="A63" s="143">
        <v>59</v>
      </c>
      <c r="B63" s="94">
        <v>1230</v>
      </c>
      <c r="C63" s="153">
        <v>14450909</v>
      </c>
      <c r="D63" s="3" t="str">
        <f>IF(COUNTBLANK(C63)=1,"",VLOOKUP(C63,'ORG-organizace kraje (2)'!$B$3:$C$315,2,0))</f>
        <v>Střední odborná škola dopravy a cestovního ruchu, Krnov, příspěvková organizace</v>
      </c>
      <c r="E63" s="209" t="s">
        <v>1292</v>
      </c>
      <c r="F63" s="148" t="s">
        <v>1293</v>
      </c>
      <c r="G63" s="149">
        <v>18</v>
      </c>
    </row>
    <row r="64" spans="1:7" ht="31.5">
      <c r="A64" s="143">
        <v>60</v>
      </c>
      <c r="B64" s="94">
        <v>1231</v>
      </c>
      <c r="C64" s="153" t="s">
        <v>2588</v>
      </c>
      <c r="D64" s="3" t="str">
        <f>IF(COUNTBLANK(C64)=1,"",VLOOKUP(C64,'ORG-organizace kraje (2)'!$B$3:$C$315,2,0))</f>
        <v>Střední pedagogická škola a Střední zdravotnická škola Krnov, příspěvková organizace</v>
      </c>
      <c r="E64" s="211" t="s">
        <v>2589</v>
      </c>
      <c r="F64" s="148" t="s">
        <v>2590</v>
      </c>
      <c r="G64" s="149">
        <v>45</v>
      </c>
    </row>
    <row r="65" spans="1:7" ht="31.5">
      <c r="A65" s="143">
        <v>61</v>
      </c>
      <c r="B65" s="94">
        <v>1232</v>
      </c>
      <c r="C65" s="147" t="s">
        <v>2591</v>
      </c>
      <c r="D65" s="3" t="str">
        <f>IF(COUNTBLANK(C65)=1,"",VLOOKUP(C65,'ORG-organizace kraje (2)'!$B$3:$C$315,2,0))</f>
        <v>Střední průmyslová škola, Bruntál, příspěvková organizace</v>
      </c>
      <c r="E65" s="209" t="s">
        <v>2592</v>
      </c>
      <c r="F65" s="148" t="s">
        <v>2593</v>
      </c>
      <c r="G65" s="149">
        <v>103</v>
      </c>
    </row>
    <row r="66" spans="1:7" ht="31.5">
      <c r="A66" s="143">
        <v>62</v>
      </c>
      <c r="B66" s="94">
        <v>1234</v>
      </c>
      <c r="C66" s="153" t="s">
        <v>2594</v>
      </c>
      <c r="D66" s="3" t="str">
        <f>IF(COUNTBLANK(C66)=1,"",VLOOKUP(C66,'ORG-organizace kraje (2)'!$B$3:$C$315,2,0))</f>
        <v>Obchodní akademie a Střední zemědělská škola, Bruntál, příspěvková organizace</v>
      </c>
      <c r="E66" s="5" t="s">
        <v>2595</v>
      </c>
      <c r="F66" s="148" t="s">
        <v>2596</v>
      </c>
      <c r="G66" s="149">
        <v>35</v>
      </c>
    </row>
    <row r="67" spans="1:7" ht="31.5">
      <c r="A67" s="143">
        <v>63</v>
      </c>
      <c r="B67" s="94">
        <v>1302</v>
      </c>
      <c r="C67" s="153" t="s">
        <v>998</v>
      </c>
      <c r="D67" s="3" t="str">
        <f>IF(COUNTBLANK(C67)=1,"",VLOOKUP(C67,'ORG-organizace kraje (2)'!$B$3:$C$315,2,0))</f>
        <v>Střední škola obchodní, Ostrava, příspěvková organizace</v>
      </c>
      <c r="E67" s="209" t="s">
        <v>999</v>
      </c>
      <c r="F67" s="150" t="s">
        <v>1000</v>
      </c>
      <c r="G67" s="149">
        <v>15</v>
      </c>
    </row>
    <row r="68" spans="1:7" ht="31.5">
      <c r="A68" s="143">
        <v>64</v>
      </c>
      <c r="B68" s="94">
        <v>1303</v>
      </c>
      <c r="C68" s="147" t="s">
        <v>1001</v>
      </c>
      <c r="D68" s="3" t="str">
        <f>IF(COUNTBLANK(C68)=1,"",VLOOKUP(C68,'ORG-organizace kraje (2)'!$B$3:$C$315,2,0))</f>
        <v>Střední škola technická, Ostrava- Hrabůvka, příspěvková organizace</v>
      </c>
      <c r="E68" s="209" t="s">
        <v>1294</v>
      </c>
      <c r="F68" s="148" t="s">
        <v>1295</v>
      </c>
      <c r="G68" s="149">
        <v>441</v>
      </c>
    </row>
    <row r="69" spans="1:7" ht="31.5">
      <c r="A69" s="143">
        <v>65</v>
      </c>
      <c r="B69" s="94">
        <v>1304</v>
      </c>
      <c r="C69" s="147" t="s">
        <v>1296</v>
      </c>
      <c r="D69" s="3" t="str">
        <f>IF(COUNTBLANK(C69)=1,"",VLOOKUP(C69,'ORG-organizace kraje (2)'!$B$3:$C$315,2,0))</f>
        <v>Střední  škola telekomunikační, Ostrava, příspěvková organizace</v>
      </c>
      <c r="E69" s="209" t="s">
        <v>1297</v>
      </c>
      <c r="F69" s="148" t="s">
        <v>1298</v>
      </c>
      <c r="G69" s="149">
        <v>24</v>
      </c>
    </row>
    <row r="70" spans="1:7" ht="31.5">
      <c r="A70" s="143">
        <v>66</v>
      </c>
      <c r="B70" s="94">
        <v>1305</v>
      </c>
      <c r="C70" s="147" t="s">
        <v>1299</v>
      </c>
      <c r="D70" s="3" t="str">
        <f>IF(COUNTBLANK(C70)=1,"",VLOOKUP(C70,'ORG-organizace kraje (2)'!$B$3:$C$315,2,0))</f>
        <v>Střední škola stavební a dřevozpracující, Ostrava, příspěvková organizace</v>
      </c>
      <c r="E70" s="209" t="s">
        <v>1300</v>
      </c>
      <c r="F70" s="148" t="s">
        <v>1301</v>
      </c>
      <c r="G70" s="149">
        <v>102</v>
      </c>
    </row>
    <row r="71" spans="1:7" ht="31.5">
      <c r="A71" s="143">
        <v>67</v>
      </c>
      <c r="B71" s="94">
        <v>1306</v>
      </c>
      <c r="C71" s="147" t="s">
        <v>1302</v>
      </c>
      <c r="D71" s="3" t="str">
        <f>IF(COUNTBLANK(C71)=1,"",VLOOKUP(C71,'ORG-organizace kraje (2)'!$B$3:$C$315,2,0))</f>
        <v>Střední škola, Ostrava-Kunčice, příspěvková organizace</v>
      </c>
      <c r="E71" s="210" t="s">
        <v>1303</v>
      </c>
      <c r="F71" s="148" t="s">
        <v>1304</v>
      </c>
      <c r="G71" s="149">
        <v>297</v>
      </c>
    </row>
    <row r="72" spans="1:7" ht="31.5">
      <c r="A72" s="143">
        <v>68</v>
      </c>
      <c r="B72" s="94">
        <v>1307</v>
      </c>
      <c r="C72" s="147" t="s">
        <v>1305</v>
      </c>
      <c r="D72" s="3" t="str">
        <f>IF(COUNTBLANK(C72)=1,"",VLOOKUP(C72,'ORG-organizace kraje (2)'!$B$3:$C$315,2,0))</f>
        <v>Střední škola společného stravování, Ostrava-Hrabůvka, příspěvková organizace</v>
      </c>
      <c r="E72" s="209" t="s">
        <v>1540</v>
      </c>
      <c r="F72" s="148" t="s">
        <v>1541</v>
      </c>
      <c r="G72" s="149">
        <v>191</v>
      </c>
    </row>
    <row r="73" spans="1:7" ht="31.5">
      <c r="A73" s="143">
        <v>69</v>
      </c>
      <c r="B73" s="94">
        <v>1308</v>
      </c>
      <c r="C73" s="147">
        <v>14451093</v>
      </c>
      <c r="D73" s="3" t="str">
        <f>IF(COUNTBLANK(C73)=1,"",VLOOKUP(C73,'ORG-organizace kraje (2)'!$B$3:$C$315,2,0))</f>
        <v>Střední odborná škola dopravní a Střední odborné učiliště, Ostrava-Vítkovice, příspěvková organizace</v>
      </c>
      <c r="E73" s="209" t="s">
        <v>1542</v>
      </c>
      <c r="F73" s="148" t="s">
        <v>1543</v>
      </c>
      <c r="G73" s="149">
        <v>780</v>
      </c>
    </row>
    <row r="74" spans="1:7" ht="31.5">
      <c r="A74" s="143">
        <v>70</v>
      </c>
      <c r="B74" s="94">
        <v>1309</v>
      </c>
      <c r="C74" s="147">
        <v>13644327</v>
      </c>
      <c r="D74" s="3" t="str">
        <f>IF(COUNTBLANK(C74)=1,"",VLOOKUP(C74,'ORG-organizace kraje (2)'!$B$3:$C$315,2,0))</f>
        <v>Střední škola elektrotechnická, Ostrava, Na Jízdárně 30, příspěvková organizace</v>
      </c>
      <c r="E74" s="209" t="s">
        <v>987</v>
      </c>
      <c r="F74" s="148" t="s">
        <v>988</v>
      </c>
      <c r="G74" s="149">
        <v>65</v>
      </c>
    </row>
    <row r="75" spans="1:7" ht="31.5">
      <c r="A75" s="143">
        <v>71</v>
      </c>
      <c r="B75" s="94">
        <v>1310</v>
      </c>
      <c r="C75" s="147" t="s">
        <v>989</v>
      </c>
      <c r="D75" s="3" t="str">
        <f>IF(COUNTBLANK(C75)=1,"",VLOOKUP(C75,'ORG-organizace kraje (2)'!$B$3:$C$315,2,0))</f>
        <v>Střední škola oděvní, služeb a podnikání, Ostrava-Poruba, Příčná 1108, příspěvková organizace </v>
      </c>
      <c r="E75" s="209" t="s">
        <v>990</v>
      </c>
      <c r="F75" s="148" t="s">
        <v>991</v>
      </c>
      <c r="G75" s="149">
        <v>41</v>
      </c>
    </row>
    <row r="76" spans="1:7" ht="31.5">
      <c r="A76" s="143">
        <v>72</v>
      </c>
      <c r="B76" s="94">
        <v>1311</v>
      </c>
      <c r="C76" s="147">
        <v>68321082</v>
      </c>
      <c r="D76" s="3" t="str">
        <f>IF(COUNTBLANK(C76)=1,"",VLOOKUP(C76,'ORG-organizace kraje (2)'!$B$3:$C$315,2,0))</f>
        <v>Střední škola zemědělská, Český Těšín, příspěvková organizace</v>
      </c>
      <c r="E76" s="209" t="s">
        <v>992</v>
      </c>
      <c r="F76" s="148" t="s">
        <v>993</v>
      </c>
      <c r="G76" s="154">
        <v>60</v>
      </c>
    </row>
    <row r="77" spans="1:7" ht="15.75">
      <c r="A77" s="143">
        <v>73</v>
      </c>
      <c r="B77" s="94">
        <v>1312</v>
      </c>
      <c r="C77" s="147">
        <v>66932581</v>
      </c>
      <c r="D77" s="3" t="str">
        <f>IF(COUNTBLANK(C77)=1,"",VLOOKUP(C77,'ORG-organizace kraje (2)'!$B$3:$C$315,2,0))</f>
        <v>Střední škola, Bohumín, příspěvková organizace</v>
      </c>
      <c r="E77" s="209" t="s">
        <v>994</v>
      </c>
      <c r="F77" s="148" t="s">
        <v>995</v>
      </c>
      <c r="G77" s="149">
        <v>142</v>
      </c>
    </row>
    <row r="78" spans="1:7" ht="31.5">
      <c r="A78" s="143">
        <v>74</v>
      </c>
      <c r="B78" s="94">
        <v>1313</v>
      </c>
      <c r="C78" s="147">
        <v>68321261</v>
      </c>
      <c r="D78" s="3" t="str">
        <f>IF(COUNTBLANK(C78)=1,"",VLOOKUP(C78,'ORG-organizace kraje (2)'!$B$3:$C$315,2,0))</f>
        <v>Střední škola technických oborů, Havířov-Šumbark, Lidická 1a/600,  příspěvková organizace</v>
      </c>
      <c r="E78" s="209" t="s">
        <v>969</v>
      </c>
      <c r="F78" s="148" t="s">
        <v>970</v>
      </c>
      <c r="G78" s="149">
        <v>143</v>
      </c>
    </row>
    <row r="79" spans="1:7" ht="31.5">
      <c r="A79" s="143">
        <v>75</v>
      </c>
      <c r="B79" s="94">
        <v>1314</v>
      </c>
      <c r="C79" s="147">
        <v>13644271</v>
      </c>
      <c r="D79" s="3" t="str">
        <f>IF(COUNTBLANK(C79)=1,"",VLOOKUP(C79,'ORG-organizace kraje (2)'!$B$3:$C$315,2,0))</f>
        <v>Střední škola, Havířov-Prostřední Suchá, příspěvková organizace</v>
      </c>
      <c r="E79" s="209" t="s">
        <v>1933</v>
      </c>
      <c r="F79" s="148" t="s">
        <v>1934</v>
      </c>
      <c r="G79" s="149">
        <v>66</v>
      </c>
    </row>
    <row r="80" spans="1:7" ht="31.5">
      <c r="A80" s="143">
        <v>76</v>
      </c>
      <c r="B80" s="94">
        <v>1315</v>
      </c>
      <c r="C80" s="147">
        <v>13644289</v>
      </c>
      <c r="D80" s="3" t="str">
        <f>IF(COUNTBLANK(C80)=1,"",VLOOKUP(C80,'ORG-organizace kraje (2)'!$B$3:$C$315,2,0))</f>
        <v>Střední škola, Havířov-Šumbark, Sýkorova 1/613, příspěvková organizace</v>
      </c>
      <c r="E80" s="209" t="s">
        <v>1935</v>
      </c>
      <c r="F80" s="150" t="s">
        <v>1936</v>
      </c>
      <c r="G80" s="149">
        <v>306</v>
      </c>
    </row>
    <row r="81" spans="1:7" ht="31.5">
      <c r="A81" s="143">
        <v>77</v>
      </c>
      <c r="B81" s="94">
        <v>1316</v>
      </c>
      <c r="C81" s="147" t="s">
        <v>1937</v>
      </c>
      <c r="D81" s="3" t="str">
        <f>IF(COUNTBLANK(C81)=1,"",VLOOKUP(C81,'ORG-organizace kraje (2)'!$B$3:$C$315,2,0))</f>
        <v>Střední škola hotelová a obchodně podnikatelská, Český Těšín, příspěvková organizace</v>
      </c>
      <c r="E81" s="209" t="s">
        <v>1938</v>
      </c>
      <c r="F81" s="148" t="s">
        <v>1939</v>
      </c>
      <c r="G81" s="149">
        <v>277</v>
      </c>
    </row>
    <row r="82" spans="1:7" ht="31.5">
      <c r="A82" s="143">
        <v>78</v>
      </c>
      <c r="B82" s="94">
        <v>1317</v>
      </c>
      <c r="C82" s="147">
        <v>13644254</v>
      </c>
      <c r="D82" s="3" t="str">
        <f>IF(COUNTBLANK(C82)=1,"",VLOOKUP(C82,'ORG-organizace kraje (2)'!$B$3:$C$315,2,0))</f>
        <v>Střední škola techniky a služeb, Karviná, příspěvková organizace</v>
      </c>
      <c r="E82" s="209" t="s">
        <v>1940</v>
      </c>
      <c r="F82" s="148" t="s">
        <v>1941</v>
      </c>
      <c r="G82" s="149">
        <v>72</v>
      </c>
    </row>
    <row r="83" spans="1:7" ht="31.5">
      <c r="A83" s="143">
        <v>79</v>
      </c>
      <c r="B83" s="94">
        <v>1318</v>
      </c>
      <c r="C83" s="147">
        <v>13644297</v>
      </c>
      <c r="D83" s="3" t="str">
        <f>IF(COUNTBLANK(C83)=1,"",VLOOKUP(C83,'ORG-organizace kraje (2)'!$B$3:$C$315,2,0))</f>
        <v>Střední škola řemesel a služeb, Havířov-Šumbark, Školní 2/601, příspěvková organizace</v>
      </c>
      <c r="E83" s="209" t="s">
        <v>1978</v>
      </c>
      <c r="F83" s="148" t="s">
        <v>1979</v>
      </c>
      <c r="G83" s="149">
        <v>115</v>
      </c>
    </row>
    <row r="84" spans="1:7" ht="31.5">
      <c r="A84" s="143">
        <v>80</v>
      </c>
      <c r="B84" s="94">
        <v>1321</v>
      </c>
      <c r="C84" s="147" t="s">
        <v>1980</v>
      </c>
      <c r="D84" s="3" t="str">
        <f>IF(COUNTBLANK(C84)=1,"",VLOOKUP(C84,'ORG-organizace kraje (2)'!$B$3:$C$315,2,0))</f>
        <v>Střední škola elektrotechnická, Frenštát pod Radhoštěm, příspěvková organizace</v>
      </c>
      <c r="E84" s="209" t="s">
        <v>1981</v>
      </c>
      <c r="F84" s="150" t="s">
        <v>1982</v>
      </c>
      <c r="G84" s="149">
        <v>46</v>
      </c>
    </row>
    <row r="85" spans="1:7" ht="31.5">
      <c r="A85" s="143">
        <v>81</v>
      </c>
      <c r="B85" s="94">
        <v>1322</v>
      </c>
      <c r="C85" s="155" t="s">
        <v>1983</v>
      </c>
      <c r="D85" s="3" t="str">
        <f>IF(COUNTBLANK(C85)=1,"",VLOOKUP(C85,'ORG-organizace kraje (2)'!$B$3:$C$315,2,0))</f>
        <v>Střední škola přírodovědná a zemědělská, Nový Jičín, příspěvková organizace </v>
      </c>
      <c r="E85" s="209" t="s">
        <v>1984</v>
      </c>
      <c r="F85" s="156" t="s">
        <v>1985</v>
      </c>
      <c r="G85" s="154">
        <v>50</v>
      </c>
    </row>
    <row r="86" spans="1:7" ht="31.5">
      <c r="A86" s="143">
        <v>82</v>
      </c>
      <c r="B86" s="94">
        <v>1324</v>
      </c>
      <c r="C86" s="147" t="s">
        <v>1986</v>
      </c>
      <c r="D86" s="3" t="str">
        <f>IF(COUNTBLANK(C86)=1,"",VLOOKUP(C86,'ORG-organizace kraje (2)'!$B$3:$C$315,2,0))</f>
        <v>Střední škola hotelnictví a gastronomie, Frenštát pod Radhoštěm, příspěvková organizace</v>
      </c>
      <c r="E86" s="209" t="s">
        <v>1987</v>
      </c>
      <c r="F86" s="148" t="s">
        <v>2267</v>
      </c>
      <c r="G86" s="149">
        <v>204</v>
      </c>
    </row>
    <row r="87" spans="1:7" ht="31.5">
      <c r="A87" s="143">
        <v>83</v>
      </c>
      <c r="B87" s="94">
        <v>1326</v>
      </c>
      <c r="C87" s="155" t="s">
        <v>2268</v>
      </c>
      <c r="D87" s="3" t="str">
        <f>IF(COUNTBLANK(C87)=1,"",VLOOKUP(C87,'ORG-organizace kraje (2)'!$B$3:$C$315,2,0))</f>
        <v>Střední škola odborná a speciální, Klimkovice, příspěvková organizace</v>
      </c>
      <c r="E87" s="209" t="s">
        <v>2425</v>
      </c>
      <c r="F87" s="157" t="s">
        <v>2426</v>
      </c>
      <c r="G87" s="154">
        <v>32</v>
      </c>
    </row>
    <row r="88" spans="1:7" ht="31.5">
      <c r="A88" s="143">
        <v>84</v>
      </c>
      <c r="B88" s="94">
        <v>1328</v>
      </c>
      <c r="C88" s="147" t="s">
        <v>2427</v>
      </c>
      <c r="D88" s="3" t="str">
        <f>IF(COUNTBLANK(C88)=1,"",VLOOKUP(C88,'ORG-organizace kraje (2)'!$B$3:$C$315,2,0))</f>
        <v>Střední škola, Šenov u Nového Jičína, příspěvková organizace</v>
      </c>
      <c r="E88" s="209" t="s">
        <v>2428</v>
      </c>
      <c r="F88" s="150" t="s">
        <v>2619</v>
      </c>
      <c r="G88" s="149">
        <v>68</v>
      </c>
    </row>
    <row r="89" spans="1:7" ht="31.5">
      <c r="A89" s="143">
        <v>85</v>
      </c>
      <c r="B89" s="94">
        <v>1329</v>
      </c>
      <c r="C89" s="147" t="s">
        <v>2620</v>
      </c>
      <c r="D89" s="3" t="str">
        <f>IF(COUNTBLANK(C89)=1,"",VLOOKUP(C89,'ORG-organizace kraje (2)'!$B$3:$C$315,2,0))</f>
        <v>Střední škola, Odry, příspěvková organizace</v>
      </c>
      <c r="E89" s="209" t="s">
        <v>2621</v>
      </c>
      <c r="F89" s="148" t="s">
        <v>378</v>
      </c>
      <c r="G89" s="149">
        <v>24</v>
      </c>
    </row>
    <row r="90" spans="1:7" ht="31.5">
      <c r="A90" s="143">
        <v>86</v>
      </c>
      <c r="B90" s="94">
        <v>1330</v>
      </c>
      <c r="C90" s="155" t="s">
        <v>379</v>
      </c>
      <c r="D90" s="3" t="str">
        <f>IF(COUNTBLANK(C90)=1,"",VLOOKUP(C90,'ORG-organizace kraje (2)'!$B$3:$C$315,2,0))</f>
        <v>Odborné učiliště a Praktická škola, Nový Jičín, příspěvková organizace</v>
      </c>
      <c r="E90" s="209" t="s">
        <v>380</v>
      </c>
      <c r="F90" s="156" t="s">
        <v>381</v>
      </c>
      <c r="G90" s="154">
        <v>1</v>
      </c>
    </row>
    <row r="91" spans="1:7" ht="31.5">
      <c r="A91" s="143">
        <v>87</v>
      </c>
      <c r="B91" s="94">
        <v>1331</v>
      </c>
      <c r="C91" s="147">
        <v>18054455</v>
      </c>
      <c r="D91" s="3" t="str">
        <f>IF(COUNTBLANK(C91)=1,"",VLOOKUP(C91,'ORG-organizace kraje (2)'!$B$3:$C$315,2,0))</f>
        <v>Střední odborné učiliště stavební, Opava, Boženy Němcové 22, příspěvková organizace</v>
      </c>
      <c r="E91" s="209" t="s">
        <v>487</v>
      </c>
      <c r="F91" s="150" t="s">
        <v>488</v>
      </c>
      <c r="G91" s="149">
        <v>63</v>
      </c>
    </row>
    <row r="92" spans="1:7" ht="31.5">
      <c r="A92" s="143">
        <v>88</v>
      </c>
      <c r="B92" s="94">
        <v>1332</v>
      </c>
      <c r="C92" s="147" t="s">
        <v>489</v>
      </c>
      <c r="D92" s="3" t="str">
        <f>IF(COUNTBLANK(C92)=1,"",VLOOKUP(C92,'ORG-organizace kraje (2)'!$B$3:$C$315,2,0))</f>
        <v>Střední škola, Opava, Husova 6, příspěvková organizace</v>
      </c>
      <c r="E92" s="210" t="s">
        <v>490</v>
      </c>
      <c r="F92" s="148" t="s">
        <v>491</v>
      </c>
      <c r="G92" s="149">
        <v>73</v>
      </c>
    </row>
    <row r="93" spans="1:7" ht="31.5">
      <c r="A93" s="143">
        <v>89</v>
      </c>
      <c r="B93" s="94">
        <v>1333</v>
      </c>
      <c r="C93" s="147" t="s">
        <v>492</v>
      </c>
      <c r="D93" s="3" t="str">
        <f>IF(COUNTBLANK(C93)=1,"",VLOOKUP(C93,'ORG-organizace kraje (2)'!$B$3:$C$315,2,0))</f>
        <v>Střední škola technická, Opava, Kolofíkovo nábřeží 51, příspěvková organizace</v>
      </c>
      <c r="E93" s="209" t="s">
        <v>493</v>
      </c>
      <c r="F93" s="148" t="s">
        <v>494</v>
      </c>
      <c r="G93" s="149">
        <v>112</v>
      </c>
    </row>
    <row r="94" spans="1:7" ht="31.5">
      <c r="A94" s="143">
        <v>90</v>
      </c>
      <c r="B94" s="94">
        <v>1334</v>
      </c>
      <c r="C94" s="147" t="s">
        <v>495</v>
      </c>
      <c r="D94" s="3" t="str">
        <f>IF(COUNTBLANK(C94)=1,"",VLOOKUP(C94,'ORG-organizace kraje (2)'!$B$3:$C$315,2,0))</f>
        <v>Střední škola poštovních a logistických služeb, Opava, příspěvková organizace </v>
      </c>
      <c r="E94" s="209" t="s">
        <v>1529</v>
      </c>
      <c r="F94" s="150" t="s">
        <v>1530</v>
      </c>
      <c r="G94" s="149">
        <v>34</v>
      </c>
    </row>
    <row r="95" spans="1:7" ht="15.75">
      <c r="A95" s="143">
        <v>91</v>
      </c>
      <c r="B95" s="94">
        <v>1335</v>
      </c>
      <c r="C95" s="147">
        <v>14616068</v>
      </c>
      <c r="D95" s="3" t="str">
        <f>IF(COUNTBLANK(C95)=1,"",VLOOKUP(C95,'ORG-organizace kraje (2)'!$B$3:$C$315,2,0))</f>
        <v>Střední škola, Vítkov-Podhradí, příspěvková organizace</v>
      </c>
      <c r="E95" s="209" t="s">
        <v>1531</v>
      </c>
      <c r="F95" s="148" t="s">
        <v>1532</v>
      </c>
      <c r="G95" s="149">
        <v>145</v>
      </c>
    </row>
    <row r="96" spans="1:7" ht="31.5">
      <c r="A96" s="143">
        <v>92</v>
      </c>
      <c r="B96" s="94">
        <v>1336</v>
      </c>
      <c r="C96" s="155" t="s">
        <v>1533</v>
      </c>
      <c r="D96" s="3" t="str">
        <f>IF(COUNTBLANK(C96)=1,"",VLOOKUP(C96,'ORG-organizace kraje (2)'!$B$3:$C$315,2,0))</f>
        <v>Odborné učiliště a Praktická škola, Hlučín, příspěvková organizace</v>
      </c>
      <c r="E96" s="209" t="s">
        <v>1735</v>
      </c>
      <c r="F96" s="158" t="s">
        <v>1736</v>
      </c>
      <c r="G96" s="154">
        <v>126</v>
      </c>
    </row>
    <row r="97" spans="1:7" ht="31.5">
      <c r="A97" s="143">
        <v>93</v>
      </c>
      <c r="B97" s="94">
        <v>1337</v>
      </c>
      <c r="C97" s="147" t="s">
        <v>1737</v>
      </c>
      <c r="D97" s="3" t="str">
        <f>IF(COUNTBLANK(C97)=1,"",VLOOKUP(C97,'ORG-organizace kraje (2)'!$B$3:$C$315,2,0))</f>
        <v>Střední škola strojírenská a dopravní, Frýdek-Místek, Lískovecká 2089, příspěvková organizace</v>
      </c>
      <c r="E97" s="209" t="s">
        <v>1738</v>
      </c>
      <c r="F97" s="148" t="s">
        <v>1739</v>
      </c>
      <c r="G97" s="149">
        <v>178</v>
      </c>
    </row>
    <row r="98" spans="1:7" ht="31.5">
      <c r="A98" s="143">
        <v>94</v>
      </c>
      <c r="B98" s="94">
        <v>1338</v>
      </c>
      <c r="C98" s="147">
        <v>14613280</v>
      </c>
      <c r="D98" s="3" t="str">
        <f>IF(COUNTBLANK(C98)=1,"",VLOOKUP(C98,'ORG-organizace kraje (2)'!$B$3:$C$315,2,0))</f>
        <v>Střední škola oděvní a obchodně podnikatelská, Frýdek-Místek, příspěvková organizace</v>
      </c>
      <c r="E98" s="209" t="s">
        <v>1740</v>
      </c>
      <c r="F98" s="148" t="s">
        <v>1741</v>
      </c>
      <c r="G98" s="149">
        <v>253</v>
      </c>
    </row>
    <row r="99" spans="1:7" ht="31.5">
      <c r="A99" s="143">
        <v>95</v>
      </c>
      <c r="B99" s="94">
        <v>1339</v>
      </c>
      <c r="C99" s="147">
        <v>13644301</v>
      </c>
      <c r="D99" s="3" t="str">
        <f>IF(COUNTBLANK(C99)=1,"",VLOOKUP(C99,'ORG-organizace kraje (2)'!$B$3:$C$315,2,0))</f>
        <v>Střední škola elektrostavební a dřevozpracující, Frýdek-Místek, příspěvková organizace</v>
      </c>
      <c r="E99" s="209" t="s">
        <v>1742</v>
      </c>
      <c r="F99" s="148" t="s">
        <v>1743</v>
      </c>
      <c r="G99" s="149">
        <v>327</v>
      </c>
    </row>
    <row r="100" spans="1:7" ht="31.5">
      <c r="A100" s="143">
        <v>96</v>
      </c>
      <c r="B100" s="94">
        <v>1340</v>
      </c>
      <c r="C100" s="147" t="s">
        <v>1744</v>
      </c>
      <c r="D100" s="3" t="str">
        <f>IF(COUNTBLANK(C100)=1,"",VLOOKUP(C100,'ORG-organizace kraje (2)'!$B$3:$C$315,2,0))</f>
        <v>Střední škola gastronomie a služeb, Frýdek-Místek, tř. T.G.Masaryka 451,  příspěvková organizace</v>
      </c>
      <c r="E100" s="210" t="s">
        <v>1745</v>
      </c>
      <c r="F100" s="148" t="s">
        <v>1746</v>
      </c>
      <c r="G100" s="149">
        <v>497</v>
      </c>
    </row>
    <row r="101" spans="1:7" ht="31.5">
      <c r="A101" s="143">
        <v>97</v>
      </c>
      <c r="B101" s="94">
        <v>1341</v>
      </c>
      <c r="C101" s="147" t="s">
        <v>1747</v>
      </c>
      <c r="D101" s="3" t="str">
        <f>IF(COUNTBLANK(C101)=1,"",VLOOKUP(C101,'ORG-organizace kraje (2)'!$B$3:$C$315,2,0))</f>
        <v>Střední škola, Třinec-Kanada, příspěvková organizace</v>
      </c>
      <c r="E101" s="212" t="s">
        <v>1748</v>
      </c>
      <c r="F101" s="148" t="s">
        <v>1749</v>
      </c>
      <c r="G101" s="149">
        <v>420</v>
      </c>
    </row>
    <row r="102" spans="1:7" ht="31.5">
      <c r="A102" s="143">
        <v>98</v>
      </c>
      <c r="B102" s="94">
        <v>1343</v>
      </c>
      <c r="C102" s="147" t="s">
        <v>1750</v>
      </c>
      <c r="D102" s="3" t="str">
        <f>IF(COUNTBLANK(C102)=1,"",VLOOKUP(C102,'ORG-organizace kraje (2)'!$B$3:$C$315,2,0))</f>
        <v>Střední škola řemesel, Bruntál, příspěvková organizace</v>
      </c>
      <c r="E102" s="209" t="s">
        <v>1751</v>
      </c>
      <c r="F102" s="159" t="s">
        <v>1752</v>
      </c>
      <c r="G102" s="149">
        <v>206</v>
      </c>
    </row>
    <row r="103" spans="1:7" ht="31.5">
      <c r="A103" s="143">
        <v>99</v>
      </c>
      <c r="B103" s="94">
        <v>1344</v>
      </c>
      <c r="C103" s="147">
        <v>63731371</v>
      </c>
      <c r="D103" s="3" t="str">
        <f>IF(COUNTBLANK(C103)=1,"",VLOOKUP(C103,'ORG-organizace kraje (2)'!$B$3:$C$315,2,0))</f>
        <v>Střední škola automobilní, mechanizace a podnikání Krnov, příspěvková organizace</v>
      </c>
      <c r="E103" s="209" t="s">
        <v>1753</v>
      </c>
      <c r="F103" s="160" t="s">
        <v>1754</v>
      </c>
      <c r="G103" s="154">
        <v>59</v>
      </c>
    </row>
    <row r="104" spans="1:7" ht="31.5">
      <c r="A104" s="143">
        <v>100</v>
      </c>
      <c r="B104" s="94">
        <v>1345</v>
      </c>
      <c r="C104" s="147" t="s">
        <v>1755</v>
      </c>
      <c r="D104" s="3" t="str">
        <f>IF(COUNTBLANK(C104)=1,"",VLOOKUP(C104,'ORG-organizace kraje (2)'!$B$3:$C$315,2,0))</f>
        <v>Střední škola průmyslová, Krnov, příspěvková organizace        </v>
      </c>
      <c r="E104" s="209" t="s">
        <v>2469</v>
      </c>
      <c r="F104" s="159" t="s">
        <v>2470</v>
      </c>
      <c r="G104" s="149">
        <v>36</v>
      </c>
    </row>
    <row r="105" spans="1:7" ht="15.75">
      <c r="A105" s="143">
        <v>101</v>
      </c>
      <c r="B105" s="94">
        <v>1346</v>
      </c>
      <c r="C105" s="147">
        <v>13643479</v>
      </c>
      <c r="D105" s="3" t="str">
        <f>IF(COUNTBLANK(C105)=1,"",VLOOKUP(C105,'ORG-organizace kraje (2)'!$B$3:$C$315,2,0))</f>
        <v>Střední škola služeb, Bruntál, příspěvková organizace</v>
      </c>
      <c r="E105" s="210" t="s">
        <v>2471</v>
      </c>
      <c r="F105" s="148" t="s">
        <v>2472</v>
      </c>
      <c r="G105" s="149">
        <v>60</v>
      </c>
    </row>
    <row r="106" spans="1:7" ht="31.5">
      <c r="A106" s="143">
        <v>102</v>
      </c>
      <c r="B106" s="94">
        <v>1348</v>
      </c>
      <c r="C106" s="155" t="s">
        <v>2473</v>
      </c>
      <c r="D106" s="3" t="str">
        <f>IF(COUNTBLANK(C106)=1,"",VLOOKUP(C106,'ORG-organizace kraje (2)'!$B$3:$C$315,2,0))</f>
        <v>Střední škola zemědělství a služeb, Město Albrechtice, příspěvková organizace</v>
      </c>
      <c r="E106" s="209" t="s">
        <v>2474</v>
      </c>
      <c r="F106" s="156" t="s">
        <v>2475</v>
      </c>
      <c r="G106" s="154">
        <v>68</v>
      </c>
    </row>
    <row r="107" spans="1:7" ht="31.5">
      <c r="A107" s="143">
        <v>103</v>
      </c>
      <c r="B107" s="94">
        <v>1349</v>
      </c>
      <c r="C107" s="155" t="s">
        <v>2476</v>
      </c>
      <c r="D107" s="3" t="str">
        <f>IF(COUNTBLANK(C107)=1,"",VLOOKUP(C107,'ORG-organizace kraje (2)'!$B$3:$C$315,2,0))</f>
        <v>Střední škola, Rýmařov, příspěvková organizace</v>
      </c>
      <c r="E107" s="209" t="s">
        <v>2477</v>
      </c>
      <c r="F107" s="156" t="s">
        <v>1526</v>
      </c>
      <c r="G107" s="154">
        <v>30</v>
      </c>
    </row>
    <row r="108" spans="1:7" ht="31.5">
      <c r="A108" s="143">
        <v>104</v>
      </c>
      <c r="B108" s="94">
        <v>1350</v>
      </c>
      <c r="C108" s="147" t="s">
        <v>1527</v>
      </c>
      <c r="D108" s="3" t="str">
        <f>IF(COUNTBLANK(C108)=1,"",VLOOKUP(C108,'ORG-organizace kraje (2)'!$B$3:$C$315,2,0))</f>
        <v>Střední škola zemědělská a lesnická, Frýdek-Místek, příspěvková organizace </v>
      </c>
      <c r="E108" s="209" t="s">
        <v>1528</v>
      </c>
      <c r="F108" s="156" t="s">
        <v>2787</v>
      </c>
      <c r="G108" s="154">
        <v>149</v>
      </c>
    </row>
    <row r="109" spans="1:7" ht="47.25">
      <c r="A109" s="143">
        <v>105</v>
      </c>
      <c r="B109" s="94">
        <v>1351</v>
      </c>
      <c r="C109" s="155" t="s">
        <v>2788</v>
      </c>
      <c r="D109" s="3" t="str">
        <f>IF(COUNTBLANK(C109)=1,"",VLOOKUP(C109,'ORG-organizace kraje (2)'!$B$3:$C$315,2,0))</f>
        <v>Střední odborná škola a Střední odborné učiliště podnikání a služeb, Jablunkov, Školní 416, příspěvková organizace,</v>
      </c>
      <c r="E109" s="209" t="s">
        <v>2789</v>
      </c>
      <c r="F109" s="156" t="s">
        <v>2790</v>
      </c>
      <c r="G109" s="154">
        <v>27</v>
      </c>
    </row>
    <row r="110" spans="1:7" ht="31.5">
      <c r="A110" s="143">
        <v>106</v>
      </c>
      <c r="B110" s="94">
        <v>1402</v>
      </c>
      <c r="C110" s="147">
        <v>64628124</v>
      </c>
      <c r="D110" s="3" t="str">
        <f>IF(COUNTBLANK(C110)=1,"",VLOOKUP(C110,'ORG-organizace kraje (2)'!$B$3:$C$315,2,0))</f>
        <v>Mateřská škola logopedická, Ostrava-Poruba, Na Robinsonce 1646, příspěvková organizace</v>
      </c>
      <c r="E110" s="213" t="s">
        <v>636</v>
      </c>
      <c r="F110" s="148" t="s">
        <v>637</v>
      </c>
      <c r="G110" s="154">
        <v>12</v>
      </c>
    </row>
    <row r="111" spans="1:7" ht="31.5">
      <c r="A111" s="143">
        <v>107</v>
      </c>
      <c r="B111" s="94">
        <v>1403</v>
      </c>
      <c r="C111" s="147">
        <v>64628132</v>
      </c>
      <c r="D111" s="3" t="str">
        <f>IF(COUNTBLANK(C111)=1,"",VLOOKUP(C111,'ORG-organizace kraje (2)'!$B$3:$C$315,2,0))</f>
        <v>Mateřská škola, Ostrava-Poruba, U Školky 1621, příspěvková organizace</v>
      </c>
      <c r="E111" s="213" t="s">
        <v>638</v>
      </c>
      <c r="F111" s="148" t="s">
        <v>639</v>
      </c>
      <c r="G111" s="154">
        <v>16</v>
      </c>
    </row>
    <row r="112" spans="1:7" ht="47.25">
      <c r="A112" s="143">
        <v>108</v>
      </c>
      <c r="B112" s="94">
        <v>1404</v>
      </c>
      <c r="C112" s="147" t="s">
        <v>640</v>
      </c>
      <c r="D112" s="3" t="str">
        <f>IF(COUNTBLANK(C112)=1,"",VLOOKUP(C112,'ORG-organizace kraje (2)'!$B$3:$C$315,2,0))</f>
        <v>Základní škola pro sluchově postižené a Mateřská škola pro sluchově postižené, Ostrava-Poruba, příspěvková organizace</v>
      </c>
      <c r="E112" s="213" t="s">
        <v>641</v>
      </c>
      <c r="F112" s="148" t="s">
        <v>642</v>
      </c>
      <c r="G112" s="149">
        <v>38</v>
      </c>
    </row>
    <row r="113" spans="1:7" ht="31.5">
      <c r="A113" s="143">
        <v>109</v>
      </c>
      <c r="B113" s="94">
        <v>1405</v>
      </c>
      <c r="C113" s="147" t="s">
        <v>643</v>
      </c>
      <c r="D113" s="3" t="str">
        <f>IF(COUNTBLANK(C113)=1,"",VLOOKUP(C113,'ORG-organizace kraje (2)'!$B$3:$C$315,2,0))</f>
        <v>Základní škola, Ostrava-Slezská Ostrava, Těšínská 98, příspěvková organizace</v>
      </c>
      <c r="E113" s="209" t="s">
        <v>644</v>
      </c>
      <c r="F113" s="148" t="s">
        <v>645</v>
      </c>
      <c r="G113" s="149">
        <v>145</v>
      </c>
    </row>
    <row r="114" spans="1:7" ht="31.5">
      <c r="A114" s="143">
        <v>110</v>
      </c>
      <c r="B114" s="94">
        <v>1406</v>
      </c>
      <c r="C114" s="147">
        <v>61989258</v>
      </c>
      <c r="D114" s="3" t="str">
        <f>IF(COUNTBLANK(C114)=1,"",VLOOKUP(C114,'ORG-organizace kraje (2)'!$B$3:$C$315,2,0))</f>
        <v>Dětský domov a Školní jídelna, Ostrava-Slezská Ostrava, Na Vizině 28, příspěvková organizace</v>
      </c>
      <c r="E114" s="214" t="s">
        <v>2786</v>
      </c>
      <c r="F114" s="148" t="s">
        <v>812</v>
      </c>
      <c r="G114" s="149">
        <v>242</v>
      </c>
    </row>
    <row r="115" spans="1:7" ht="31.5">
      <c r="A115" s="143">
        <v>111</v>
      </c>
      <c r="B115" s="94">
        <v>1408</v>
      </c>
      <c r="C115" s="153">
        <v>13644319</v>
      </c>
      <c r="D115" s="3" t="str">
        <f>IF(COUNTBLANK(C115)=1,"",VLOOKUP(C115,'ORG-organizace kraje (2)'!$B$3:$C$315,2,0))</f>
        <v>Střední škola prof. Zdeňka Matějčka, Ostrava-Poruba, 17. listopadu 1123, příspěvková organizace</v>
      </c>
      <c r="E115" s="209" t="s">
        <v>813</v>
      </c>
      <c r="F115" s="158" t="s">
        <v>814</v>
      </c>
      <c r="G115" s="154">
        <v>246</v>
      </c>
    </row>
    <row r="116" spans="1:7" ht="31.5">
      <c r="A116" s="143">
        <v>112</v>
      </c>
      <c r="B116" s="94">
        <v>1409</v>
      </c>
      <c r="C116" s="147">
        <v>60337389</v>
      </c>
      <c r="D116" s="3" t="str">
        <f>IF(COUNTBLANK(C116)=1,"",VLOOKUP(C116,'ORG-organizace kraje (2)'!$B$3:$C$315,2,0))</f>
        <v>Mateřská škola pro zrakově postižené, Havířov-Město, Mozartova 2, příspěvková organizace</v>
      </c>
      <c r="E116" s="209" t="s">
        <v>815</v>
      </c>
      <c r="F116" s="148" t="s">
        <v>2127</v>
      </c>
      <c r="G116" s="154">
        <v>5</v>
      </c>
    </row>
    <row r="117" spans="1:7" ht="31.5">
      <c r="A117" s="143">
        <v>113</v>
      </c>
      <c r="B117" s="94">
        <v>1411</v>
      </c>
      <c r="C117" s="147">
        <v>60337346</v>
      </c>
      <c r="D117" s="3" t="str">
        <f>IF(COUNTBLANK(C117)=1,"",VLOOKUP(C117,'ORG-organizace kraje (2)'!$B$3:$C$315,2,0))</f>
        <v>Mateřská škola Klíček Karviná-Hranice,Einsteinova 2849,příspěvková organizace</v>
      </c>
      <c r="E117" s="214" t="s">
        <v>2128</v>
      </c>
      <c r="F117" s="148" t="s">
        <v>2421</v>
      </c>
      <c r="G117" s="154">
        <v>13</v>
      </c>
    </row>
    <row r="118" spans="1:7" ht="31.5">
      <c r="A118" s="143">
        <v>114</v>
      </c>
      <c r="B118" s="94">
        <v>1413</v>
      </c>
      <c r="C118" s="147">
        <v>66741335</v>
      </c>
      <c r="D118" s="3" t="str">
        <f>IF(COUNTBLANK(C118)=1,"",VLOOKUP(C118,'ORG-organizace kraje (2)'!$B$3:$C$315,2,0))</f>
        <v>Základní škola speciální a Mateřská škola speciální, Nový Jičín, Komenského 64, příspěvková organizace</v>
      </c>
      <c r="E118" s="213" t="s">
        <v>2422</v>
      </c>
      <c r="F118" s="148" t="s">
        <v>2423</v>
      </c>
      <c r="G118" s="149">
        <v>27</v>
      </c>
    </row>
    <row r="119" spans="1:7" ht="31.5">
      <c r="A119" s="143">
        <v>115</v>
      </c>
      <c r="B119" s="94">
        <v>1414</v>
      </c>
      <c r="C119" s="147">
        <v>47813474</v>
      </c>
      <c r="D119" s="3" t="str">
        <f>IF(COUNTBLANK(C119)=1,"",VLOOKUP(C119,'ORG-organizace kraje (2)'!$B$3:$C$315,2,0))</f>
        <v>Mateřská škola pro tělesně postižené, Opava, E. Krásnohorské 8, příspěvková organizace</v>
      </c>
      <c r="E119" s="209" t="s">
        <v>2424</v>
      </c>
      <c r="F119" s="148" t="s">
        <v>2675</v>
      </c>
      <c r="G119" s="154">
        <v>10</v>
      </c>
    </row>
    <row r="120" spans="1:7" ht="31.5">
      <c r="A120" s="143">
        <v>116</v>
      </c>
      <c r="B120" s="94">
        <v>1501</v>
      </c>
      <c r="C120" s="147">
        <v>64628159</v>
      </c>
      <c r="D120" s="3" t="str">
        <f>IF(COUNTBLANK(C120)=1,"",VLOOKUP(C120,'ORG-organizace kraje (2)'!$B$3:$C$315,2,0))</f>
        <v>Základní škola a Mateřská škola, Ostrava-Poruba, Ukrajinská 19, příspěvková organizace</v>
      </c>
      <c r="E120" s="213" t="s">
        <v>2678</v>
      </c>
      <c r="F120" s="148" t="s">
        <v>2679</v>
      </c>
      <c r="G120" s="149">
        <v>13</v>
      </c>
    </row>
    <row r="121" spans="1:7" ht="31.5">
      <c r="A121" s="143">
        <v>117</v>
      </c>
      <c r="B121" s="94">
        <v>1502</v>
      </c>
      <c r="C121" s="147">
        <v>61989274</v>
      </c>
      <c r="D121" s="3" t="str">
        <f>IF(COUNTBLANK(C121)=1,"",VLOOKUP(C121,'ORG-organizace kraje (2)'!$B$3:$C$315,2,0))</f>
        <v>Základní škola, Ostrava-Zábřeh, Kpt. Vajdy 1a, příspěvková organizace</v>
      </c>
      <c r="E121" s="213" t="s">
        <v>2683</v>
      </c>
      <c r="F121" s="148" t="s">
        <v>2684</v>
      </c>
      <c r="G121" s="149">
        <v>49</v>
      </c>
    </row>
    <row r="122" spans="1:7" ht="31.5">
      <c r="A122" s="143">
        <v>118</v>
      </c>
      <c r="B122" s="94">
        <v>1503</v>
      </c>
      <c r="C122" s="147">
        <v>61989266</v>
      </c>
      <c r="D122" s="3" t="str">
        <f>IF(COUNTBLANK(C122)=1,"",VLOOKUP(C122,'ORG-organizace kraje (2)'!$B$3:$C$315,2,0))</f>
        <v>Základní škola, Ostrava-Hrabůvka, U Haldy 66, příspěvková organizace</v>
      </c>
      <c r="E122" s="209" t="s">
        <v>2685</v>
      </c>
      <c r="F122" s="148" t="s">
        <v>2686</v>
      </c>
      <c r="G122" s="149">
        <v>340</v>
      </c>
    </row>
    <row r="123" spans="1:7" ht="31.5">
      <c r="A123" s="143">
        <v>119</v>
      </c>
      <c r="B123" s="94">
        <v>1504</v>
      </c>
      <c r="C123" s="147">
        <v>64628213</v>
      </c>
      <c r="D123" s="3" t="str">
        <f>IF(COUNTBLANK(C123)=1,"",VLOOKUP(C123,'ORG-organizace kraje (2)'!$B$3:$C$315,2,0))</f>
        <v>Základní škola, Ostrava-Přívoz, Ibsenova 36, příspěvková organizace</v>
      </c>
      <c r="E123" s="210" t="s">
        <v>2687</v>
      </c>
      <c r="F123" s="148" t="s">
        <v>2688</v>
      </c>
      <c r="G123" s="149">
        <v>33</v>
      </c>
    </row>
    <row r="124" spans="1:7" ht="31.5">
      <c r="A124" s="143">
        <v>120</v>
      </c>
      <c r="B124" s="94">
        <v>1505</v>
      </c>
      <c r="C124" s="147">
        <v>64628205</v>
      </c>
      <c r="D124" s="3" t="str">
        <f>IF(COUNTBLANK(C124)=1,"",VLOOKUP(C124,'ORG-organizace kraje (2)'!$B$3:$C$315,2,0))</f>
        <v>Základní škola, Ostrava-Mariánské Hory, Karasova 6, příspěvková organizace</v>
      </c>
      <c r="E124" s="209" t="s">
        <v>2690</v>
      </c>
      <c r="F124" s="148" t="s">
        <v>2691</v>
      </c>
      <c r="G124" s="149">
        <v>17</v>
      </c>
    </row>
    <row r="125" spans="1:7" ht="31.5">
      <c r="A125" s="143">
        <v>121</v>
      </c>
      <c r="B125" s="94">
        <v>1507</v>
      </c>
      <c r="C125" s="147">
        <v>64628191</v>
      </c>
      <c r="D125" s="3" t="str">
        <f>IF(COUNTBLANK(C125)=1,"",VLOOKUP(C125,'ORG-organizace kraje (2)'!$B$3:$C$315,2,0))</f>
        <v>Základní škola, Ostrava-Vítkovice, Halasova 30, příspěvková organizace</v>
      </c>
      <c r="E125" s="209" t="s">
        <v>2692</v>
      </c>
      <c r="F125" s="148" t="s">
        <v>2693</v>
      </c>
      <c r="G125" s="149">
        <v>12</v>
      </c>
    </row>
    <row r="126" spans="1:7" ht="31.5">
      <c r="A126" s="143">
        <v>122</v>
      </c>
      <c r="B126" s="94">
        <v>1508</v>
      </c>
      <c r="C126" s="147">
        <v>64628183</v>
      </c>
      <c r="D126" s="3" t="str">
        <f>IF(COUNTBLANK(C126)=1,"",VLOOKUP(C126,'ORG-organizace kraje (2)'!$B$3:$C$315,2,0))</f>
        <v>Základní škola, Ostrava-Poruba, Čkalovova 942, příspěvková organizace</v>
      </c>
      <c r="E126" s="210" t="s">
        <v>1163</v>
      </c>
      <c r="F126" s="148" t="s">
        <v>1963</v>
      </c>
      <c r="G126" s="149">
        <v>23</v>
      </c>
    </row>
    <row r="127" spans="1:7" ht="31.5">
      <c r="A127" s="143">
        <v>123</v>
      </c>
      <c r="B127" s="94">
        <v>1512</v>
      </c>
      <c r="C127" s="147" t="s">
        <v>1966</v>
      </c>
      <c r="D127" s="3" t="str">
        <f>IF(COUNTBLANK(C127)=1,"",VLOOKUP(C127,'ORG-organizace kraje (2)'!$B$3:$C$315,2,0))</f>
        <v>Základní škola, Havířov-Město, Mánesova 1, příspěvková organizace</v>
      </c>
      <c r="E127" s="213" t="s">
        <v>1967</v>
      </c>
      <c r="F127" s="148" t="s">
        <v>1968</v>
      </c>
      <c r="G127" s="149">
        <v>126</v>
      </c>
    </row>
    <row r="128" spans="1:7" ht="31.5">
      <c r="A128" s="143">
        <v>124</v>
      </c>
      <c r="B128" s="94">
        <v>1513</v>
      </c>
      <c r="C128" s="147">
        <v>47655259</v>
      </c>
      <c r="D128" s="3" t="str">
        <f>IF(COUNTBLANK(C128)=1,"",VLOOKUP(C128,'ORG-organizace kraje (2)'!$B$3:$C$315,2,0))</f>
        <v>Základní škola, Karviná-Fryštát, Vydmuchov 1835, příspěvková organizace</v>
      </c>
      <c r="E128" s="213" t="s">
        <v>1969</v>
      </c>
      <c r="F128" s="148" t="s">
        <v>1970</v>
      </c>
      <c r="G128" s="149">
        <v>13</v>
      </c>
    </row>
    <row r="129" spans="1:7" ht="31.5">
      <c r="A129" s="143">
        <v>125</v>
      </c>
      <c r="B129" s="94">
        <v>1514</v>
      </c>
      <c r="C129" s="147">
        <v>63024616</v>
      </c>
      <c r="D129" s="3" t="str">
        <f>IF(COUNTBLANK(C129)=1,"",VLOOKUP(C129,'ORG-organizace kraje (2)'!$B$3:$C$315,2,0))</f>
        <v>Základní škola,  Karviná-Nové Město, Komenského 614, příspěvková organizace</v>
      </c>
      <c r="E129" s="213" t="s">
        <v>501</v>
      </c>
      <c r="F129" s="148" t="s">
        <v>502</v>
      </c>
      <c r="G129" s="149">
        <v>33</v>
      </c>
    </row>
    <row r="130" spans="1:7" ht="31.5">
      <c r="A130" s="143">
        <v>126</v>
      </c>
      <c r="B130" s="94">
        <v>1515</v>
      </c>
      <c r="C130" s="147" t="s">
        <v>2226</v>
      </c>
      <c r="D130" s="3" t="str">
        <f>IF(COUNTBLANK(C130)=1,"",VLOOKUP(C130,'ORG-organizace kraje (2)'!$B$3:$C$315,2,0))</f>
        <v>Základní škola, Orlová-Lutyně, Polní 963, příspěvková organizace</v>
      </c>
      <c r="E130" s="213" t="s">
        <v>2227</v>
      </c>
      <c r="F130" s="148" t="s">
        <v>2228</v>
      </c>
      <c r="G130" s="149">
        <v>48</v>
      </c>
    </row>
    <row r="131" spans="1:7" ht="31.5">
      <c r="A131" s="143">
        <v>127</v>
      </c>
      <c r="B131" s="94">
        <v>1516</v>
      </c>
      <c r="C131" s="147">
        <v>70640700</v>
      </c>
      <c r="D131" s="3" t="str">
        <f>IF(COUNTBLANK(C131)=1,"",VLOOKUP(C131,'ORG-organizace kraje (2)'!$B$3:$C$315,2,0))</f>
        <v>Základní škola a Mateřská škola, Nový Jičín, Dlouhá 54, příspěvková organizace</v>
      </c>
      <c r="E131" s="209" t="s">
        <v>2229</v>
      </c>
      <c r="F131" s="148" t="s">
        <v>2230</v>
      </c>
      <c r="G131" s="149">
        <v>166</v>
      </c>
    </row>
    <row r="132" spans="1:7" ht="31.5">
      <c r="A132" s="143">
        <v>128</v>
      </c>
      <c r="B132" s="94">
        <v>1518</v>
      </c>
      <c r="C132" s="147">
        <v>64125912</v>
      </c>
      <c r="D132" s="3" t="str">
        <f>IF(COUNTBLANK(C132)=1,"",VLOOKUP(C132,'ORG-organizace kraje (2)'!$B$3:$C$315,2,0))</f>
        <v>Základní škola a Mateřská škola Motýlek Kopřivnice, Smetanova 1122, příspěvková organizace</v>
      </c>
      <c r="E132" s="209" t="s">
        <v>2233</v>
      </c>
      <c r="F132" s="148" t="s">
        <v>2234</v>
      </c>
      <c r="G132" s="149">
        <v>225</v>
      </c>
    </row>
    <row r="133" spans="1:7" ht="31.5">
      <c r="A133" s="143">
        <v>129</v>
      </c>
      <c r="B133" s="94">
        <v>1521</v>
      </c>
      <c r="C133" s="147">
        <v>62330268</v>
      </c>
      <c r="D133" s="3" t="str">
        <f>IF(COUNTBLANK(C133)=1,"",VLOOKUP(C133,'ORG-organizace kraje (2)'!$B$3:$C$315,2,0))</f>
        <v>Základní škola, Dětský domov, Školní družina a Školní jídelna, Fulnek, Sborová 81, příspěvková organizace</v>
      </c>
      <c r="E133" s="214" t="s">
        <v>516</v>
      </c>
      <c r="F133" s="148" t="s">
        <v>517</v>
      </c>
      <c r="G133" s="149">
        <v>15</v>
      </c>
    </row>
    <row r="134" spans="1:7" ht="31.5">
      <c r="A134" s="143">
        <v>130</v>
      </c>
      <c r="B134" s="94">
        <v>1522</v>
      </c>
      <c r="C134" s="147">
        <v>62330390</v>
      </c>
      <c r="D134" s="3" t="str">
        <f>IF(COUNTBLANK(C134)=1,"",VLOOKUP(C134,'ORG-organizace kraje (2)'!$B$3:$C$315,2,0))</f>
        <v>Základní škola, Kopřivnice, Štramberská 189, příspěvková organizace</v>
      </c>
      <c r="E134" s="210" t="s">
        <v>518</v>
      </c>
      <c r="F134" s="148" t="s">
        <v>519</v>
      </c>
      <c r="G134" s="149">
        <v>18</v>
      </c>
    </row>
    <row r="135" spans="1:7" ht="31.5">
      <c r="A135" s="143">
        <v>131</v>
      </c>
      <c r="B135" s="94">
        <v>1524</v>
      </c>
      <c r="C135" s="147">
        <v>70640661</v>
      </c>
      <c r="D135" s="3" t="str">
        <f>IF(COUNTBLANK(C135)=1,"",VLOOKUP(C135,'ORG-organizace kraje (2)'!$B$3:$C$315,2,0))</f>
        <v>Základní škola, Příbor, Dukelská 1346, příspěvková organizace</v>
      </c>
      <c r="E135" s="209" t="s">
        <v>520</v>
      </c>
      <c r="F135" s="148" t="s">
        <v>521</v>
      </c>
      <c r="G135" s="149">
        <v>3</v>
      </c>
    </row>
    <row r="136" spans="1:7" ht="31.5">
      <c r="A136" s="143">
        <v>132</v>
      </c>
      <c r="B136" s="94">
        <v>1526</v>
      </c>
      <c r="C136" s="147">
        <v>47813482</v>
      </c>
      <c r="D136" s="3" t="str">
        <f>IF(COUNTBLANK(C136)=1,"",VLOOKUP(C136,'ORG-organizace kraje (2)'!$B$3:$C$315,2,0))</f>
        <v>Základní škola, Opava, Havlíčkova 1, příspěvková organizace</v>
      </c>
      <c r="E136" s="213" t="s">
        <v>524</v>
      </c>
      <c r="F136" s="148" t="s">
        <v>525</v>
      </c>
      <c r="G136" s="149">
        <v>31</v>
      </c>
    </row>
    <row r="137" spans="1:7" ht="31.5">
      <c r="A137" s="143">
        <v>133</v>
      </c>
      <c r="B137" s="94">
        <v>1528</v>
      </c>
      <c r="C137" s="147">
        <v>47813199</v>
      </c>
      <c r="D137" s="3" t="str">
        <f>IF(COUNTBLANK(C137)=1,"",VLOOKUP(C137,'ORG-organizace kraje (2)'!$B$3:$C$315,2,0))</f>
        <v>Základní škola, Hlučín, Gen. Svobody 8, příspěvková organizace</v>
      </c>
      <c r="E137" s="210" t="s">
        <v>528</v>
      </c>
      <c r="F137" s="148" t="s">
        <v>529</v>
      </c>
      <c r="G137" s="149">
        <v>30</v>
      </c>
    </row>
    <row r="138" spans="1:7" ht="31.5">
      <c r="A138" s="143">
        <v>134</v>
      </c>
      <c r="B138" s="94">
        <v>1530</v>
      </c>
      <c r="C138" s="147">
        <v>47813211</v>
      </c>
      <c r="D138" s="3" t="str">
        <f>IF(COUNTBLANK(C138)=1,"",VLOOKUP(C138,'ORG-organizace kraje (2)'!$B$3:$C$315,2,0))</f>
        <v>Základní škola, Opava, Slezského odboje 5, příspěvková organizace</v>
      </c>
      <c r="E138" s="213" t="s">
        <v>1509</v>
      </c>
      <c r="F138" s="148" t="s">
        <v>1510</v>
      </c>
      <c r="G138" s="149">
        <v>1</v>
      </c>
    </row>
    <row r="139" spans="1:7" ht="31.5">
      <c r="A139" s="143">
        <v>135</v>
      </c>
      <c r="B139" s="94">
        <v>1531</v>
      </c>
      <c r="C139" s="147">
        <v>47813563</v>
      </c>
      <c r="D139" s="3" t="str">
        <f>IF(COUNTBLANK(C139)=1,"",VLOOKUP(C139,'ORG-organizace kraje (2)'!$B$3:$C$315,2,0))</f>
        <v>Dětský domov a Školní jídelna, Radkov-Dubová 141, příspěvková organizace</v>
      </c>
      <c r="E139" s="214" t="s">
        <v>1511</v>
      </c>
      <c r="F139" s="148" t="s">
        <v>1512</v>
      </c>
      <c r="G139" s="149">
        <v>6</v>
      </c>
    </row>
    <row r="140" spans="1:7" ht="47.25">
      <c r="A140" s="143">
        <v>136</v>
      </c>
      <c r="B140" s="94">
        <v>1532</v>
      </c>
      <c r="C140" s="147">
        <v>47813571</v>
      </c>
      <c r="D140" s="3" t="str">
        <f>IF(COUNTBLANK(C140)=1,"",VLOOKUP(C140,'ORG-organizace kraje (2)'!$B$3:$C$315,2,0))</f>
        <v>Základní škola, Střední škola, Dětský domov, Školní jídelna a Internát, Velké Heraltice, Opavská 1, příspěvková organizace</v>
      </c>
      <c r="E140" s="214" t="s">
        <v>1513</v>
      </c>
      <c r="F140" s="148" t="s">
        <v>1514</v>
      </c>
      <c r="G140" s="149">
        <v>56</v>
      </c>
    </row>
    <row r="141" spans="1:7" ht="31.5">
      <c r="A141" s="143">
        <v>137</v>
      </c>
      <c r="B141" s="94">
        <v>1533</v>
      </c>
      <c r="C141" s="147">
        <v>47813172</v>
      </c>
      <c r="D141" s="3" t="str">
        <f>IF(COUNTBLANK(C141)=1,"",VLOOKUP(C141,'ORG-organizace kraje (2)'!$B$3:$C$315,2,0))</f>
        <v>Základní škola, Vítkov, nám. J. Zajíce č. 1, příspěvková organizace</v>
      </c>
      <c r="E141" s="213" t="s">
        <v>1515</v>
      </c>
      <c r="F141" s="148" t="s">
        <v>2523</v>
      </c>
      <c r="G141" s="149">
        <v>29</v>
      </c>
    </row>
    <row r="142" spans="1:7" ht="31.5">
      <c r="A142" s="143">
        <v>138</v>
      </c>
      <c r="B142" s="94">
        <v>1535</v>
      </c>
      <c r="C142" s="147">
        <v>69610134</v>
      </c>
      <c r="D142" s="3" t="str">
        <f>IF(COUNTBLANK(C142)=1,"",VLOOKUP(C142,'ORG-organizace kraje (2)'!$B$3:$C$315,2,0))</f>
        <v>Střední škola a Základní škola, Frýdek-Místek, Pionýrů 767, příspěvková organizace</v>
      </c>
      <c r="E142" s="209" t="s">
        <v>2524</v>
      </c>
      <c r="F142" s="148" t="s">
        <v>2525</v>
      </c>
      <c r="G142" s="149">
        <v>1</v>
      </c>
    </row>
    <row r="143" spans="1:7" ht="31.5">
      <c r="A143" s="143">
        <v>139</v>
      </c>
      <c r="B143" s="94">
        <v>1536</v>
      </c>
      <c r="C143" s="147">
        <v>70632090</v>
      </c>
      <c r="D143" s="3" t="str">
        <f>IF(COUNTBLANK(C143)=1,"",VLOOKUP(C143,'ORG-organizace kraje (2)'!$B$3:$C$315,2,0))</f>
        <v>Základní škola a Mateřská škola, Frýdlant nad Ostravicí, Náměstí 7, příspěvková organizace</v>
      </c>
      <c r="E143" s="209" t="s">
        <v>2526</v>
      </c>
      <c r="F143" s="148" t="s">
        <v>2546</v>
      </c>
      <c r="G143" s="149">
        <v>1</v>
      </c>
    </row>
    <row r="144" spans="1:7" ht="31.5">
      <c r="A144" s="143">
        <v>140</v>
      </c>
      <c r="B144" s="94">
        <v>1537</v>
      </c>
      <c r="C144" s="147">
        <v>69610126</v>
      </c>
      <c r="D144" s="3" t="str">
        <f>IF(COUNTBLANK(C144)=1,"",VLOOKUP(C144,'ORG-organizace kraje (2)'!$B$3:$C$315,2,0))</f>
        <v>Střední škola, Základní škola a Mateřská škola, Třinec, Jablunkovská 241, příspěvková organizace</v>
      </c>
      <c r="E144" s="209" t="s">
        <v>2547</v>
      </c>
      <c r="F144" s="148" t="s">
        <v>2548</v>
      </c>
      <c r="G144" s="149">
        <v>4</v>
      </c>
    </row>
    <row r="145" spans="1:7" ht="47.25">
      <c r="A145" s="143">
        <v>141</v>
      </c>
      <c r="B145" s="94">
        <v>1538</v>
      </c>
      <c r="C145" s="147" t="s">
        <v>2549</v>
      </c>
      <c r="D145" s="3" t="str">
        <f>IF(COUNTBLANK(C145)=1,"",VLOOKUP(C145,'ORG-organizace kraje (2)'!$B$3:$C$315,2,0))</f>
        <v>Základní škola, Dětský domov, Školní družina a Školní jídelna, Vrbno p. Pradědem, nám.Sv. Michala 17, příspěvková organizace</v>
      </c>
      <c r="E145" s="214" t="s">
        <v>1275</v>
      </c>
      <c r="F145" s="148" t="s">
        <v>2098</v>
      </c>
      <c r="G145" s="149">
        <v>30</v>
      </c>
    </row>
    <row r="146" spans="1:7" ht="31.5">
      <c r="A146" s="143">
        <v>142</v>
      </c>
      <c r="B146" s="94">
        <v>1539</v>
      </c>
      <c r="C146" s="147">
        <v>60802669</v>
      </c>
      <c r="D146" s="3" t="str">
        <f>IF(COUNTBLANK(C146)=1,"",VLOOKUP(C146,'ORG-organizace kraje (2)'!$B$3:$C$315,2,0))</f>
        <v>Základní škola, Bruntál, Rýmařovská 15, příspěvková organizace</v>
      </c>
      <c r="E146" s="213" t="s">
        <v>2148</v>
      </c>
      <c r="F146" s="148" t="s">
        <v>2149</v>
      </c>
      <c r="G146" s="149">
        <v>26</v>
      </c>
    </row>
    <row r="147" spans="1:7" ht="31.5">
      <c r="A147" s="143">
        <v>143</v>
      </c>
      <c r="B147" s="94">
        <v>1540</v>
      </c>
      <c r="C147" s="147">
        <v>60802791</v>
      </c>
      <c r="D147" s="3" t="str">
        <f>IF(COUNTBLANK(C147)=1,"",VLOOKUP(C147,'ORG-organizace kraje (2)'!$B$3:$C$315,2,0))</f>
        <v>Základní škola, Město Albrechtice, Hašlerova 2, příspěvková organizace</v>
      </c>
      <c r="E147" s="209" t="s">
        <v>2150</v>
      </c>
      <c r="F147" s="148" t="s">
        <v>2151</v>
      </c>
      <c r="G147" s="149">
        <v>12</v>
      </c>
    </row>
    <row r="148" spans="1:7" ht="31.5">
      <c r="A148" s="143">
        <v>144</v>
      </c>
      <c r="B148" s="94">
        <v>1541</v>
      </c>
      <c r="C148" s="147">
        <v>60780509</v>
      </c>
      <c r="D148" s="3" t="str">
        <f>IF(COUNTBLANK(C148)=1,"",VLOOKUP(C148,'ORG-organizace kraje (2)'!$B$3:$C$315,2,0))</f>
        <v>Základní škola, Krnov, Hlubčická 11, příspěvková organizace</v>
      </c>
      <c r="E148" s="209" t="s">
        <v>2186</v>
      </c>
      <c r="F148" s="148" t="s">
        <v>2542</v>
      </c>
      <c r="G148" s="149">
        <v>2</v>
      </c>
    </row>
    <row r="149" spans="1:7" ht="31.5">
      <c r="A149" s="143">
        <v>145</v>
      </c>
      <c r="B149" s="94">
        <v>1543</v>
      </c>
      <c r="C149" s="147">
        <v>60802561</v>
      </c>
      <c r="D149" s="3" t="str">
        <f>IF(COUNTBLANK(C149)=1,"",VLOOKUP(C149,'ORG-organizace kraje (2)'!$B$3:$C$315,2,0))</f>
        <v>Základní škola, Rýmařov, Školní náměstí 1, příspěvková organizace</v>
      </c>
      <c r="E149" s="210" t="s">
        <v>2543</v>
      </c>
      <c r="F149" s="148" t="s">
        <v>2544</v>
      </c>
      <c r="G149" s="149">
        <v>1</v>
      </c>
    </row>
    <row r="150" spans="1:7" ht="31.5">
      <c r="A150" s="143">
        <v>146</v>
      </c>
      <c r="B150" s="134">
        <v>1544</v>
      </c>
      <c r="C150" s="155" t="s">
        <v>2545</v>
      </c>
      <c r="D150" s="3" t="str">
        <f>IF(COUNTBLANK(C150)=1,"",VLOOKUP(C150,'ORG-organizace kraje (2)'!$B$3:$C$315,2,0))</f>
        <v>Základní škola, Frýdek-Místek, Hálkova 927, příspěvková organizace</v>
      </c>
      <c r="E150" s="213" t="s">
        <v>2071</v>
      </c>
      <c r="F150" s="150" t="s">
        <v>2072</v>
      </c>
      <c r="G150" s="149">
        <v>15</v>
      </c>
    </row>
    <row r="151" spans="1:7" ht="31.5">
      <c r="A151" s="143">
        <v>147</v>
      </c>
      <c r="B151" s="94">
        <v>1601</v>
      </c>
      <c r="C151" s="147" t="s">
        <v>2502</v>
      </c>
      <c r="D151" s="3" t="str">
        <f>IF(COUNTBLANK(C151)=1,"",VLOOKUP(C151,'ORG-organizace kraje (2)'!$B$3:$C$315,2,0))</f>
        <v>Základní umělecká škola, Ostrava - Moravská Ostrava, Sokolská třída 15, příspěvková organizace</v>
      </c>
      <c r="E151" s="209" t="s">
        <v>2076</v>
      </c>
      <c r="F151" s="158" t="s">
        <v>2077</v>
      </c>
      <c r="G151" s="149">
        <v>186</v>
      </c>
    </row>
    <row r="152" spans="1:7" ht="31.5">
      <c r="A152" s="143">
        <v>148</v>
      </c>
      <c r="B152" s="94">
        <v>1602</v>
      </c>
      <c r="C152" s="147" t="s">
        <v>32</v>
      </c>
      <c r="D152" s="3" t="str">
        <f>IF(COUNTBLANK(C152)=1,"",VLOOKUP(C152,'ORG-organizace kraje (2)'!$B$3:$C$315,2,0))</f>
        <v>Základní umělecká škola Eduarda Marhuly, Ostrava - Mariánské Hory, Hudební 6, příspěvková organizace</v>
      </c>
      <c r="E152" s="209" t="s">
        <v>2078</v>
      </c>
      <c r="F152" s="158" t="s">
        <v>2079</v>
      </c>
      <c r="G152" s="149">
        <v>2</v>
      </c>
    </row>
    <row r="153" spans="1:7" ht="31.5">
      <c r="A153" s="143">
        <v>149</v>
      </c>
      <c r="B153" s="94">
        <v>1604</v>
      </c>
      <c r="C153" s="147" t="s">
        <v>37</v>
      </c>
      <c r="D153" s="3" t="str">
        <f>IF(COUNTBLANK(C153)=1,"",VLOOKUP(C153,'ORG-organizace kraje (2)'!$B$3:$C$315,2,0))</f>
        <v>Základní umělecká škola, Ostrava - Muglinov, U Jezu 4, příspěvková organizace</v>
      </c>
      <c r="E153" s="209" t="s">
        <v>2082</v>
      </c>
      <c r="F153" s="158" t="s">
        <v>2083</v>
      </c>
      <c r="G153" s="149">
        <v>11</v>
      </c>
    </row>
    <row r="154" spans="1:7" ht="31.5">
      <c r="A154" s="143">
        <v>150</v>
      </c>
      <c r="B154" s="94">
        <v>1605</v>
      </c>
      <c r="C154" s="147" t="s">
        <v>40</v>
      </c>
      <c r="D154" s="3" t="str">
        <f>IF(COUNTBLANK(C154)=1,"",VLOOKUP(C154,'ORG-organizace kraje (2)'!$B$3:$C$315,2,0))</f>
        <v>Základní umělecká škola Edvarda Runda, Ostrava - Slezská Ostrava, Keltičkova 4, příspěvková organizace</v>
      </c>
      <c r="E154" s="209" t="s">
        <v>2084</v>
      </c>
      <c r="F154" s="158" t="s">
        <v>2085</v>
      </c>
      <c r="G154" s="149">
        <v>7</v>
      </c>
    </row>
    <row r="155" spans="1:7" ht="31.5">
      <c r="A155" s="143">
        <v>151</v>
      </c>
      <c r="B155" s="94">
        <v>1606</v>
      </c>
      <c r="C155" s="147" t="s">
        <v>42</v>
      </c>
      <c r="D155" s="3" t="str">
        <f>IF(COUNTBLANK(C155)=1,"",VLOOKUP(C155,'ORG-organizace kraje (2)'!$B$3:$C$315,2,0))</f>
        <v>Základní umělecká škola Viléma Petrželky, Ostrava - Hrabůvka, Edisonova 90, příspěvková organizace</v>
      </c>
      <c r="E155" s="209" t="s">
        <v>2086</v>
      </c>
      <c r="F155" s="158" t="s">
        <v>2238</v>
      </c>
      <c r="G155" s="149">
        <v>16</v>
      </c>
    </row>
    <row r="156" spans="1:7" ht="31.5">
      <c r="A156" s="143">
        <v>152</v>
      </c>
      <c r="B156" s="94">
        <v>1607</v>
      </c>
      <c r="C156" s="147" t="s">
        <v>44</v>
      </c>
      <c r="D156" s="3" t="str">
        <f>IF(COUNTBLANK(C156)=1,"",VLOOKUP(C156,'ORG-organizace kraje (2)'!$B$3:$C$315,2,0))</f>
        <v>Základní umělecká škola, Ostrava - Zábřeh, Sologubova 9/A, příspěvková organizace</v>
      </c>
      <c r="E156" s="209" t="s">
        <v>2239</v>
      </c>
      <c r="F156" s="158" t="s">
        <v>2240</v>
      </c>
      <c r="G156" s="149">
        <v>5</v>
      </c>
    </row>
    <row r="157" spans="1:7" ht="31.5">
      <c r="A157" s="143">
        <v>153</v>
      </c>
      <c r="B157" s="94">
        <v>1608</v>
      </c>
      <c r="C157" s="147" t="s">
        <v>46</v>
      </c>
      <c r="D157" s="3" t="str">
        <f>IF(COUNTBLANK(C157)=1,"",VLOOKUP(C157,'ORG-organizace kraje (2)'!$B$3:$C$315,2,0))</f>
        <v>Základní umělecká škola dr. Leoše Janáčka, Ostrava - Vítkovice, příspěvková organizace</v>
      </c>
      <c r="E157" s="209" t="s">
        <v>2241</v>
      </c>
      <c r="F157" s="158" t="s">
        <v>2242</v>
      </c>
      <c r="G157" s="149">
        <v>6</v>
      </c>
    </row>
    <row r="158" spans="1:7" ht="31.5">
      <c r="A158" s="143">
        <v>154</v>
      </c>
      <c r="B158" s="94">
        <v>1609</v>
      </c>
      <c r="C158" s="147" t="s">
        <v>48</v>
      </c>
      <c r="D158" s="3" t="str">
        <f>IF(COUNTBLANK(C158)=1,"",VLOOKUP(C158,'ORG-organizace kraje (2)'!$B$3:$C$315,2,0))</f>
        <v>Základní umělecká škola, Ostrava - Poruba, J. Valčíka 4413, příspěvková organizace</v>
      </c>
      <c r="E158" s="209" t="s">
        <v>1478</v>
      </c>
      <c r="F158" s="158" t="s">
        <v>1479</v>
      </c>
      <c r="G158" s="149">
        <v>180</v>
      </c>
    </row>
    <row r="159" spans="1:7" ht="31.5">
      <c r="A159" s="143">
        <v>155</v>
      </c>
      <c r="B159" s="94">
        <v>1611</v>
      </c>
      <c r="C159" s="147" t="s">
        <v>53</v>
      </c>
      <c r="D159" s="3" t="str">
        <f>IF(COUNTBLANK(C159)=1,"",VLOOKUP(C159,'ORG-organizace kraje (2)'!$B$3:$C$315,2,0))</f>
        <v>Základní umělecká škola, Bohumín - Nový Bohumín, Žižkova 620, příspěvková organizace</v>
      </c>
      <c r="E159" s="209" t="s">
        <v>1482</v>
      </c>
      <c r="F159" s="158" t="s">
        <v>1483</v>
      </c>
      <c r="G159" s="149">
        <v>3</v>
      </c>
    </row>
    <row r="160" spans="1:7" ht="31.5">
      <c r="A160" s="143">
        <v>156</v>
      </c>
      <c r="B160" s="94">
        <v>1612</v>
      </c>
      <c r="C160" s="147" t="s">
        <v>56</v>
      </c>
      <c r="D160" s="3" t="str">
        <f>IF(COUNTBLANK(C160)=1,"",VLOOKUP(C160,'ORG-organizace kraje (2)'!$B$3:$C$315,2,0))</f>
        <v>Základní umělecká škola Pavla Kalety, Český Těšín, příspěvková organizace</v>
      </c>
      <c r="E160" s="209" t="s">
        <v>1484</v>
      </c>
      <c r="F160" s="158" t="s">
        <v>1552</v>
      </c>
      <c r="G160" s="149">
        <v>18</v>
      </c>
    </row>
    <row r="161" spans="1:7" ht="31.5">
      <c r="A161" s="143">
        <v>157</v>
      </c>
      <c r="B161" s="94">
        <v>1613</v>
      </c>
      <c r="C161" s="147" t="s">
        <v>58</v>
      </c>
      <c r="D161" s="3" t="str">
        <f>IF(COUNTBLANK(C161)=1,"",VLOOKUP(C161,'ORG-organizace kraje (2)'!$B$3:$C$315,2,0))</f>
        <v>Základní umělecká škola Bohuslava Martinů, Havířov - Město, Na Schodech 1, příspěvková organizace</v>
      </c>
      <c r="E161" s="209" t="s">
        <v>1553</v>
      </c>
      <c r="F161" s="158" t="s">
        <v>1554</v>
      </c>
      <c r="G161" s="149">
        <v>5</v>
      </c>
    </row>
    <row r="162" spans="1:7" ht="31.5">
      <c r="A162" s="143">
        <v>158</v>
      </c>
      <c r="B162" s="94">
        <v>1614</v>
      </c>
      <c r="C162" s="147" t="s">
        <v>60</v>
      </c>
      <c r="D162" s="3" t="str">
        <f>IF(COUNTBLANK(C162)=1,"",VLOOKUP(C162,'ORG-organizace kraje (2)'!$B$3:$C$315,2,0))</f>
        <v>Základní umělecká škola Leoše Janáčka, Havířov, příspěvková organizace</v>
      </c>
      <c r="E162" s="209" t="s">
        <v>1555</v>
      </c>
      <c r="F162" s="158" t="s">
        <v>1556</v>
      </c>
      <c r="G162" s="149">
        <v>129</v>
      </c>
    </row>
    <row r="163" spans="1:7" ht="31.5">
      <c r="A163" s="143">
        <v>159</v>
      </c>
      <c r="B163" s="94">
        <v>1616</v>
      </c>
      <c r="C163" s="147">
        <v>62331680</v>
      </c>
      <c r="D163" s="3" t="str">
        <f>IF(COUNTBLANK(C163)=1,"",VLOOKUP(C163,'ORG-organizace kraje (2)'!$B$3:$C$315,2,0))</f>
        <v>Základní umělecká škola J. R. Míši, Orlová-Poruba, Slezská 1100, příspěvková organizace</v>
      </c>
      <c r="E163" s="209" t="s">
        <v>2926</v>
      </c>
      <c r="F163" s="158" t="s">
        <v>2927</v>
      </c>
      <c r="G163" s="149">
        <v>39</v>
      </c>
    </row>
    <row r="164" spans="1:7" ht="31.5">
      <c r="A164" s="143">
        <v>160</v>
      </c>
      <c r="B164" s="94">
        <v>1618</v>
      </c>
      <c r="C164" s="147">
        <v>62331698</v>
      </c>
      <c r="D164" s="3" t="str">
        <f>IF(COUNTBLANK(C164)=1,"",VLOOKUP(C164,'ORG-organizace kraje (2)'!$B$3:$C$315,2,0))</f>
        <v>Základní umělecká škola, Rychvald, Orlovská 495, příspěvková organizace</v>
      </c>
      <c r="E164" s="209" t="s">
        <v>2930</v>
      </c>
      <c r="F164" s="158" t="s">
        <v>2931</v>
      </c>
      <c r="G164" s="149">
        <v>9</v>
      </c>
    </row>
    <row r="165" spans="1:7" ht="31.5">
      <c r="A165" s="143">
        <v>161</v>
      </c>
      <c r="B165" s="94">
        <v>1621</v>
      </c>
      <c r="C165" s="147">
        <v>62330365</v>
      </c>
      <c r="D165" s="3" t="str">
        <f>IF(COUNTBLANK(C165)=1,"",VLOOKUP(C165,'ORG-organizace kraje (2)'!$B$3:$C$315,2,0))</f>
        <v>Základní umělecká škola, Fulnek, Kostelní 110, příspěvková organizace</v>
      </c>
      <c r="E165" s="209" t="s">
        <v>1534</v>
      </c>
      <c r="F165" s="158" t="s">
        <v>1535</v>
      </c>
      <c r="G165" s="149">
        <v>23</v>
      </c>
    </row>
    <row r="166" spans="1:7" ht="31.5">
      <c r="A166" s="143">
        <v>162</v>
      </c>
      <c r="B166" s="94">
        <v>1622</v>
      </c>
      <c r="C166" s="147">
        <v>62330420</v>
      </c>
      <c r="D166" s="3" t="str">
        <f>IF(COUNTBLANK(C166)=1,"",VLOOKUP(C166,'ORG-organizace kraje (2)'!$B$3:$C$315,2,0))</f>
        <v>Základní umělecká škola, Klimkovice, Lidická 5, příspěvková organizace</v>
      </c>
      <c r="E166" s="209" t="s">
        <v>498</v>
      </c>
      <c r="F166" s="158" t="s">
        <v>499</v>
      </c>
      <c r="G166" s="149">
        <v>6</v>
      </c>
    </row>
    <row r="167" spans="1:7" ht="31.5">
      <c r="A167" s="143">
        <v>163</v>
      </c>
      <c r="B167" s="94">
        <v>1624</v>
      </c>
      <c r="C167" s="147">
        <v>62330292</v>
      </c>
      <c r="D167" s="3" t="str">
        <f>IF(COUNTBLANK(C167)=1,"",VLOOKUP(C167,'ORG-organizace kraje (2)'!$B$3:$C$315,2,0))</f>
        <v>Základní umělecká škola, Nový Jičín, Derkova 1, příspěvková organizace</v>
      </c>
      <c r="E167" s="209" t="s">
        <v>2829</v>
      </c>
      <c r="F167" s="158" t="s">
        <v>2830</v>
      </c>
      <c r="G167" s="149">
        <v>4</v>
      </c>
    </row>
    <row r="168" spans="1:7" ht="31.5">
      <c r="A168" s="143">
        <v>164</v>
      </c>
      <c r="B168" s="94">
        <v>1628</v>
      </c>
      <c r="C168" s="147">
        <v>47813539</v>
      </c>
      <c r="D168" s="3" t="str">
        <f>IF(COUNTBLANK(C168)=1,"",VLOOKUP(C168,'ORG-organizace kraje (2)'!$B$3:$C$315,2,0))</f>
        <v>Základní umělecká škola, Háj ve Slezsku, Nádražní 11, příspěvková organizace</v>
      </c>
      <c r="E168" s="209" t="s">
        <v>2850</v>
      </c>
      <c r="F168" s="158" t="s">
        <v>1861</v>
      </c>
      <c r="G168" s="154">
        <v>9</v>
      </c>
    </row>
    <row r="169" spans="1:7" ht="31.5">
      <c r="A169" s="143">
        <v>165</v>
      </c>
      <c r="B169" s="94">
        <v>1631</v>
      </c>
      <c r="C169" s="147">
        <v>47813521</v>
      </c>
      <c r="D169" s="3" t="str">
        <f>IF(COUNTBLANK(C169)=1,"",VLOOKUP(C169,'ORG-organizace kraje (2)'!$B$3:$C$315,2,0))</f>
        <v>Základní umělecká škola Václava Kálika, Opava, Nádražní okruh 11, příspěvková organizace</v>
      </c>
      <c r="E169" s="209" t="s">
        <v>1867</v>
      </c>
      <c r="F169" s="158" t="s">
        <v>1868</v>
      </c>
      <c r="G169" s="154">
        <v>1</v>
      </c>
    </row>
    <row r="170" spans="1:7" ht="31.5">
      <c r="A170" s="143">
        <v>166</v>
      </c>
      <c r="B170" s="94">
        <v>1633</v>
      </c>
      <c r="C170" s="147">
        <v>47813598</v>
      </c>
      <c r="D170" s="3" t="str">
        <f>IF(COUNTBLANK(C170)=1,"",VLOOKUP(C170,'ORG-organizace kraje (2)'!$B$3:$C$315,2,0))</f>
        <v>Základní umělecká škola, Vítkov, Lidická 639, příspěvková organizace</v>
      </c>
      <c r="E170" s="209" t="s">
        <v>1871</v>
      </c>
      <c r="F170" s="158" t="s">
        <v>1872</v>
      </c>
      <c r="G170" s="154">
        <v>5</v>
      </c>
    </row>
    <row r="171" spans="1:7" ht="31.5">
      <c r="A171" s="143">
        <v>167</v>
      </c>
      <c r="B171" s="94">
        <v>1634</v>
      </c>
      <c r="C171" s="147">
        <v>64120422</v>
      </c>
      <c r="D171" s="3" t="str">
        <f>IF(COUNTBLANK(C171)=1,"",VLOOKUP(C171,'ORG-organizace kraje (2)'!$B$3:$C$315,2,0))</f>
        <v>Základní umělecká škola, Brušperk 261, příspěvková organizace</v>
      </c>
      <c r="E171" s="209" t="s">
        <v>1873</v>
      </c>
      <c r="F171" s="158" t="s">
        <v>1874</v>
      </c>
      <c r="G171" s="154">
        <v>4</v>
      </c>
    </row>
    <row r="172" spans="1:7" ht="31.5">
      <c r="A172" s="143">
        <v>168</v>
      </c>
      <c r="B172" s="94">
        <v>1635</v>
      </c>
      <c r="C172" s="147">
        <v>64120384</v>
      </c>
      <c r="D172" s="3" t="str">
        <f>IF(COUNTBLANK(C172)=1,"",VLOOKUP(C172,'ORG-organizace kraje (2)'!$B$3:$C$315,2,0))</f>
        <v>Základní umělecká škola Leoše Janáčka, Frýdlant nad Ostravicí, příspěvková organizace</v>
      </c>
      <c r="E172" s="209" t="s">
        <v>247</v>
      </c>
      <c r="F172" s="158" t="s">
        <v>248</v>
      </c>
      <c r="G172" s="149">
        <v>49</v>
      </c>
    </row>
    <row r="173" spans="1:7" ht="31.5">
      <c r="A173" s="143">
        <v>169</v>
      </c>
      <c r="B173" s="94">
        <v>1641</v>
      </c>
      <c r="C173" s="147">
        <v>60780487</v>
      </c>
      <c r="D173" s="3" t="str">
        <f>IF(COUNTBLANK(C173)=1,"",VLOOKUP(C173,'ORG-organizace kraje (2)'!$B$3:$C$315,2,0))</f>
        <v>Základní umělecká škola, Město Abrechtice, Tyršova 1, příspěvková organizace</v>
      </c>
      <c r="E173" s="209" t="s">
        <v>257</v>
      </c>
      <c r="F173" s="158" t="s">
        <v>258</v>
      </c>
      <c r="G173" s="149">
        <v>7</v>
      </c>
    </row>
    <row r="174" spans="1:7" ht="31.5">
      <c r="A174" s="143">
        <v>170</v>
      </c>
      <c r="B174" s="94">
        <v>1708</v>
      </c>
      <c r="C174" s="153" t="s">
        <v>2696</v>
      </c>
      <c r="D174" s="3" t="str">
        <f>IF(COUNTBLANK(C174)=1,"",VLOOKUP(C174,'ORG-organizace kraje (2)'!$B$3:$C$315,2,0))</f>
        <v> Středisko volného času JUVENTUS, Karviná, příspěvková organizace</v>
      </c>
      <c r="E174" s="209" t="s">
        <v>2697</v>
      </c>
      <c r="F174" s="158" t="s">
        <v>2698</v>
      </c>
      <c r="G174" s="149">
        <f>33+113+13</f>
        <v>159</v>
      </c>
    </row>
    <row r="175" spans="1:7" ht="31.5">
      <c r="A175" s="143">
        <v>171</v>
      </c>
      <c r="B175" s="130">
        <v>1721</v>
      </c>
      <c r="C175" s="153" t="s">
        <v>1245</v>
      </c>
      <c r="D175" s="3" t="str">
        <f>IF(COUNTBLANK(C175)=1,"",VLOOKUP(C175,'ORG-organizace kraje (2)'!$B$3:$C$315,2,0))</f>
        <v>Středisko volného času, Opava, příspěvková organizace</v>
      </c>
      <c r="E175" s="214" t="s">
        <v>1246</v>
      </c>
      <c r="F175" s="148" t="s">
        <v>1247</v>
      </c>
      <c r="G175" s="149">
        <v>5</v>
      </c>
    </row>
    <row r="176" spans="1:7" ht="31.5">
      <c r="A176" s="143">
        <v>172</v>
      </c>
      <c r="B176" s="94">
        <v>1722</v>
      </c>
      <c r="C176" s="153" t="s">
        <v>1379</v>
      </c>
      <c r="D176" s="3" t="str">
        <f>IF(COUNTBLANK(C176)=1,"",VLOOKUP(C176,'ORG-organizace kraje (2)'!$B$3:$C$315,2,0))</f>
        <v>Dům dětí a mládeže,Vítkov, Bezručova 585, příspěvková organizace</v>
      </c>
      <c r="E176" s="209" t="s">
        <v>1380</v>
      </c>
      <c r="F176" s="158" t="s">
        <v>1381</v>
      </c>
      <c r="G176" s="149">
        <v>8</v>
      </c>
    </row>
    <row r="177" spans="1:7" ht="31.5">
      <c r="A177" s="143">
        <v>173</v>
      </c>
      <c r="B177" s="94">
        <v>1806</v>
      </c>
      <c r="C177" s="147" t="s">
        <v>1258</v>
      </c>
      <c r="D177" s="3" t="str">
        <f>IF(COUNTBLANK(C177)=1,"",VLOOKUP(C177,'ORG-organizace kraje (2)'!$B$3:$C$315,2,0))</f>
        <v>Domov mládeže a Školní jídelna-výdejna, Ostrava-Hrabůvka, Krakovská 1095, příspěvková organizace</v>
      </c>
      <c r="E177" s="209" t="s">
        <v>1259</v>
      </c>
      <c r="F177" s="158" t="s">
        <v>1260</v>
      </c>
      <c r="G177" s="149">
        <v>23</v>
      </c>
    </row>
    <row r="178" spans="1:7" ht="31.5">
      <c r="A178" s="143">
        <v>174</v>
      </c>
      <c r="B178" s="94">
        <v>1810</v>
      </c>
      <c r="C178" s="147" t="s">
        <v>2450</v>
      </c>
      <c r="D178" s="3" t="str">
        <f>IF(COUNTBLANK(C178)=1,"",VLOOKUP(C178,'ORG-organizace kraje (2)'!$B$3:$C$315,2,0))</f>
        <v>Jazyková škola s právem státní jazykové zkoušky, Ostrava, Na Jízdárně 4, příspěvková organizace</v>
      </c>
      <c r="E178" s="209" t="s">
        <v>2451</v>
      </c>
      <c r="F178" s="158" t="s">
        <v>2452</v>
      </c>
      <c r="G178" s="149">
        <v>41</v>
      </c>
    </row>
    <row r="179" spans="1:7" ht="31.5">
      <c r="A179" s="143">
        <v>175</v>
      </c>
      <c r="B179" s="94">
        <v>1817</v>
      </c>
      <c r="C179" s="147">
        <v>62330381</v>
      </c>
      <c r="D179" s="3" t="str">
        <f>IF(COUNTBLANK(C179)=1,"",VLOOKUP(C179,'ORG-organizace kraje (2)'!$B$3:$C$315,2,0))</f>
        <v>Pedagogicko-psychologická poradna, Nový Jičín, příspěvková organizace</v>
      </c>
      <c r="E179" s="209" t="s">
        <v>2455</v>
      </c>
      <c r="F179" s="148" t="s">
        <v>2456</v>
      </c>
      <c r="G179" s="149">
        <v>1</v>
      </c>
    </row>
    <row r="180" spans="1:7" ht="47.25">
      <c r="A180" s="143">
        <v>176</v>
      </c>
      <c r="B180" s="94">
        <v>1818</v>
      </c>
      <c r="C180" s="153" t="s">
        <v>473</v>
      </c>
      <c r="D180" s="3" t="str">
        <f>IF(COUNTBLANK(C180)=1,"",VLOOKUP(C180,'ORG-organizace kraje (2)'!$B$3:$C$315,2,0))</f>
        <v>Krajské zařízení pro další vzdělávání pedagogických pracovníků a informační centrum, Nový Jičín, příspěvková organizace</v>
      </c>
      <c r="E180" s="209" t="s">
        <v>1646</v>
      </c>
      <c r="F180" s="158" t="s">
        <v>1647</v>
      </c>
      <c r="G180" s="149">
        <v>96</v>
      </c>
    </row>
    <row r="181" spans="1:7" ht="15.75">
      <c r="A181" s="143">
        <v>177</v>
      </c>
      <c r="B181" s="94">
        <v>1819</v>
      </c>
      <c r="C181" s="147" t="s">
        <v>1648</v>
      </c>
      <c r="D181" s="3" t="str">
        <f>IF(COUNTBLANK(C181)=1,"",VLOOKUP(C181,'ORG-organizace kraje (2)'!$B$3:$C$315,2,0))</f>
        <v>Školní statek, Opava, příspěvková organizace</v>
      </c>
      <c r="E181" s="209" t="s">
        <v>1649</v>
      </c>
      <c r="F181" s="150" t="s">
        <v>1650</v>
      </c>
      <c r="G181" s="149">
        <v>10</v>
      </c>
    </row>
    <row r="182" spans="1:7" ht="31.5">
      <c r="A182" s="143">
        <v>178</v>
      </c>
      <c r="B182" s="94">
        <v>1823</v>
      </c>
      <c r="C182" s="147" t="s">
        <v>477</v>
      </c>
      <c r="D182" s="3" t="str">
        <f>IF(COUNTBLANK(C182)=1,"",VLOOKUP(C182,'ORG-organizace kraje (2)'!$B$3:$C$315,2,0))</f>
        <v>Zařízení školního stravování Matiční dům Opava,Rybí trh 7-8,příspěvková organizace</v>
      </c>
      <c r="E182" s="210" t="s">
        <v>1654</v>
      </c>
      <c r="F182" s="158" t="s">
        <v>358</v>
      </c>
      <c r="G182" s="149">
        <v>1</v>
      </c>
    </row>
    <row r="183" spans="1:7" ht="31.5">
      <c r="A183" s="143">
        <v>179</v>
      </c>
      <c r="B183" s="94">
        <v>1826</v>
      </c>
      <c r="C183" s="147">
        <v>60045922</v>
      </c>
      <c r="D183" s="3" t="str">
        <f>IF(COUNTBLANK(C183)=1,"",VLOOKUP(C183,'ORG-organizace kraje (2)'!$B$3:$C$315,2,0))</f>
        <v>Pedagogicko-psychologická poradna, Frýdek-Místek, příspěvková organizace</v>
      </c>
      <c r="E183" s="209" t="s">
        <v>362</v>
      </c>
      <c r="F183" s="148" t="s">
        <v>363</v>
      </c>
      <c r="G183" s="149">
        <v>14</v>
      </c>
    </row>
    <row r="184" spans="1:7" ht="31.5">
      <c r="A184" s="143">
        <v>180</v>
      </c>
      <c r="B184" s="94">
        <v>1901</v>
      </c>
      <c r="C184" s="155">
        <v>61989321</v>
      </c>
      <c r="D184" s="3" t="str">
        <f>IF(COUNTBLANK(C184)=1,"",VLOOKUP(C184,'ORG-organizace kraje (2)'!$B$3:$C$315,2,0))</f>
        <v>Dětský domov a Školní jídelna, Ostrava-Slezská Ostrava, Bukovanského 25, příspěvková organizace </v>
      </c>
      <c r="E184" s="209" t="s">
        <v>365</v>
      </c>
      <c r="F184" s="150" t="s">
        <v>366</v>
      </c>
      <c r="G184" s="149">
        <v>18</v>
      </c>
    </row>
    <row r="185" spans="1:7" ht="31.5">
      <c r="A185" s="143">
        <v>181</v>
      </c>
      <c r="B185" s="94">
        <v>1902</v>
      </c>
      <c r="C185" s="155">
        <v>61989339</v>
      </c>
      <c r="D185" s="3" t="str">
        <f>IF(COUNTBLANK(C185)=1,"",VLOOKUP(C185,'ORG-organizace kraje (2)'!$B$3:$C$315,2,0))</f>
        <v>Dětský domov a Školní jídelna, Ostrava-Hrabová, Reymontova 2a, příspěvková organizace</v>
      </c>
      <c r="E185" s="214" t="s">
        <v>367</v>
      </c>
      <c r="F185" s="150" t="s">
        <v>368</v>
      </c>
      <c r="G185" s="149">
        <v>17</v>
      </c>
    </row>
    <row r="186" spans="1:7" ht="31.5">
      <c r="A186" s="143">
        <v>182</v>
      </c>
      <c r="B186" s="94">
        <v>1903</v>
      </c>
      <c r="C186" s="155">
        <v>48004774</v>
      </c>
      <c r="D186" s="3" t="str">
        <f>IF(COUNTBLANK(C186)=1,"",VLOOKUP(C186,'ORG-organizace kraje (2)'!$B$3:$C$315,2,0))</f>
        <v>Dětský domov a Školní jídelna, Havířov-Podlesí, Čelakovského 1, příspěvková organizace</v>
      </c>
      <c r="E186" s="209" t="s">
        <v>2732</v>
      </c>
      <c r="F186" s="150" t="s">
        <v>2733</v>
      </c>
      <c r="G186" s="149">
        <v>11</v>
      </c>
    </row>
    <row r="187" spans="1:7" ht="31.5">
      <c r="A187" s="143">
        <v>183</v>
      </c>
      <c r="B187" s="94">
        <v>1904</v>
      </c>
      <c r="C187" s="155">
        <v>48004898</v>
      </c>
      <c r="D187" s="3" t="str">
        <f>IF(COUNTBLANK(C187)=1,"",VLOOKUP(C187,'ORG-organizace kraje (2)'!$B$3:$C$315,2,0))</f>
        <v>Dětský domov "SRDCE" a Školní jídelna, Karviná-Fryštát,Vydmuchov 10, příspěvková organizace </v>
      </c>
      <c r="E187" s="209" t="s">
        <v>1421</v>
      </c>
      <c r="F187" s="150" t="s">
        <v>2599</v>
      </c>
      <c r="G187" s="149">
        <v>111</v>
      </c>
    </row>
    <row r="188" spans="1:7" ht="31.5">
      <c r="A188" s="143">
        <v>184</v>
      </c>
      <c r="B188" s="94">
        <v>1905</v>
      </c>
      <c r="C188" s="155">
        <v>47658061</v>
      </c>
      <c r="D188" s="3" t="str">
        <f>IF(COUNTBLANK(C188)=1,"",VLOOKUP(C188,'ORG-organizace kraje (2)'!$B$3:$C$315,2,0))</f>
        <v>Dětský domov a Školní jídelna, N.Jičín, Revoluční 56, příspěvková organizace</v>
      </c>
      <c r="E188" s="209" t="s">
        <v>2600</v>
      </c>
      <c r="F188" s="150" t="s">
        <v>2601</v>
      </c>
      <c r="G188" s="149">
        <v>15</v>
      </c>
    </row>
    <row r="189" spans="1:7" ht="31.5">
      <c r="A189" s="143">
        <v>185</v>
      </c>
      <c r="B189" s="94">
        <v>1906</v>
      </c>
      <c r="C189" s="155">
        <v>47998296</v>
      </c>
      <c r="D189" s="3" t="str">
        <f>IF(COUNTBLANK(C189)=1,"",VLOOKUP(C189,'ORG-organizace kraje (2)'!$B$3:$C$315,2,0))</f>
        <v>Dětský domov a Školní jídelna, Příbor, Masarykova 607, příspěvková organizace</v>
      </c>
      <c r="E189" s="209" t="s">
        <v>2602</v>
      </c>
      <c r="F189" s="150" t="s">
        <v>2603</v>
      </c>
      <c r="G189" s="149">
        <v>22</v>
      </c>
    </row>
    <row r="190" spans="1:7" ht="31.5">
      <c r="A190" s="143">
        <v>186</v>
      </c>
      <c r="B190" s="94">
        <v>1907</v>
      </c>
      <c r="C190" s="155">
        <v>47813466</v>
      </c>
      <c r="D190" s="3" t="str">
        <f>IF(COUNTBLANK(C190)=1,"",VLOOKUP(C190,'ORG-organizace kraje (2)'!$B$3:$C$315,2,0))</f>
        <v>Dětský domov a Školní jídelna, Budišov nad Budišovkou,ČSA 718, příspěvková organizace</v>
      </c>
      <c r="E190" s="209" t="s">
        <v>2604</v>
      </c>
      <c r="F190" s="150" t="s">
        <v>2605</v>
      </c>
      <c r="G190" s="149">
        <v>43</v>
      </c>
    </row>
    <row r="191" spans="1:7" ht="31.5">
      <c r="A191" s="143">
        <v>187</v>
      </c>
      <c r="B191" s="94">
        <v>1908</v>
      </c>
      <c r="C191" s="155">
        <v>47811927</v>
      </c>
      <c r="D191" s="3" t="str">
        <f>IF(COUNTBLANK(C191)=1,"",VLOOKUP(C191,'ORG-organizace kraje (2)'!$B$3:$C$315,2,0))</f>
        <v>Dětský domov a Školní jídelna, Melč 4, příspěvková organizace</v>
      </c>
      <c r="E191" s="209" t="s">
        <v>2606</v>
      </c>
      <c r="F191" s="150" t="s">
        <v>2607</v>
      </c>
      <c r="G191" s="149">
        <v>48</v>
      </c>
    </row>
    <row r="192" spans="1:7" ht="31.5">
      <c r="A192" s="143">
        <v>188</v>
      </c>
      <c r="B192" s="94">
        <v>1909</v>
      </c>
      <c r="C192" s="155">
        <v>47811919</v>
      </c>
      <c r="D192" s="3" t="str">
        <f>IF(COUNTBLANK(C192)=1,"",VLOOKUP(C192,'ORG-organizace kraje (2)'!$B$3:$C$315,2,0))</f>
        <v>Dětský domov a Školní jídelna, Opava, Rybí trh 14, příspěvková organizace</v>
      </c>
      <c r="E192" s="209" t="s">
        <v>2608</v>
      </c>
      <c r="F192" s="150" t="s">
        <v>2609</v>
      </c>
      <c r="G192" s="149">
        <v>24</v>
      </c>
    </row>
    <row r="193" spans="1:7" ht="31.5">
      <c r="A193" s="143">
        <v>189</v>
      </c>
      <c r="B193" s="94">
        <v>1910</v>
      </c>
      <c r="C193" s="155">
        <v>60043652</v>
      </c>
      <c r="D193" s="3" t="str">
        <f>IF(COUNTBLANK(C193)=1,"",VLOOKUP(C193,'ORG-organizace kraje (2)'!$B$3:$C$315,2,0))</f>
        <v>Dětský domov a Školní jídelna, Frýdek-Místek, Na Hrázi 2126, příspěvková organizace</v>
      </c>
      <c r="E193" s="209" t="s">
        <v>2610</v>
      </c>
      <c r="F193" s="150" t="s">
        <v>2611</v>
      </c>
      <c r="G193" s="149">
        <v>166</v>
      </c>
    </row>
    <row r="194" spans="1:7" ht="31.5">
      <c r="A194" s="143">
        <v>190</v>
      </c>
      <c r="B194" s="94">
        <v>1911</v>
      </c>
      <c r="C194" s="155">
        <v>68334222</v>
      </c>
      <c r="D194" s="3" t="str">
        <f>IF(COUNTBLANK(C194)=1,"",VLOOKUP(C194,'ORG-organizace kraje (2)'!$B$3:$C$315,2,0))</f>
        <v>Dětský domov a Školní jídelna, Frýdek-Místek, Bruzovská 328, příspěvková organizace</v>
      </c>
      <c r="E194" s="209" t="s">
        <v>2612</v>
      </c>
      <c r="F194" s="150" t="s">
        <v>2613</v>
      </c>
      <c r="G194" s="149">
        <v>11</v>
      </c>
    </row>
    <row r="195" spans="1:7" ht="31.5">
      <c r="A195" s="143">
        <v>191</v>
      </c>
      <c r="B195" s="94">
        <v>1912</v>
      </c>
      <c r="C195" s="155">
        <v>60043661</v>
      </c>
      <c r="D195" s="3" t="str">
        <f>IF(COUNTBLANK(C195)=1,"",VLOOKUP(C195,'ORG-organizace kraje (2)'!$B$3:$C$315,2,0))</f>
        <v>Dětský domov a Školní jídelna, Čeladná 87, příspěvková organizace</v>
      </c>
      <c r="E195" s="209" t="s">
        <v>2614</v>
      </c>
      <c r="F195" s="150" t="s">
        <v>2615</v>
      </c>
      <c r="G195" s="149">
        <v>31</v>
      </c>
    </row>
    <row r="196" spans="1:7" ht="31.5">
      <c r="A196" s="143">
        <v>192</v>
      </c>
      <c r="B196" s="94">
        <v>1913</v>
      </c>
      <c r="C196" s="155">
        <v>60802464</v>
      </c>
      <c r="D196" s="3" t="str">
        <f>IF(COUNTBLANK(C196)=1,"",VLOOKUP(C196,'ORG-organizace kraje (2)'!$B$3:$C$315,2,0))</f>
        <v>Dětský domov a Školní jídelna, Horní Benešov, Svobody 428, příspěvková organizace</v>
      </c>
      <c r="E196" s="209" t="s">
        <v>174</v>
      </c>
      <c r="F196" s="150" t="s">
        <v>175</v>
      </c>
      <c r="G196" s="149">
        <v>8</v>
      </c>
    </row>
    <row r="197" spans="1:7" ht="31.5">
      <c r="A197" s="143">
        <v>193</v>
      </c>
      <c r="B197" s="94">
        <v>1914</v>
      </c>
      <c r="C197" s="155" t="s">
        <v>176</v>
      </c>
      <c r="D197" s="3" t="str">
        <f>IF(COUNTBLANK(C197)=1,"",VLOOKUP(C197,'ORG-organizace kraje (2)'!$B$3:$C$315,2,0))</f>
        <v>Dětský domov a Školní jídelna, Lichnov 253, příspěvková organizace</v>
      </c>
      <c r="E197" s="214" t="s">
        <v>177</v>
      </c>
      <c r="F197" s="150" t="s">
        <v>178</v>
      </c>
      <c r="G197" s="149">
        <v>16</v>
      </c>
    </row>
    <row r="198" spans="1:7" ht="31.5">
      <c r="A198" s="143">
        <v>194</v>
      </c>
      <c r="B198" s="94">
        <v>1915</v>
      </c>
      <c r="C198" s="155">
        <v>60802472</v>
      </c>
      <c r="D198" s="3" t="str">
        <f>IF(COUNTBLANK(C198)=1,"",VLOOKUP(C198,'ORG-organizace kraje (2)'!$B$3:$C$315,2,0))</f>
        <v>Dětský domov a Školní jídelna, Milotice nad Opavou 27, příspěvková organizace</v>
      </c>
      <c r="E198" s="209" t="s">
        <v>179</v>
      </c>
      <c r="F198" s="150" t="s">
        <v>180</v>
      </c>
      <c r="G198" s="149">
        <v>2</v>
      </c>
    </row>
    <row r="199" spans="1:7" ht="16.5" customHeight="1">
      <c r="A199" s="143"/>
      <c r="B199" s="94"/>
      <c r="C199" s="71"/>
      <c r="D199" s="71"/>
      <c r="E199" s="209"/>
      <c r="F199" s="158"/>
      <c r="G199" s="149">
        <f>SUM(G5:G198)</f>
        <v>21122</v>
      </c>
    </row>
    <row r="200" spans="1:7" s="161" customFormat="1" ht="15.75">
      <c r="A200" s="72"/>
      <c r="B200" s="81"/>
      <c r="E200" s="215"/>
      <c r="G200" s="141"/>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277" customWidth="1"/>
    <col min="2" max="2" width="11.375" style="277" customWidth="1"/>
    <col min="3" max="3" width="14.25390625" style="277" customWidth="1"/>
    <col min="4" max="4" width="13.375" style="277" customWidth="1"/>
    <col min="5" max="5" width="12.75390625" style="277" customWidth="1"/>
    <col min="6" max="6" width="13.125" style="277" customWidth="1"/>
    <col min="7" max="7" width="13.00390625" style="277" customWidth="1"/>
    <col min="8" max="8" width="12.75390625" style="277" customWidth="1"/>
    <col min="9" max="9" width="15.00390625" style="277" customWidth="1"/>
    <col min="10" max="16384" width="10.25390625" style="277" customWidth="1"/>
  </cols>
  <sheetData>
    <row r="1" spans="1:6" ht="15.75">
      <c r="A1" s="411" t="s">
        <v>2457</v>
      </c>
      <c r="B1" s="411"/>
      <c r="C1" s="411"/>
      <c r="D1" s="411"/>
      <c r="E1" s="411"/>
      <c r="F1" s="411"/>
    </row>
    <row r="2" spans="1:9" ht="22.5" customHeight="1">
      <c r="A2" s="278"/>
      <c r="B2" s="279">
        <v>2001</v>
      </c>
      <c r="C2" s="279">
        <v>2002</v>
      </c>
      <c r="D2" s="279">
        <v>2003</v>
      </c>
      <c r="E2" s="279">
        <v>2004</v>
      </c>
      <c r="F2" s="279">
        <v>2005</v>
      </c>
      <c r="G2" s="279">
        <v>2006</v>
      </c>
      <c r="H2" s="279">
        <v>2007</v>
      </c>
      <c r="I2" s="337">
        <v>2008</v>
      </c>
    </row>
    <row r="3" spans="1:9" ht="22.5" customHeight="1">
      <c r="A3" s="280" t="s">
        <v>2978</v>
      </c>
      <c r="B3" s="281">
        <v>84275</v>
      </c>
      <c r="C3" s="282">
        <v>3960026</v>
      </c>
      <c r="D3" s="282">
        <v>5976481</v>
      </c>
      <c r="E3" s="282">
        <v>2622083</v>
      </c>
      <c r="F3" s="282">
        <v>2804755</v>
      </c>
      <c r="G3" s="282">
        <v>3835304</v>
      </c>
      <c r="H3" s="282">
        <v>3597607</v>
      </c>
      <c r="I3" s="335">
        <v>4119873.75</v>
      </c>
    </row>
    <row r="4" spans="1:9" ht="22.5" customHeight="1">
      <c r="A4" s="280" t="s">
        <v>2979</v>
      </c>
      <c r="B4" s="281">
        <v>0</v>
      </c>
      <c r="C4" s="282">
        <v>39350</v>
      </c>
      <c r="D4" s="282">
        <v>101795</v>
      </c>
      <c r="E4" s="282">
        <v>290702</v>
      </c>
      <c r="F4" s="282">
        <v>661403</v>
      </c>
      <c r="G4" s="282">
        <v>1357532</v>
      </c>
      <c r="H4" s="282">
        <v>1720337</v>
      </c>
      <c r="I4" s="335">
        <v>3443896.25</v>
      </c>
    </row>
    <row r="5" spans="1:9" ht="22.5" customHeight="1">
      <c r="A5" s="283" t="s">
        <v>1415</v>
      </c>
      <c r="B5" s="284">
        <f aca="true" t="shared" si="0" ref="B5:G5">SUM(B3:B4)</f>
        <v>84275</v>
      </c>
      <c r="C5" s="284">
        <f t="shared" si="0"/>
        <v>3999376</v>
      </c>
      <c r="D5" s="284">
        <f t="shared" si="0"/>
        <v>6078276</v>
      </c>
      <c r="E5" s="284">
        <f t="shared" si="0"/>
        <v>2912785</v>
      </c>
      <c r="F5" s="284">
        <f t="shared" si="0"/>
        <v>3466158</v>
      </c>
      <c r="G5" s="284">
        <f t="shared" si="0"/>
        <v>5192836</v>
      </c>
      <c r="H5" s="284">
        <f>SUM(H3:H4)</f>
        <v>5317944</v>
      </c>
      <c r="I5" s="338">
        <f>SUM(I3:I4)</f>
        <v>7563770</v>
      </c>
    </row>
    <row r="9" spans="1:9" ht="15.75">
      <c r="A9" s="285"/>
      <c r="B9" s="286">
        <v>2001</v>
      </c>
      <c r="C9" s="286">
        <v>2002</v>
      </c>
      <c r="D9" s="286">
        <v>2003</v>
      </c>
      <c r="E9" s="286">
        <v>2004</v>
      </c>
      <c r="F9" s="286">
        <v>2005</v>
      </c>
      <c r="G9" s="286">
        <v>2006</v>
      </c>
      <c r="H9" s="286">
        <v>2007</v>
      </c>
      <c r="I9" s="337">
        <v>2008</v>
      </c>
    </row>
    <row r="10" spans="1:9" ht="15.75">
      <c r="A10" s="287" t="s">
        <v>1416</v>
      </c>
      <c r="B10" s="288">
        <v>10</v>
      </c>
      <c r="C10" s="289">
        <v>1033100</v>
      </c>
      <c r="D10" s="290">
        <v>1139600</v>
      </c>
      <c r="E10" s="291">
        <v>1152642</v>
      </c>
      <c r="F10" s="291">
        <v>1245018</v>
      </c>
      <c r="G10" s="291">
        <v>3847124</v>
      </c>
      <c r="H10" s="291">
        <v>4045313</v>
      </c>
      <c r="I10" s="335">
        <v>4299890</v>
      </c>
    </row>
    <row r="11" spans="1:9" ht="15.75">
      <c r="A11" s="287" t="s">
        <v>1417</v>
      </c>
      <c r="B11" s="288">
        <v>90</v>
      </c>
      <c r="C11" s="289">
        <v>5899</v>
      </c>
      <c r="D11" s="290">
        <v>36891</v>
      </c>
      <c r="E11" s="291">
        <v>45708</v>
      </c>
      <c r="F11" s="291">
        <v>85840</v>
      </c>
      <c r="G11" s="291">
        <v>131499</v>
      </c>
      <c r="H11" s="291">
        <v>208296</v>
      </c>
      <c r="I11" s="335">
        <v>97807</v>
      </c>
    </row>
    <row r="12" spans="1:9" ht="15.75">
      <c r="A12" s="287" t="s">
        <v>1418</v>
      </c>
      <c r="B12" s="288">
        <v>0</v>
      </c>
      <c r="C12" s="292">
        <v>0</v>
      </c>
      <c r="D12" s="290">
        <v>20000</v>
      </c>
      <c r="E12" s="291">
        <v>10000</v>
      </c>
      <c r="F12" s="291">
        <v>10300</v>
      </c>
      <c r="G12" s="291">
        <v>40000</v>
      </c>
      <c r="H12" s="291">
        <v>40000</v>
      </c>
      <c r="I12" s="335">
        <v>160500</v>
      </c>
    </row>
    <row r="13" spans="1:9" ht="15.75">
      <c r="A13" s="287" t="s">
        <v>1419</v>
      </c>
      <c r="B13" s="288">
        <v>84175</v>
      </c>
      <c r="C13" s="289">
        <v>2960377</v>
      </c>
      <c r="D13" s="290">
        <v>4881785</v>
      </c>
      <c r="E13" s="291">
        <v>1704435</v>
      </c>
      <c r="F13" s="291">
        <v>2089000</v>
      </c>
      <c r="G13" s="291">
        <v>680213</v>
      </c>
      <c r="H13" s="291">
        <v>774335</v>
      </c>
      <c r="I13" s="335">
        <v>1925579</v>
      </c>
    </row>
    <row r="14" spans="1:9" ht="20.25" customHeight="1">
      <c r="A14" s="293" t="s">
        <v>1420</v>
      </c>
      <c r="B14" s="294">
        <f aca="true" t="shared" si="1" ref="B14:G14">SUM(B10:B13)</f>
        <v>84275</v>
      </c>
      <c r="C14" s="294">
        <f t="shared" si="1"/>
        <v>3999376</v>
      </c>
      <c r="D14" s="294">
        <f t="shared" si="1"/>
        <v>6078276</v>
      </c>
      <c r="E14" s="266">
        <f t="shared" si="1"/>
        <v>2912785</v>
      </c>
      <c r="F14" s="266">
        <f t="shared" si="1"/>
        <v>3430158</v>
      </c>
      <c r="G14" s="266">
        <f t="shared" si="1"/>
        <v>4698836</v>
      </c>
      <c r="H14" s="266">
        <f>SUM(H10:H13)</f>
        <v>5067944</v>
      </c>
      <c r="I14" s="338">
        <f>SUM(I10:I13)</f>
        <v>6483776</v>
      </c>
    </row>
    <row r="17" spans="2:8" ht="15.75">
      <c r="B17" s="265">
        <f>B5-B14</f>
        <v>0</v>
      </c>
      <c r="C17" s="265">
        <f>C5-C14</f>
        <v>0</v>
      </c>
      <c r="D17" s="265">
        <f>D5-D14</f>
        <v>0</v>
      </c>
      <c r="E17" s="265">
        <f>E5-E14</f>
        <v>0</v>
      </c>
      <c r="F17" s="265">
        <f>F5-F14</f>
        <v>36000</v>
      </c>
      <c r="G17" s="265">
        <v>494000</v>
      </c>
      <c r="H17" s="265"/>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277" customWidth="1"/>
    <col min="2" max="2" width="21.75390625" style="277" customWidth="1"/>
    <col min="3" max="3" width="10.25390625" style="277" customWidth="1"/>
    <col min="4" max="4" width="22.25390625" style="277" customWidth="1"/>
    <col min="5" max="16384" width="10.25390625" style="277" customWidth="1"/>
  </cols>
  <sheetData>
    <row r="1" spans="1:5" ht="35.25" customHeight="1">
      <c r="A1" s="295" t="s">
        <v>1485</v>
      </c>
      <c r="B1" s="296" t="s">
        <v>2518</v>
      </c>
      <c r="C1" s="296"/>
      <c r="D1" s="339" t="s">
        <v>610</v>
      </c>
      <c r="E1" s="339"/>
    </row>
    <row r="2" spans="1:5" ht="15.75">
      <c r="A2" s="297" t="s">
        <v>1417</v>
      </c>
      <c r="B2" s="298">
        <v>208296</v>
      </c>
      <c r="C2" s="299">
        <f aca="true" t="shared" si="0" ref="C2:C7">(B2/$B$9)*100</f>
        <v>4.11006909310758</v>
      </c>
      <c r="D2" s="340">
        <v>97807</v>
      </c>
      <c r="E2" s="341">
        <f aca="true" t="shared" si="1" ref="E2:E7">(D2/$D$9)*100</f>
        <v>1.508488263629095</v>
      </c>
    </row>
    <row r="3" spans="1:5" ht="15.75">
      <c r="A3" s="297" t="s">
        <v>1486</v>
      </c>
      <c r="B3" s="298">
        <v>4045313</v>
      </c>
      <c r="C3" s="299">
        <f t="shared" si="0"/>
        <v>79.82158050680907</v>
      </c>
      <c r="D3" s="340">
        <v>4299890</v>
      </c>
      <c r="E3" s="341">
        <f t="shared" si="1"/>
        <v>66.31768278237867</v>
      </c>
    </row>
    <row r="4" spans="1:5" ht="15.75">
      <c r="A4" s="302" t="s">
        <v>1418</v>
      </c>
      <c r="B4" s="301">
        <v>40000</v>
      </c>
      <c r="C4" s="299">
        <f t="shared" si="0"/>
        <v>0.7892747039035949</v>
      </c>
      <c r="D4" s="340">
        <v>160500</v>
      </c>
      <c r="E4" s="341">
        <f t="shared" si="1"/>
        <v>2.4754093910708823</v>
      </c>
    </row>
    <row r="5" spans="1:5" ht="15.75">
      <c r="A5" s="300" t="s">
        <v>2519</v>
      </c>
      <c r="B5" s="301">
        <v>124479</v>
      </c>
      <c r="C5" s="299">
        <f t="shared" si="0"/>
        <v>2.4562031466803895</v>
      </c>
      <c r="D5" s="340">
        <v>122010</v>
      </c>
      <c r="E5" s="341">
        <f t="shared" si="1"/>
        <v>1.8817738305579959</v>
      </c>
    </row>
    <row r="6" spans="1:5" ht="15.75">
      <c r="A6" s="303" t="s">
        <v>2520</v>
      </c>
      <c r="B6" s="304">
        <v>176006</v>
      </c>
      <c r="C6" s="299">
        <f t="shared" si="0"/>
        <v>3.472927088381403</v>
      </c>
      <c r="D6" s="342">
        <v>1640569</v>
      </c>
      <c r="E6" s="341">
        <f t="shared" si="1"/>
        <v>25.302678562615366</v>
      </c>
    </row>
    <row r="7" spans="1:5" ht="15.75">
      <c r="A7" s="297" t="s">
        <v>2521</v>
      </c>
      <c r="B7" s="298">
        <v>473850</v>
      </c>
      <c r="C7" s="299">
        <f t="shared" si="0"/>
        <v>9.34994546111796</v>
      </c>
      <c r="D7" s="340">
        <v>163000</v>
      </c>
      <c r="E7" s="341">
        <f t="shared" si="1"/>
        <v>2.5139671697479984</v>
      </c>
    </row>
    <row r="8" spans="2:4" ht="15.75">
      <c r="B8" s="305"/>
      <c r="D8" s="305"/>
    </row>
    <row r="9" spans="1:5" ht="15.75">
      <c r="A9" s="306" t="s">
        <v>2218</v>
      </c>
      <c r="B9" s="307">
        <f>SUM(B2:B8)</f>
        <v>5067944</v>
      </c>
      <c r="C9" s="308">
        <f>SUM(C2:C8)</f>
        <v>100</v>
      </c>
      <c r="D9" s="343">
        <f>SUM(D2:D8)</f>
        <v>6483776</v>
      </c>
      <c r="E9" s="344">
        <f>SUM(E2:E8)</f>
        <v>100</v>
      </c>
    </row>
    <row r="10" ht="15.75">
      <c r="B10" s="277">
        <v>4697998</v>
      </c>
    </row>
    <row r="11" ht="15.75">
      <c r="B11" s="265">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277" customWidth="1"/>
    <col min="2" max="2" width="18.375" style="277" customWidth="1"/>
    <col min="3" max="3" width="10.25390625" style="277" customWidth="1"/>
    <col min="4" max="4" width="17.75390625" style="277" customWidth="1"/>
    <col min="5" max="16384" width="10.25390625" style="277" customWidth="1"/>
  </cols>
  <sheetData>
    <row r="1" spans="1:5" ht="35.25" customHeight="1">
      <c r="A1" s="295" t="s">
        <v>1487</v>
      </c>
      <c r="B1" s="296" t="s">
        <v>2518</v>
      </c>
      <c r="C1" s="296"/>
      <c r="D1" s="339" t="s">
        <v>610</v>
      </c>
      <c r="E1" s="339"/>
    </row>
    <row r="2" spans="1:5" ht="15.75">
      <c r="A2" s="297" t="s">
        <v>1488</v>
      </c>
      <c r="B2" s="298">
        <v>33878</v>
      </c>
      <c r="C2" s="299">
        <f>(B2/$B$12)*100</f>
        <v>0.6370507098231949</v>
      </c>
      <c r="D2" s="340">
        <v>39564</v>
      </c>
      <c r="E2" s="341">
        <f>(D2/$D$12)*100</f>
        <v>0.5230720740540175</v>
      </c>
    </row>
    <row r="3" spans="1:5" ht="15.75">
      <c r="A3" s="297" t="s">
        <v>1489</v>
      </c>
      <c r="B3" s="298">
        <v>325186</v>
      </c>
      <c r="C3" s="299">
        <f>(B3/$B$12)*100</f>
        <v>6.114881991987882</v>
      </c>
      <c r="D3" s="340">
        <v>345169</v>
      </c>
      <c r="E3" s="341">
        <f aca="true" t="shared" si="0" ref="E3:E10">(D3/$D$12)*100</f>
        <v>4.563448203648548</v>
      </c>
    </row>
    <row r="4" spans="1:5" ht="15.75">
      <c r="A4" s="297" t="s">
        <v>611</v>
      </c>
      <c r="B4" s="298"/>
      <c r="C4" s="299"/>
      <c r="D4" s="340">
        <v>125289</v>
      </c>
      <c r="E4" s="341">
        <f t="shared" si="0"/>
        <v>1.6564345639003588</v>
      </c>
    </row>
    <row r="5" spans="1:5" ht="15.75">
      <c r="A5" s="297" t="s">
        <v>1490</v>
      </c>
      <c r="B5" s="298">
        <v>1394294</v>
      </c>
      <c r="C5" s="299">
        <f aca="true" t="shared" si="1" ref="C5:C10">(B5/$B$12)*100</f>
        <v>26.218666462076325</v>
      </c>
      <c r="D5" s="340">
        <f>1495788+150887</f>
        <v>1646675</v>
      </c>
      <c r="E5" s="341">
        <f t="shared" si="0"/>
        <v>21.770541591924456</v>
      </c>
    </row>
    <row r="6" spans="1:5" ht="15.75">
      <c r="A6" s="302" t="s">
        <v>1491</v>
      </c>
      <c r="B6" s="298">
        <v>1799286</v>
      </c>
      <c r="C6" s="299">
        <f t="shared" si="1"/>
        <v>33.83424120299124</v>
      </c>
      <c r="D6" s="340">
        <f>1694248+56311</f>
        <v>1750559</v>
      </c>
      <c r="E6" s="341">
        <f t="shared" si="0"/>
        <v>23.143982582244636</v>
      </c>
    </row>
    <row r="7" spans="1:5" ht="15.75">
      <c r="A7" s="300" t="s">
        <v>1492</v>
      </c>
      <c r="B7" s="309">
        <v>625731</v>
      </c>
      <c r="C7" s="299">
        <f t="shared" si="1"/>
        <v>11.76640822092147</v>
      </c>
      <c r="D7" s="340">
        <v>630375</v>
      </c>
      <c r="E7" s="341">
        <f t="shared" si="0"/>
        <v>8.334130994889327</v>
      </c>
    </row>
    <row r="8" spans="1:5" ht="15.75">
      <c r="A8" s="303" t="s">
        <v>1493</v>
      </c>
      <c r="B8" s="310">
        <v>385294</v>
      </c>
      <c r="C8" s="299">
        <f t="shared" si="1"/>
        <v>7.245168433514908</v>
      </c>
      <c r="D8" s="342">
        <v>2490523</v>
      </c>
      <c r="E8" s="341">
        <f t="shared" si="0"/>
        <v>32.92697985767955</v>
      </c>
    </row>
    <row r="9" spans="1:5" ht="15.75">
      <c r="A9" s="303" t="s">
        <v>2522</v>
      </c>
      <c r="B9" s="310">
        <v>646760</v>
      </c>
      <c r="C9" s="299">
        <f t="shared" si="1"/>
        <v>12.161842997970645</v>
      </c>
      <c r="D9" s="342">
        <v>485340</v>
      </c>
      <c r="E9" s="341">
        <f t="shared" si="0"/>
        <v>6.416636346713599</v>
      </c>
    </row>
    <row r="10" spans="1:5" ht="15.75">
      <c r="A10" s="297" t="s">
        <v>1494</v>
      </c>
      <c r="B10" s="298">
        <v>107515</v>
      </c>
      <c r="C10" s="299">
        <f t="shared" si="1"/>
        <v>2.0217399807143512</v>
      </c>
      <c r="D10" s="340">
        <v>50282</v>
      </c>
      <c r="E10" s="341">
        <f t="shared" si="0"/>
        <v>0.6647737849455087</v>
      </c>
    </row>
    <row r="11" spans="2:5" ht="15.75">
      <c r="B11" s="265"/>
      <c r="D11" s="345"/>
      <c r="E11" s="346"/>
    </row>
    <row r="12" spans="1:5" ht="15.75">
      <c r="A12" s="306" t="s">
        <v>2218</v>
      </c>
      <c r="B12" s="311">
        <f>SUM(B2:B11)</f>
        <v>5317944</v>
      </c>
      <c r="C12" s="308">
        <f>SUM(C2:C10)</f>
        <v>100.00000000000003</v>
      </c>
      <c r="D12" s="347">
        <f>SUM(D2:D11)</f>
        <v>7563776</v>
      </c>
      <c r="E12" s="344">
        <f>SUM(E2:E10)</f>
        <v>100</v>
      </c>
    </row>
    <row r="17" spans="1:2" ht="15.75">
      <c r="A17" s="348" t="s">
        <v>612</v>
      </c>
      <c r="B17" s="348">
        <v>2008</v>
      </c>
    </row>
    <row r="18" spans="1:4" ht="15.75">
      <c r="A18" s="349" t="s">
        <v>613</v>
      </c>
      <c r="B18" s="350">
        <f>SUM(B19:B28)</f>
        <v>2490523</v>
      </c>
      <c r="C18" s="341">
        <f>SUM(C19:C28)</f>
        <v>100</v>
      </c>
      <c r="D18" s="277">
        <f>SUM(D19:D28)</f>
        <v>99.99</v>
      </c>
    </row>
    <row r="19" spans="1:4" ht="15.75">
      <c r="A19" s="351" t="s">
        <v>614</v>
      </c>
      <c r="B19" s="352">
        <v>1279000</v>
      </c>
      <c r="C19" s="341">
        <f>B19/$B$18*100</f>
        <v>51.35467530313914</v>
      </c>
      <c r="D19" s="277">
        <v>51.35</v>
      </c>
    </row>
    <row r="20" spans="1:4" ht="15.75">
      <c r="A20" s="351" t="s">
        <v>615</v>
      </c>
      <c r="B20" s="352">
        <v>60000</v>
      </c>
      <c r="C20" s="341">
        <f aca="true" t="shared" si="2" ref="C20:C28">B20/$B$18*100</f>
        <v>2.409132539631234</v>
      </c>
      <c r="D20" s="277">
        <v>2.41</v>
      </c>
    </row>
    <row r="21" spans="1:4" ht="15.75">
      <c r="A21" s="351" t="s">
        <v>616</v>
      </c>
      <c r="B21" s="352">
        <v>308150</v>
      </c>
      <c r="C21" s="341">
        <f t="shared" si="2"/>
        <v>12.37290320145608</v>
      </c>
      <c r="D21" s="277">
        <v>12.37</v>
      </c>
    </row>
    <row r="22" spans="1:4" ht="15.75">
      <c r="A22" s="351" t="s">
        <v>617</v>
      </c>
      <c r="B22" s="352">
        <f>372042+500+5000-5648+1+2</f>
        <v>371897</v>
      </c>
      <c r="C22" s="341">
        <f t="shared" si="2"/>
        <v>14.932486068187284</v>
      </c>
      <c r="D22" s="277">
        <v>14.93</v>
      </c>
    </row>
    <row r="23" spans="1:4" ht="15.75">
      <c r="A23" s="351" t="s">
        <v>618</v>
      </c>
      <c r="B23" s="352">
        <v>104688</v>
      </c>
      <c r="C23" s="341">
        <f t="shared" si="2"/>
        <v>4.203454455148577</v>
      </c>
      <c r="D23" s="277">
        <v>4.2</v>
      </c>
    </row>
    <row r="24" spans="1:4" ht="15.75">
      <c r="A24" s="351" t="s">
        <v>619</v>
      </c>
      <c r="B24" s="352">
        <f>301250+7000</f>
        <v>308250</v>
      </c>
      <c r="C24" s="341">
        <f t="shared" si="2"/>
        <v>12.376918422355466</v>
      </c>
      <c r="D24" s="277">
        <v>12.38</v>
      </c>
    </row>
    <row r="25" spans="1:4" ht="15.75">
      <c r="A25" s="351" t="s">
        <v>620</v>
      </c>
      <c r="B25" s="352">
        <v>1800</v>
      </c>
      <c r="C25" s="341">
        <f t="shared" si="2"/>
        <v>0.07227397618893702</v>
      </c>
      <c r="D25" s="277">
        <v>0.07</v>
      </c>
    </row>
    <row r="26" spans="1:4" ht="15.75">
      <c r="A26" s="351" t="s">
        <v>621</v>
      </c>
      <c r="B26" s="352">
        <v>33000</v>
      </c>
      <c r="C26" s="341">
        <f t="shared" si="2"/>
        <v>1.3250228967971787</v>
      </c>
      <c r="D26" s="277">
        <v>1.33</v>
      </c>
    </row>
    <row r="27" spans="1:4" ht="15.75">
      <c r="A27" s="351" t="s">
        <v>622</v>
      </c>
      <c r="B27" s="352">
        <v>16738</v>
      </c>
      <c r="C27" s="341">
        <f t="shared" si="2"/>
        <v>0.6720676741391266</v>
      </c>
      <c r="D27" s="277">
        <v>0.67</v>
      </c>
    </row>
    <row r="28" spans="1:4" ht="15.75">
      <c r="A28" s="351" t="s">
        <v>623</v>
      </c>
      <c r="B28" s="352">
        <f>5000+2000</f>
        <v>7000</v>
      </c>
      <c r="C28" s="341">
        <f t="shared" si="2"/>
        <v>0.2810654629569773</v>
      </c>
      <c r="D28" s="277">
        <v>0.28</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76" customWidth="1"/>
    <col min="2" max="2" width="7.00390625" style="81" customWidth="1"/>
    <col min="3" max="3" width="10.75390625" style="79" customWidth="1"/>
    <col min="4" max="4" width="32.25390625" style="79" customWidth="1"/>
    <col min="5" max="5" width="44.75390625" style="79" customWidth="1"/>
    <col min="6" max="6" width="8.25390625" style="80" customWidth="1"/>
    <col min="7" max="7" width="10.25390625" style="81" customWidth="1"/>
    <col min="8" max="16384" width="8.875" style="79" customWidth="1"/>
  </cols>
  <sheetData>
    <row r="1" spans="2:4" ht="15.75">
      <c r="B1" s="77" t="s">
        <v>558</v>
      </c>
      <c r="C1" s="1" t="s">
        <v>559</v>
      </c>
      <c r="D1" s="78"/>
    </row>
    <row r="2" spans="2:4" ht="15.75">
      <c r="B2" s="4" t="s">
        <v>560</v>
      </c>
      <c r="C2" s="82"/>
      <c r="D2" s="82"/>
    </row>
    <row r="3" spans="2:4" ht="15.75">
      <c r="B3" s="4" t="s">
        <v>561</v>
      </c>
      <c r="C3" s="82"/>
      <c r="D3" s="82"/>
    </row>
    <row r="4" spans="2:7" ht="15.75">
      <c r="B4" s="83" t="s">
        <v>562</v>
      </c>
      <c r="C4" s="82"/>
      <c r="D4" s="82"/>
      <c r="G4" s="4" t="s">
        <v>563</v>
      </c>
    </row>
    <row r="5" spans="1:7" ht="15.75">
      <c r="A5" s="84"/>
      <c r="B5" s="85" t="s">
        <v>564</v>
      </c>
      <c r="C5" s="86" t="s">
        <v>3</v>
      </c>
      <c r="D5" s="87" t="s">
        <v>565</v>
      </c>
      <c r="E5" s="87" t="s">
        <v>566</v>
      </c>
      <c r="F5" s="88"/>
      <c r="G5" s="88"/>
    </row>
    <row r="6" spans="1:7" s="93" customFormat="1" ht="15.75">
      <c r="A6" s="89" t="s">
        <v>567</v>
      </c>
      <c r="B6" s="85"/>
      <c r="C6" s="90"/>
      <c r="D6" s="91"/>
      <c r="E6" s="91"/>
      <c r="F6" s="92" t="s">
        <v>568</v>
      </c>
      <c r="G6" s="92" t="s">
        <v>569</v>
      </c>
    </row>
    <row r="7" spans="1:7" ht="15.75">
      <c r="A7" s="84">
        <v>1</v>
      </c>
      <c r="B7" s="94">
        <v>1101</v>
      </c>
      <c r="C7" s="95" t="s">
        <v>570</v>
      </c>
      <c r="D7" s="96" t="s">
        <v>1808</v>
      </c>
      <c r="E7" s="97" t="s">
        <v>1809</v>
      </c>
      <c r="F7" s="98">
        <v>3121</v>
      </c>
      <c r="G7" s="99">
        <v>3144</v>
      </c>
    </row>
    <row r="8" spans="1:7" ht="15.75">
      <c r="A8" s="84">
        <v>2</v>
      </c>
      <c r="B8" s="94">
        <v>1102</v>
      </c>
      <c r="C8" s="95" t="s">
        <v>1810</v>
      </c>
      <c r="D8" s="96" t="s">
        <v>1811</v>
      </c>
      <c r="E8" s="97" t="s">
        <v>1812</v>
      </c>
      <c r="F8" s="98">
        <v>3121</v>
      </c>
      <c r="G8" s="99">
        <f>2623+150+14</f>
        <v>2787</v>
      </c>
    </row>
    <row r="9" spans="1:7" ht="15.75">
      <c r="A9" s="84">
        <v>3</v>
      </c>
      <c r="B9" s="94">
        <v>1103</v>
      </c>
      <c r="C9" s="95" t="s">
        <v>1813</v>
      </c>
      <c r="D9" s="96" t="s">
        <v>1814</v>
      </c>
      <c r="E9" s="97" t="s">
        <v>1815</v>
      </c>
      <c r="F9" s="98">
        <v>3121</v>
      </c>
      <c r="G9" s="99">
        <v>3514</v>
      </c>
    </row>
    <row r="10" spans="1:7" ht="15.75">
      <c r="A10" s="84">
        <v>4</v>
      </c>
      <c r="B10" s="94">
        <v>1104</v>
      </c>
      <c r="C10" s="95" t="s">
        <v>1816</v>
      </c>
      <c r="D10" s="96" t="s">
        <v>1817</v>
      </c>
      <c r="E10" s="97" t="s">
        <v>1818</v>
      </c>
      <c r="F10" s="98">
        <v>3121</v>
      </c>
      <c r="G10" s="99">
        <v>2207</v>
      </c>
    </row>
    <row r="11" spans="1:7" ht="15.75">
      <c r="A11" s="84">
        <v>5</v>
      </c>
      <c r="B11" s="94">
        <v>1104</v>
      </c>
      <c r="C11" s="95" t="s">
        <v>1816</v>
      </c>
      <c r="D11" s="96" t="s">
        <v>1817</v>
      </c>
      <c r="E11" s="97" t="s">
        <v>1818</v>
      </c>
      <c r="F11" s="98">
        <v>3142</v>
      </c>
      <c r="G11" s="99">
        <v>460</v>
      </c>
    </row>
    <row r="12" spans="1:7" ht="15.75">
      <c r="A12" s="84">
        <v>6</v>
      </c>
      <c r="B12" s="94">
        <v>1105</v>
      </c>
      <c r="C12" s="95" t="s">
        <v>1819</v>
      </c>
      <c r="D12" s="96" t="s">
        <v>1820</v>
      </c>
      <c r="E12" s="97" t="s">
        <v>1821</v>
      </c>
      <c r="F12" s="98">
        <v>3121</v>
      </c>
      <c r="G12" s="99">
        <v>3503</v>
      </c>
    </row>
    <row r="13" spans="1:7" ht="15.75">
      <c r="A13" s="84">
        <v>7</v>
      </c>
      <c r="B13" s="94">
        <v>1106</v>
      </c>
      <c r="C13" s="95" t="s">
        <v>1822</v>
      </c>
      <c r="D13" s="96" t="s">
        <v>1823</v>
      </c>
      <c r="E13" s="97" t="s">
        <v>1824</v>
      </c>
      <c r="F13" s="98">
        <v>3121</v>
      </c>
      <c r="G13" s="99">
        <v>2600</v>
      </c>
    </row>
    <row r="14" spans="1:7" ht="15.75">
      <c r="A14" s="84">
        <v>8</v>
      </c>
      <c r="B14" s="94">
        <v>1107</v>
      </c>
      <c r="C14" s="95">
        <v>61989011</v>
      </c>
      <c r="D14" s="97" t="s">
        <v>1825</v>
      </c>
      <c r="E14" s="97" t="s">
        <v>1826</v>
      </c>
      <c r="F14" s="98">
        <v>3121</v>
      </c>
      <c r="G14" s="99">
        <v>2556</v>
      </c>
    </row>
    <row r="15" spans="1:7" ht="15.75">
      <c r="A15" s="84">
        <v>9</v>
      </c>
      <c r="B15" s="94">
        <v>1108</v>
      </c>
      <c r="C15" s="95" t="s">
        <v>1827</v>
      </c>
      <c r="D15" s="96" t="s">
        <v>1828</v>
      </c>
      <c r="E15" s="100" t="s">
        <v>1829</v>
      </c>
      <c r="F15" s="98">
        <v>3128</v>
      </c>
      <c r="G15" s="99">
        <v>2754</v>
      </c>
    </row>
    <row r="16" spans="1:7" ht="15.75">
      <c r="A16" s="84">
        <v>10</v>
      </c>
      <c r="B16" s="94">
        <v>1108</v>
      </c>
      <c r="C16" s="95" t="s">
        <v>1827</v>
      </c>
      <c r="D16" s="96" t="s">
        <v>1828</v>
      </c>
      <c r="E16" s="100" t="s">
        <v>1829</v>
      </c>
      <c r="F16" s="98">
        <v>3142</v>
      </c>
      <c r="G16" s="99">
        <v>956</v>
      </c>
    </row>
    <row r="17" spans="1:7" ht="15.75">
      <c r="A17" s="84">
        <v>11</v>
      </c>
      <c r="B17" s="94">
        <v>1108</v>
      </c>
      <c r="C17" s="95" t="s">
        <v>1827</v>
      </c>
      <c r="D17" s="96" t="s">
        <v>1828</v>
      </c>
      <c r="E17" s="100" t="s">
        <v>1829</v>
      </c>
      <c r="F17" s="98">
        <v>3147</v>
      </c>
      <c r="G17" s="99">
        <v>587</v>
      </c>
    </row>
    <row r="18" spans="1:7" ht="15.75">
      <c r="A18" s="84">
        <v>12</v>
      </c>
      <c r="B18" s="94">
        <v>1109</v>
      </c>
      <c r="C18" s="95">
        <v>62331205</v>
      </c>
      <c r="D18" s="96" t="s">
        <v>1830</v>
      </c>
      <c r="E18" s="97" t="s">
        <v>1831</v>
      </c>
      <c r="F18" s="98">
        <v>3121</v>
      </c>
      <c r="G18" s="99">
        <v>2210</v>
      </c>
    </row>
    <row r="19" spans="1:7" ht="15.75">
      <c r="A19" s="84">
        <v>13</v>
      </c>
      <c r="B19" s="94">
        <v>1110</v>
      </c>
      <c r="C19" s="95">
        <v>62331639</v>
      </c>
      <c r="D19" s="96" t="s">
        <v>1832</v>
      </c>
      <c r="E19" s="97" t="s">
        <v>1833</v>
      </c>
      <c r="F19" s="98">
        <v>3121</v>
      </c>
      <c r="G19" s="99">
        <v>2859</v>
      </c>
    </row>
    <row r="20" spans="1:7" ht="15.75">
      <c r="A20" s="84">
        <v>14</v>
      </c>
      <c r="B20" s="94">
        <v>1110</v>
      </c>
      <c r="C20" s="95">
        <v>62331639</v>
      </c>
      <c r="D20" s="96" t="s">
        <v>1832</v>
      </c>
      <c r="E20" s="97" t="s">
        <v>1833</v>
      </c>
      <c r="F20" s="98">
        <v>3142</v>
      </c>
      <c r="G20" s="99">
        <v>529</v>
      </c>
    </row>
    <row r="21" spans="1:7" ht="15.75">
      <c r="A21" s="84">
        <v>15</v>
      </c>
      <c r="B21" s="94">
        <v>1111</v>
      </c>
      <c r="C21" s="95">
        <v>62331493</v>
      </c>
      <c r="D21" s="96" t="s">
        <v>1021</v>
      </c>
      <c r="E21" s="97" t="s">
        <v>1022</v>
      </c>
      <c r="F21" s="98">
        <v>3121</v>
      </c>
      <c r="G21" s="99">
        <v>3686</v>
      </c>
    </row>
    <row r="22" spans="1:7" ht="15.75">
      <c r="A22" s="84">
        <v>16</v>
      </c>
      <c r="B22" s="94">
        <v>1112</v>
      </c>
      <c r="C22" s="95">
        <v>62331558</v>
      </c>
      <c r="D22" s="96" t="s">
        <v>1023</v>
      </c>
      <c r="E22" s="97" t="s">
        <v>1024</v>
      </c>
      <c r="F22" s="98">
        <v>3121</v>
      </c>
      <c r="G22" s="99">
        <v>2222</v>
      </c>
    </row>
    <row r="23" spans="1:7" ht="15.75">
      <c r="A23" s="84">
        <v>17</v>
      </c>
      <c r="B23" s="94">
        <v>1113</v>
      </c>
      <c r="C23" s="95">
        <v>62331582</v>
      </c>
      <c r="D23" s="96" t="s">
        <v>1025</v>
      </c>
      <c r="E23" s="97" t="s">
        <v>1026</v>
      </c>
      <c r="F23" s="98">
        <v>3121</v>
      </c>
      <c r="G23" s="99">
        <v>2807</v>
      </c>
    </row>
    <row r="24" spans="1:7" ht="15.75">
      <c r="A24" s="84">
        <v>18</v>
      </c>
      <c r="B24" s="94">
        <v>1114</v>
      </c>
      <c r="C24" s="95">
        <v>62331795</v>
      </c>
      <c r="D24" s="96" t="s">
        <v>1027</v>
      </c>
      <c r="E24" s="97" t="s">
        <v>1857</v>
      </c>
      <c r="F24" s="98">
        <v>3121</v>
      </c>
      <c r="G24" s="99">
        <v>2445</v>
      </c>
    </row>
    <row r="25" spans="1:7" ht="15.75">
      <c r="A25" s="84">
        <v>19</v>
      </c>
      <c r="B25" s="94">
        <v>1114</v>
      </c>
      <c r="C25" s="95">
        <v>62331795</v>
      </c>
      <c r="D25" s="96" t="s">
        <v>1027</v>
      </c>
      <c r="E25" s="97" t="s">
        <v>1857</v>
      </c>
      <c r="F25" s="98">
        <v>3142</v>
      </c>
      <c r="G25" s="99">
        <v>477</v>
      </c>
    </row>
    <row r="26" spans="1:7" ht="15.75">
      <c r="A26" s="84">
        <v>20</v>
      </c>
      <c r="B26" s="94">
        <v>1115</v>
      </c>
      <c r="C26" s="95">
        <v>62331540</v>
      </c>
      <c r="D26" s="96" t="s">
        <v>1858</v>
      </c>
      <c r="E26" s="101" t="s">
        <v>1859</v>
      </c>
      <c r="F26" s="98">
        <v>3121</v>
      </c>
      <c r="G26" s="99">
        <v>3535</v>
      </c>
    </row>
    <row r="27" spans="1:7" ht="15.75">
      <c r="A27" s="84">
        <v>21</v>
      </c>
      <c r="B27" s="94">
        <v>1115</v>
      </c>
      <c r="C27" s="95">
        <v>62331540</v>
      </c>
      <c r="D27" s="96" t="s">
        <v>1858</v>
      </c>
      <c r="E27" s="101" t="s">
        <v>1859</v>
      </c>
      <c r="F27" s="98">
        <v>3122</v>
      </c>
      <c r="G27" s="99">
        <v>1742</v>
      </c>
    </row>
    <row r="28" spans="1:7" ht="15.75">
      <c r="A28" s="84">
        <v>22</v>
      </c>
      <c r="B28" s="94">
        <v>1116</v>
      </c>
      <c r="C28" s="95" t="s">
        <v>1860</v>
      </c>
      <c r="D28" s="96" t="s">
        <v>769</v>
      </c>
      <c r="E28" s="97" t="s">
        <v>770</v>
      </c>
      <c r="F28" s="98">
        <v>3121</v>
      </c>
      <c r="G28" s="99">
        <v>2683</v>
      </c>
    </row>
    <row r="29" spans="1:7" ht="15.75">
      <c r="A29" s="84">
        <v>23</v>
      </c>
      <c r="B29" s="94">
        <v>1116</v>
      </c>
      <c r="C29" s="95" t="s">
        <v>1860</v>
      </c>
      <c r="D29" s="96" t="s">
        <v>769</v>
      </c>
      <c r="E29" s="97" t="s">
        <v>770</v>
      </c>
      <c r="F29" s="98">
        <v>3142</v>
      </c>
      <c r="G29" s="99">
        <v>750</v>
      </c>
    </row>
    <row r="30" spans="1:7" ht="15.75">
      <c r="A30" s="84">
        <v>24</v>
      </c>
      <c r="B30" s="94">
        <v>1116</v>
      </c>
      <c r="C30" s="95" t="s">
        <v>1860</v>
      </c>
      <c r="D30" s="96" t="s">
        <v>769</v>
      </c>
      <c r="E30" s="97" t="s">
        <v>770</v>
      </c>
      <c r="F30" s="98">
        <v>3147</v>
      </c>
      <c r="G30" s="99">
        <v>315</v>
      </c>
    </row>
    <row r="31" spans="1:7" ht="15.75">
      <c r="A31" s="84">
        <v>25</v>
      </c>
      <c r="B31" s="94">
        <v>1117</v>
      </c>
      <c r="C31" s="95" t="s">
        <v>771</v>
      </c>
      <c r="D31" s="96" t="s">
        <v>772</v>
      </c>
      <c r="E31" s="97" t="s">
        <v>773</v>
      </c>
      <c r="F31" s="98">
        <v>3121</v>
      </c>
      <c r="G31" s="99">
        <f>1622+200</f>
        <v>1822</v>
      </c>
    </row>
    <row r="32" spans="1:7" ht="15.75">
      <c r="A32" s="84">
        <v>26</v>
      </c>
      <c r="B32" s="94">
        <v>1118</v>
      </c>
      <c r="C32" s="95" t="s">
        <v>774</v>
      </c>
      <c r="D32" s="97" t="s">
        <v>775</v>
      </c>
      <c r="E32" s="97" t="s">
        <v>776</v>
      </c>
      <c r="F32" s="98">
        <v>3121</v>
      </c>
      <c r="G32" s="99">
        <v>3193</v>
      </c>
    </row>
    <row r="33" spans="1:7" ht="15.75">
      <c r="A33" s="84">
        <v>27</v>
      </c>
      <c r="B33" s="94">
        <v>1118</v>
      </c>
      <c r="C33" s="95" t="s">
        <v>774</v>
      </c>
      <c r="D33" s="97" t="s">
        <v>775</v>
      </c>
      <c r="E33" s="97" t="s">
        <v>776</v>
      </c>
      <c r="F33" s="98">
        <v>3122</v>
      </c>
      <c r="G33" s="99">
        <v>122</v>
      </c>
    </row>
    <row r="34" spans="1:7" ht="15.75">
      <c r="A34" s="84">
        <v>28</v>
      </c>
      <c r="B34" s="94">
        <v>1118</v>
      </c>
      <c r="C34" s="95" t="s">
        <v>774</v>
      </c>
      <c r="D34" s="97" t="s">
        <v>775</v>
      </c>
      <c r="E34" s="97" t="s">
        <v>776</v>
      </c>
      <c r="F34" s="98">
        <v>3142</v>
      </c>
      <c r="G34" s="99">
        <v>353</v>
      </c>
    </row>
    <row r="35" spans="1:7" ht="15.75">
      <c r="A35" s="84">
        <v>29</v>
      </c>
      <c r="B35" s="94">
        <v>1119</v>
      </c>
      <c r="C35" s="95" t="s">
        <v>777</v>
      </c>
      <c r="D35" s="96" t="s">
        <v>971</v>
      </c>
      <c r="E35" s="97" t="s">
        <v>972</v>
      </c>
      <c r="F35" s="98">
        <v>3121</v>
      </c>
      <c r="G35" s="99">
        <v>3386</v>
      </c>
    </row>
    <row r="36" spans="1:7" ht="15.75">
      <c r="A36" s="84">
        <v>30</v>
      </c>
      <c r="B36" s="94">
        <v>1120</v>
      </c>
      <c r="C36" s="95">
        <v>47813091</v>
      </c>
      <c r="D36" s="96" t="s">
        <v>973</v>
      </c>
      <c r="E36" s="97" t="s">
        <v>974</v>
      </c>
      <c r="F36" s="98">
        <v>3121</v>
      </c>
      <c r="G36" s="99">
        <v>1775</v>
      </c>
    </row>
    <row r="37" spans="1:7" ht="15.75">
      <c r="A37" s="84">
        <v>31</v>
      </c>
      <c r="B37" s="94">
        <v>1121</v>
      </c>
      <c r="C37" s="95">
        <v>47813113</v>
      </c>
      <c r="D37" s="96" t="s">
        <v>975</v>
      </c>
      <c r="E37" s="97" t="s">
        <v>976</v>
      </c>
      <c r="F37" s="98">
        <v>3121</v>
      </c>
      <c r="G37" s="99">
        <v>3673</v>
      </c>
    </row>
    <row r="38" spans="1:7" ht="15.75">
      <c r="A38" s="84">
        <v>32</v>
      </c>
      <c r="B38" s="94">
        <v>1121</v>
      </c>
      <c r="C38" s="95">
        <v>47813113</v>
      </c>
      <c r="D38" s="96" t="s">
        <v>975</v>
      </c>
      <c r="E38" s="97" t="s">
        <v>976</v>
      </c>
      <c r="F38" s="98">
        <v>3142</v>
      </c>
      <c r="G38" s="99">
        <v>669</v>
      </c>
    </row>
    <row r="39" spans="1:7" ht="15.75">
      <c r="A39" s="84">
        <v>33</v>
      </c>
      <c r="B39" s="94">
        <v>1122</v>
      </c>
      <c r="C39" s="95">
        <v>47813075</v>
      </c>
      <c r="D39" s="96" t="s">
        <v>977</v>
      </c>
      <c r="E39" s="97" t="s">
        <v>978</v>
      </c>
      <c r="F39" s="98">
        <v>3121</v>
      </c>
      <c r="G39" s="99">
        <v>2082</v>
      </c>
    </row>
    <row r="40" spans="1:7" ht="15.75">
      <c r="A40" s="84">
        <v>34</v>
      </c>
      <c r="B40" s="94">
        <v>1123</v>
      </c>
      <c r="C40" s="95">
        <v>47813105</v>
      </c>
      <c r="D40" s="96" t="s">
        <v>1922</v>
      </c>
      <c r="E40" s="97" t="s">
        <v>264</v>
      </c>
      <c r="F40" s="98">
        <v>3121</v>
      </c>
      <c r="G40" s="99">
        <v>1778</v>
      </c>
    </row>
    <row r="41" spans="1:7" ht="15.75">
      <c r="A41" s="84">
        <v>35</v>
      </c>
      <c r="B41" s="94">
        <v>1124</v>
      </c>
      <c r="C41" s="95" t="s">
        <v>265</v>
      </c>
      <c r="D41" s="96" t="s">
        <v>266</v>
      </c>
      <c r="E41" s="97" t="s">
        <v>2349</v>
      </c>
      <c r="F41" s="98">
        <v>3121</v>
      </c>
      <c r="G41" s="99">
        <v>3651</v>
      </c>
    </row>
    <row r="42" spans="1:7" ht="15.75">
      <c r="A42" s="84">
        <v>36</v>
      </c>
      <c r="B42" s="94">
        <v>1124</v>
      </c>
      <c r="C42" s="95" t="s">
        <v>265</v>
      </c>
      <c r="D42" s="96" t="s">
        <v>266</v>
      </c>
      <c r="E42" s="97" t="s">
        <v>2349</v>
      </c>
      <c r="F42" s="98">
        <v>3142</v>
      </c>
      <c r="G42" s="99">
        <v>0</v>
      </c>
    </row>
    <row r="43" spans="1:7" ht="15.75">
      <c r="A43" s="84">
        <v>37</v>
      </c>
      <c r="B43" s="94">
        <v>1125</v>
      </c>
      <c r="C43" s="95" t="s">
        <v>2350</v>
      </c>
      <c r="D43" s="96" t="s">
        <v>2815</v>
      </c>
      <c r="E43" s="97" t="s">
        <v>2816</v>
      </c>
      <c r="F43" s="98">
        <v>3121</v>
      </c>
      <c r="G43" s="99">
        <v>2310</v>
      </c>
    </row>
    <row r="44" spans="1:7" ht="15.75">
      <c r="A44" s="84">
        <v>38</v>
      </c>
      <c r="B44" s="94">
        <v>1125</v>
      </c>
      <c r="C44" s="95" t="s">
        <v>2350</v>
      </c>
      <c r="D44" s="96" t="s">
        <v>2815</v>
      </c>
      <c r="E44" s="97" t="s">
        <v>2816</v>
      </c>
      <c r="F44" s="98">
        <v>3122</v>
      </c>
      <c r="G44" s="99">
        <v>1016</v>
      </c>
    </row>
    <row r="45" spans="1:7" ht="15.75">
      <c r="A45" s="84">
        <v>39</v>
      </c>
      <c r="B45" s="94">
        <v>1126</v>
      </c>
      <c r="C45" s="95" t="s">
        <v>2817</v>
      </c>
      <c r="D45" s="96" t="s">
        <v>2818</v>
      </c>
      <c r="E45" s="97" t="s">
        <v>2819</v>
      </c>
      <c r="F45" s="98">
        <v>3121</v>
      </c>
      <c r="G45" s="99">
        <v>2516</v>
      </c>
    </row>
    <row r="46" spans="1:7" ht="15.75">
      <c r="A46" s="84">
        <v>40</v>
      </c>
      <c r="B46" s="94">
        <v>1127</v>
      </c>
      <c r="C46" s="95" t="s">
        <v>2820</v>
      </c>
      <c r="D46" s="96" t="s">
        <v>2821</v>
      </c>
      <c r="E46" s="97" t="s">
        <v>2822</v>
      </c>
      <c r="F46" s="98">
        <v>3121</v>
      </c>
      <c r="G46" s="99">
        <v>3062</v>
      </c>
    </row>
    <row r="47" spans="1:7" ht="15.75">
      <c r="A47" s="84">
        <v>41</v>
      </c>
      <c r="B47" s="94">
        <v>1127</v>
      </c>
      <c r="C47" s="95" t="s">
        <v>2820</v>
      </c>
      <c r="D47" s="96" t="s">
        <v>2821</v>
      </c>
      <c r="E47" s="97" t="s">
        <v>2822</v>
      </c>
      <c r="F47" s="98">
        <v>3142</v>
      </c>
      <c r="G47" s="99">
        <v>506</v>
      </c>
    </row>
    <row r="48" spans="1:7" ht="15.75">
      <c r="A48" s="84">
        <v>42</v>
      </c>
      <c r="B48" s="94">
        <v>1128</v>
      </c>
      <c r="C48" s="95" t="s">
        <v>224</v>
      </c>
      <c r="D48" s="96" t="s">
        <v>2843</v>
      </c>
      <c r="E48" s="97" t="s">
        <v>2844</v>
      </c>
      <c r="F48" s="98">
        <v>3121</v>
      </c>
      <c r="G48" s="99">
        <v>1594</v>
      </c>
    </row>
    <row r="49" spans="1:7" ht="15.75">
      <c r="A49" s="84">
        <v>43</v>
      </c>
      <c r="B49" s="94">
        <v>1129</v>
      </c>
      <c r="C49" s="95" t="s">
        <v>2845</v>
      </c>
      <c r="D49" s="96" t="s">
        <v>2846</v>
      </c>
      <c r="E49" s="97" t="s">
        <v>2847</v>
      </c>
      <c r="F49" s="98">
        <v>3121</v>
      </c>
      <c r="G49" s="99">
        <v>2189</v>
      </c>
    </row>
    <row r="50" spans="1:7" ht="15.75">
      <c r="A50" s="84">
        <v>44</v>
      </c>
      <c r="B50" s="94">
        <v>1130</v>
      </c>
      <c r="C50" s="95" t="s">
        <v>2848</v>
      </c>
      <c r="D50" s="96" t="s">
        <v>3101</v>
      </c>
      <c r="E50" s="97" t="s">
        <v>3102</v>
      </c>
      <c r="F50" s="98">
        <v>3121</v>
      </c>
      <c r="G50" s="99">
        <v>1994</v>
      </c>
    </row>
    <row r="51" spans="1:7" ht="15.75">
      <c r="A51" s="84">
        <v>45</v>
      </c>
      <c r="B51" s="94">
        <v>1131</v>
      </c>
      <c r="C51" s="95">
        <v>70645566</v>
      </c>
      <c r="D51" s="96" t="s">
        <v>3103</v>
      </c>
      <c r="E51" s="97" t="s">
        <v>3104</v>
      </c>
      <c r="F51" s="98">
        <v>3128</v>
      </c>
      <c r="G51" s="99">
        <v>2010</v>
      </c>
    </row>
    <row r="52" spans="1:7" ht="15.75">
      <c r="A52" s="84">
        <v>46</v>
      </c>
      <c r="B52" s="94">
        <v>1131</v>
      </c>
      <c r="C52" s="95">
        <v>70645566</v>
      </c>
      <c r="D52" s="96" t="s">
        <v>3103</v>
      </c>
      <c r="E52" s="97" t="s">
        <v>3104</v>
      </c>
      <c r="F52" s="98">
        <v>3142</v>
      </c>
      <c r="G52" s="99">
        <v>103</v>
      </c>
    </row>
    <row r="53" spans="1:7" ht="15.75">
      <c r="A53" s="84">
        <v>47</v>
      </c>
      <c r="B53" s="94">
        <v>1131</v>
      </c>
      <c r="C53" s="95">
        <v>70645566</v>
      </c>
      <c r="D53" s="96" t="s">
        <v>3103</v>
      </c>
      <c r="E53" s="97" t="s">
        <v>3104</v>
      </c>
      <c r="F53" s="98">
        <v>3147</v>
      </c>
      <c r="G53" s="99">
        <v>270</v>
      </c>
    </row>
    <row r="54" spans="1:7" ht="15.75">
      <c r="A54" s="84">
        <v>48</v>
      </c>
      <c r="B54" s="94">
        <v>1201</v>
      </c>
      <c r="C54" s="95" t="s">
        <v>3105</v>
      </c>
      <c r="D54" s="96" t="s">
        <v>1790</v>
      </c>
      <c r="E54" s="97" t="s">
        <v>530</v>
      </c>
      <c r="F54" s="98">
        <v>3122</v>
      </c>
      <c r="G54" s="99">
        <v>5687</v>
      </c>
    </row>
    <row r="55" spans="1:7" ht="15.75">
      <c r="A55" s="84">
        <v>49</v>
      </c>
      <c r="B55" s="94">
        <v>1201</v>
      </c>
      <c r="C55" s="95" t="s">
        <v>3105</v>
      </c>
      <c r="D55" s="96" t="s">
        <v>1790</v>
      </c>
      <c r="E55" s="97" t="s">
        <v>530</v>
      </c>
      <c r="F55" s="98">
        <v>3142</v>
      </c>
      <c r="G55" s="99">
        <v>251</v>
      </c>
    </row>
    <row r="56" spans="1:7" ht="15.75">
      <c r="A56" s="84">
        <v>50</v>
      </c>
      <c r="B56" s="94">
        <v>1202</v>
      </c>
      <c r="C56" s="95" t="s">
        <v>531</v>
      </c>
      <c r="D56" s="96" t="s">
        <v>532</v>
      </c>
      <c r="E56" s="97" t="s">
        <v>533</v>
      </c>
      <c r="F56" s="98">
        <v>3121</v>
      </c>
      <c r="G56" s="99">
        <v>646</v>
      </c>
    </row>
    <row r="57" spans="1:7" ht="15.75">
      <c r="A57" s="84">
        <v>51</v>
      </c>
      <c r="B57" s="94">
        <v>1202</v>
      </c>
      <c r="C57" s="95" t="s">
        <v>531</v>
      </c>
      <c r="D57" s="96" t="s">
        <v>532</v>
      </c>
      <c r="E57" s="97" t="s">
        <v>533</v>
      </c>
      <c r="F57" s="98">
        <v>3122</v>
      </c>
      <c r="G57" s="99">
        <v>3105</v>
      </c>
    </row>
    <row r="58" spans="1:7" ht="15.75">
      <c r="A58" s="84">
        <v>52</v>
      </c>
      <c r="B58" s="94">
        <v>1202</v>
      </c>
      <c r="C58" s="95" t="s">
        <v>531</v>
      </c>
      <c r="D58" s="96" t="s">
        <v>532</v>
      </c>
      <c r="E58" s="97" t="s">
        <v>533</v>
      </c>
      <c r="F58" s="98">
        <v>3142</v>
      </c>
      <c r="G58" s="99">
        <v>1013</v>
      </c>
    </row>
    <row r="59" spans="1:7" ht="15.75">
      <c r="A59" s="84">
        <v>53</v>
      </c>
      <c r="B59" s="94">
        <v>1203</v>
      </c>
      <c r="C59" s="95" t="s">
        <v>534</v>
      </c>
      <c r="D59" s="96" t="s">
        <v>535</v>
      </c>
      <c r="E59" s="97" t="s">
        <v>536</v>
      </c>
      <c r="F59" s="98">
        <v>3122</v>
      </c>
      <c r="G59" s="99">
        <v>3873</v>
      </c>
    </row>
    <row r="60" spans="1:7" ht="15.75">
      <c r="A60" s="84">
        <v>54</v>
      </c>
      <c r="B60" s="94">
        <v>1204</v>
      </c>
      <c r="C60" s="95" t="s">
        <v>537</v>
      </c>
      <c r="D60" s="96" t="s">
        <v>538</v>
      </c>
      <c r="E60" s="97" t="s">
        <v>539</v>
      </c>
      <c r="F60" s="98">
        <v>3122</v>
      </c>
      <c r="G60" s="99">
        <v>3799</v>
      </c>
    </row>
    <row r="61" spans="1:7" ht="15.75">
      <c r="A61" s="84">
        <v>55</v>
      </c>
      <c r="B61" s="94">
        <v>1205</v>
      </c>
      <c r="C61" s="102" t="s">
        <v>540</v>
      </c>
      <c r="D61" s="96" t="s">
        <v>541</v>
      </c>
      <c r="E61" s="97" t="s">
        <v>542</v>
      </c>
      <c r="F61" s="98">
        <v>3122</v>
      </c>
      <c r="G61" s="99">
        <v>2819</v>
      </c>
    </row>
    <row r="62" spans="1:7" ht="15.75">
      <c r="A62" s="84">
        <v>56</v>
      </c>
      <c r="B62" s="94">
        <v>1205</v>
      </c>
      <c r="C62" s="102" t="s">
        <v>540</v>
      </c>
      <c r="D62" s="96" t="s">
        <v>541</v>
      </c>
      <c r="E62" s="97" t="s">
        <v>542</v>
      </c>
      <c r="F62" s="98">
        <v>3147</v>
      </c>
      <c r="G62" s="99">
        <v>811</v>
      </c>
    </row>
    <row r="63" spans="1:7" ht="15.75">
      <c r="A63" s="84">
        <v>57</v>
      </c>
      <c r="B63" s="94">
        <v>1205</v>
      </c>
      <c r="C63" s="102" t="s">
        <v>540</v>
      </c>
      <c r="D63" s="96" t="s">
        <v>541</v>
      </c>
      <c r="E63" s="97" t="s">
        <v>542</v>
      </c>
      <c r="F63" s="98">
        <v>3150</v>
      </c>
      <c r="G63" s="99">
        <v>772</v>
      </c>
    </row>
    <row r="64" spans="1:7" ht="15.75">
      <c r="A64" s="84">
        <v>58</v>
      </c>
      <c r="B64" s="94">
        <v>1206</v>
      </c>
      <c r="C64" s="102" t="s">
        <v>543</v>
      </c>
      <c r="D64" s="96" t="s">
        <v>544</v>
      </c>
      <c r="E64" s="97" t="s">
        <v>545</v>
      </c>
      <c r="F64" s="98">
        <v>3122</v>
      </c>
      <c r="G64" s="99">
        <v>3611</v>
      </c>
    </row>
    <row r="65" spans="1:7" ht="15.75">
      <c r="A65" s="84">
        <v>59</v>
      </c>
      <c r="B65" s="94">
        <v>1206</v>
      </c>
      <c r="C65" s="102" t="s">
        <v>543</v>
      </c>
      <c r="D65" s="96" t="s">
        <v>544</v>
      </c>
      <c r="E65" s="97" t="s">
        <v>545</v>
      </c>
      <c r="F65" s="98">
        <v>3142</v>
      </c>
      <c r="G65" s="99">
        <v>140</v>
      </c>
    </row>
    <row r="66" spans="1:7" ht="15.75">
      <c r="A66" s="84">
        <v>60</v>
      </c>
      <c r="B66" s="94">
        <v>1207</v>
      </c>
      <c r="C66" s="95" t="s">
        <v>546</v>
      </c>
      <c r="D66" s="96" t="s">
        <v>547</v>
      </c>
      <c r="E66" s="97" t="s">
        <v>548</v>
      </c>
      <c r="F66" s="98">
        <v>3122</v>
      </c>
      <c r="G66" s="99">
        <v>2603</v>
      </c>
    </row>
    <row r="67" spans="1:7" ht="15.75">
      <c r="A67" s="84">
        <v>61</v>
      </c>
      <c r="B67" s="94">
        <v>1207</v>
      </c>
      <c r="C67" s="95" t="s">
        <v>549</v>
      </c>
      <c r="D67" s="96" t="s">
        <v>547</v>
      </c>
      <c r="E67" s="97" t="s">
        <v>550</v>
      </c>
      <c r="F67" s="98">
        <v>3125</v>
      </c>
      <c r="G67" s="99">
        <v>5987</v>
      </c>
    </row>
    <row r="68" spans="1:7" ht="15.75">
      <c r="A68" s="84">
        <v>62</v>
      </c>
      <c r="B68" s="94">
        <v>1207</v>
      </c>
      <c r="C68" s="95" t="s">
        <v>546</v>
      </c>
      <c r="D68" s="96" t="s">
        <v>547</v>
      </c>
      <c r="E68" s="97" t="s">
        <v>548</v>
      </c>
      <c r="F68" s="98">
        <v>3142</v>
      </c>
      <c r="G68" s="99">
        <v>300</v>
      </c>
    </row>
    <row r="69" spans="1:7" ht="15.75">
      <c r="A69" s="84">
        <v>63</v>
      </c>
      <c r="B69" s="94">
        <v>1207</v>
      </c>
      <c r="C69" s="95" t="s">
        <v>546</v>
      </c>
      <c r="D69" s="96" t="s">
        <v>547</v>
      </c>
      <c r="E69" s="97" t="s">
        <v>548</v>
      </c>
      <c r="F69" s="98">
        <v>3147</v>
      </c>
      <c r="G69" s="99">
        <v>329</v>
      </c>
    </row>
    <row r="70" spans="1:7" ht="15.75">
      <c r="A70" s="84">
        <v>64</v>
      </c>
      <c r="B70" s="94">
        <v>1208</v>
      </c>
      <c r="C70" s="102" t="s">
        <v>551</v>
      </c>
      <c r="D70" s="97" t="s">
        <v>552</v>
      </c>
      <c r="E70" s="100" t="s">
        <v>553</v>
      </c>
      <c r="F70" s="98">
        <v>3126</v>
      </c>
      <c r="G70" s="99">
        <v>6951</v>
      </c>
    </row>
    <row r="71" spans="1:7" ht="15.75">
      <c r="A71" s="84">
        <v>65</v>
      </c>
      <c r="B71" s="94">
        <v>1209</v>
      </c>
      <c r="C71" s="95" t="s">
        <v>554</v>
      </c>
      <c r="D71" s="96" t="s">
        <v>555</v>
      </c>
      <c r="E71" s="97" t="s">
        <v>556</v>
      </c>
      <c r="F71" s="98">
        <v>3122</v>
      </c>
      <c r="G71" s="99">
        <v>3358</v>
      </c>
    </row>
    <row r="72" spans="1:7" ht="15.75">
      <c r="A72" s="84">
        <v>66</v>
      </c>
      <c r="B72" s="94">
        <v>1210</v>
      </c>
      <c r="C72" s="95" t="s">
        <v>557</v>
      </c>
      <c r="D72" s="96" t="s">
        <v>1076</v>
      </c>
      <c r="E72" s="97" t="s">
        <v>1077</v>
      </c>
      <c r="F72" s="98">
        <v>3122</v>
      </c>
      <c r="G72" s="99">
        <v>3801</v>
      </c>
    </row>
    <row r="73" spans="1:7" ht="15.75">
      <c r="A73" s="84">
        <v>67</v>
      </c>
      <c r="B73" s="94">
        <v>1210</v>
      </c>
      <c r="C73" s="95" t="s">
        <v>557</v>
      </c>
      <c r="D73" s="96" t="s">
        <v>1076</v>
      </c>
      <c r="E73" s="97" t="s">
        <v>1077</v>
      </c>
      <c r="F73" s="98">
        <v>3142</v>
      </c>
      <c r="G73" s="99">
        <v>480</v>
      </c>
    </row>
    <row r="74" spans="1:7" ht="15.75">
      <c r="A74" s="84">
        <v>68</v>
      </c>
      <c r="B74" s="94">
        <v>1210</v>
      </c>
      <c r="C74" s="95" t="s">
        <v>557</v>
      </c>
      <c r="D74" s="96" t="s">
        <v>1076</v>
      </c>
      <c r="E74" s="97" t="s">
        <v>1077</v>
      </c>
      <c r="F74" s="98">
        <v>3150</v>
      </c>
      <c r="G74" s="99">
        <v>1817</v>
      </c>
    </row>
    <row r="75" spans="1:7" ht="15.75">
      <c r="A75" s="84">
        <v>69</v>
      </c>
      <c r="B75" s="94">
        <v>1211</v>
      </c>
      <c r="C75" s="95">
        <v>62331574</v>
      </c>
      <c r="D75" s="96" t="s">
        <v>711</v>
      </c>
      <c r="E75" s="97" t="s">
        <v>712</v>
      </c>
      <c r="F75" s="98">
        <v>3122</v>
      </c>
      <c r="G75" s="99">
        <v>2235</v>
      </c>
    </row>
    <row r="76" spans="1:7" ht="15.75">
      <c r="A76" s="84">
        <v>70</v>
      </c>
      <c r="B76" s="94">
        <v>1212</v>
      </c>
      <c r="C76" s="95">
        <v>62331566</v>
      </c>
      <c r="D76" s="96" t="s">
        <v>713</v>
      </c>
      <c r="E76" s="97" t="s">
        <v>714</v>
      </c>
      <c r="F76" s="98">
        <v>3122</v>
      </c>
      <c r="G76" s="99">
        <v>3969</v>
      </c>
    </row>
    <row r="77" spans="1:7" ht="15.75">
      <c r="A77" s="84">
        <v>71</v>
      </c>
      <c r="B77" s="94">
        <v>1212</v>
      </c>
      <c r="C77" s="95">
        <v>62331566</v>
      </c>
      <c r="D77" s="96" t="s">
        <v>713</v>
      </c>
      <c r="E77" s="97" t="s">
        <v>714</v>
      </c>
      <c r="F77" s="98">
        <v>3142</v>
      </c>
      <c r="G77" s="99">
        <v>0</v>
      </c>
    </row>
    <row r="78" spans="1:7" ht="15.75">
      <c r="A78" s="84">
        <v>72</v>
      </c>
      <c r="B78" s="94">
        <v>1214</v>
      </c>
      <c r="C78" s="95">
        <v>62331515</v>
      </c>
      <c r="D78" s="96" t="s">
        <v>715</v>
      </c>
      <c r="E78" s="97" t="s">
        <v>716</v>
      </c>
      <c r="F78" s="98">
        <v>3122</v>
      </c>
      <c r="G78" s="99">
        <v>4598</v>
      </c>
    </row>
    <row r="79" spans="1:7" ht="15.75">
      <c r="A79" s="84">
        <v>73</v>
      </c>
      <c r="B79" s="94">
        <v>1215</v>
      </c>
      <c r="C79" s="102">
        <v>60337320</v>
      </c>
      <c r="D79" s="96" t="s">
        <v>717</v>
      </c>
      <c r="E79" s="97" t="s">
        <v>718</v>
      </c>
      <c r="F79" s="98">
        <v>3122</v>
      </c>
      <c r="G79" s="99">
        <v>1835</v>
      </c>
    </row>
    <row r="80" spans="1:7" ht="15.75">
      <c r="A80" s="84">
        <v>74</v>
      </c>
      <c r="B80" s="94">
        <v>1216</v>
      </c>
      <c r="C80" s="102">
        <v>60337494</v>
      </c>
      <c r="D80" s="96" t="s">
        <v>719</v>
      </c>
      <c r="E80" s="97" t="s">
        <v>720</v>
      </c>
      <c r="F80" s="98">
        <v>3122</v>
      </c>
      <c r="G80" s="99">
        <v>1710</v>
      </c>
    </row>
    <row r="81" spans="1:7" ht="15.75">
      <c r="A81" s="84">
        <v>75</v>
      </c>
      <c r="B81" s="94">
        <v>1216</v>
      </c>
      <c r="C81" s="102">
        <v>60337494</v>
      </c>
      <c r="D81" s="96" t="s">
        <v>719</v>
      </c>
      <c r="E81" s="97" t="s">
        <v>720</v>
      </c>
      <c r="F81" s="98">
        <v>3142</v>
      </c>
      <c r="G81" s="99">
        <v>753</v>
      </c>
    </row>
    <row r="82" spans="1:7" ht="15.75">
      <c r="A82" s="84">
        <v>76</v>
      </c>
      <c r="B82" s="94">
        <v>1217</v>
      </c>
      <c r="C82" s="95" t="s">
        <v>721</v>
      </c>
      <c r="D82" s="96" t="s">
        <v>722</v>
      </c>
      <c r="E82" s="97" t="s">
        <v>723</v>
      </c>
      <c r="F82" s="98">
        <v>3122</v>
      </c>
      <c r="G82" s="99">
        <v>2116</v>
      </c>
    </row>
    <row r="83" spans="1:7" ht="15.75">
      <c r="A83" s="84">
        <v>77</v>
      </c>
      <c r="B83" s="94">
        <v>1217</v>
      </c>
      <c r="C83" s="95" t="s">
        <v>721</v>
      </c>
      <c r="D83" s="96" t="s">
        <v>722</v>
      </c>
      <c r="E83" s="97" t="s">
        <v>723</v>
      </c>
      <c r="F83" s="98">
        <v>3142</v>
      </c>
      <c r="G83" s="99">
        <v>250</v>
      </c>
    </row>
    <row r="84" spans="1:7" ht="15.75">
      <c r="A84" s="84">
        <v>78</v>
      </c>
      <c r="B84" s="94">
        <v>1218</v>
      </c>
      <c r="C84" s="95" t="s">
        <v>724</v>
      </c>
      <c r="D84" s="96" t="s">
        <v>725</v>
      </c>
      <c r="E84" s="97" t="s">
        <v>726</v>
      </c>
      <c r="F84" s="98">
        <v>3122</v>
      </c>
      <c r="G84" s="99">
        <v>2062</v>
      </c>
    </row>
    <row r="85" spans="1:7" ht="15.75">
      <c r="A85" s="84">
        <v>79</v>
      </c>
      <c r="B85" s="94">
        <v>1218</v>
      </c>
      <c r="C85" s="95" t="s">
        <v>724</v>
      </c>
      <c r="D85" s="96" t="s">
        <v>725</v>
      </c>
      <c r="E85" s="97" t="s">
        <v>726</v>
      </c>
      <c r="F85" s="98">
        <v>3123</v>
      </c>
      <c r="G85" s="99">
        <v>7953</v>
      </c>
    </row>
    <row r="86" spans="1:7" ht="15.75">
      <c r="A86" s="84">
        <v>80</v>
      </c>
      <c r="B86" s="94">
        <v>1218</v>
      </c>
      <c r="C86" s="95" t="s">
        <v>724</v>
      </c>
      <c r="D86" s="96" t="s">
        <v>725</v>
      </c>
      <c r="E86" s="97" t="s">
        <v>726</v>
      </c>
      <c r="F86" s="98">
        <v>3142</v>
      </c>
      <c r="G86" s="99">
        <v>1136</v>
      </c>
    </row>
    <row r="87" spans="1:7" ht="15.75">
      <c r="A87" s="84">
        <v>81</v>
      </c>
      <c r="B87" s="94">
        <v>1218</v>
      </c>
      <c r="C87" s="95" t="s">
        <v>724</v>
      </c>
      <c r="D87" s="96" t="s">
        <v>725</v>
      </c>
      <c r="E87" s="97" t="s">
        <v>726</v>
      </c>
      <c r="F87" s="98">
        <v>3147</v>
      </c>
      <c r="G87" s="99">
        <v>1841</v>
      </c>
    </row>
    <row r="88" spans="1:7" ht="15.75">
      <c r="A88" s="84">
        <v>82</v>
      </c>
      <c r="B88" s="94">
        <v>1218</v>
      </c>
      <c r="C88" s="95" t="s">
        <v>724</v>
      </c>
      <c r="D88" s="96" t="s">
        <v>725</v>
      </c>
      <c r="E88" s="97" t="s">
        <v>726</v>
      </c>
      <c r="F88" s="98">
        <v>3150</v>
      </c>
      <c r="G88" s="99">
        <v>1643</v>
      </c>
    </row>
    <row r="89" spans="1:7" ht="15.75">
      <c r="A89" s="84">
        <v>83</v>
      </c>
      <c r="B89" s="94">
        <v>1220</v>
      </c>
      <c r="C89" s="95" t="s">
        <v>727</v>
      </c>
      <c r="D89" s="96" t="s">
        <v>728</v>
      </c>
      <c r="E89" s="97" t="s">
        <v>729</v>
      </c>
      <c r="F89" s="103">
        <v>3122</v>
      </c>
      <c r="G89" s="99">
        <v>6553</v>
      </c>
    </row>
    <row r="90" spans="1:7" ht="15.75">
      <c r="A90" s="84">
        <v>84</v>
      </c>
      <c r="B90" s="94">
        <v>1220</v>
      </c>
      <c r="C90" s="95" t="s">
        <v>727</v>
      </c>
      <c r="D90" s="96" t="s">
        <v>730</v>
      </c>
      <c r="E90" s="97" t="s">
        <v>729</v>
      </c>
      <c r="F90" s="103">
        <v>3123</v>
      </c>
      <c r="G90" s="99">
        <v>545</v>
      </c>
    </row>
    <row r="91" spans="1:7" ht="15.75">
      <c r="A91" s="84">
        <v>85</v>
      </c>
      <c r="B91" s="94">
        <v>1220</v>
      </c>
      <c r="C91" s="95" t="s">
        <v>727</v>
      </c>
      <c r="D91" s="96" t="s">
        <v>730</v>
      </c>
      <c r="E91" s="97" t="s">
        <v>729</v>
      </c>
      <c r="F91" s="103">
        <v>3142</v>
      </c>
      <c r="G91" s="99">
        <v>276</v>
      </c>
    </row>
    <row r="92" spans="1:7" ht="15.75">
      <c r="A92" s="84">
        <v>86</v>
      </c>
      <c r="B92" s="94">
        <v>1220</v>
      </c>
      <c r="C92" s="95" t="s">
        <v>727</v>
      </c>
      <c r="D92" s="96" t="s">
        <v>730</v>
      </c>
      <c r="E92" s="97" t="s">
        <v>729</v>
      </c>
      <c r="F92" s="103">
        <v>3147</v>
      </c>
      <c r="G92" s="99">
        <v>118</v>
      </c>
    </row>
    <row r="93" spans="1:7" ht="15.75">
      <c r="A93" s="84">
        <v>87</v>
      </c>
      <c r="B93" s="94">
        <v>1221</v>
      </c>
      <c r="C93" s="95" t="s">
        <v>731</v>
      </c>
      <c r="D93" s="96" t="s">
        <v>1104</v>
      </c>
      <c r="E93" s="97" t="s">
        <v>1105</v>
      </c>
      <c r="F93" s="98">
        <v>3122</v>
      </c>
      <c r="G93" s="99">
        <v>1787</v>
      </c>
    </row>
    <row r="94" spans="1:7" ht="15.75">
      <c r="A94" s="84">
        <v>88</v>
      </c>
      <c r="B94" s="94">
        <v>1221</v>
      </c>
      <c r="C94" s="95" t="s">
        <v>731</v>
      </c>
      <c r="D94" s="96" t="s">
        <v>1104</v>
      </c>
      <c r="E94" s="97" t="s">
        <v>1105</v>
      </c>
      <c r="F94" s="98">
        <v>3147</v>
      </c>
      <c r="G94" s="99">
        <v>132</v>
      </c>
    </row>
    <row r="95" spans="1:7" ht="15.75">
      <c r="A95" s="84">
        <v>89</v>
      </c>
      <c r="B95" s="94">
        <v>1222</v>
      </c>
      <c r="C95" s="102">
        <v>47813083</v>
      </c>
      <c r="D95" s="96" t="s">
        <v>2087</v>
      </c>
      <c r="E95" s="97" t="s">
        <v>2088</v>
      </c>
      <c r="F95" s="98">
        <v>3122</v>
      </c>
      <c r="G95" s="99">
        <v>2165</v>
      </c>
    </row>
    <row r="96" spans="1:7" ht="15.75">
      <c r="A96" s="84">
        <v>90</v>
      </c>
      <c r="B96" s="94">
        <v>1222</v>
      </c>
      <c r="C96" s="102">
        <v>47813083</v>
      </c>
      <c r="D96" s="96" t="s">
        <v>2087</v>
      </c>
      <c r="E96" s="97" t="s">
        <v>2088</v>
      </c>
      <c r="F96" s="98">
        <v>3124</v>
      </c>
      <c r="G96" s="99">
        <v>647</v>
      </c>
    </row>
    <row r="97" spans="1:7" ht="15.75">
      <c r="A97" s="84">
        <v>91</v>
      </c>
      <c r="B97" s="94">
        <v>1222</v>
      </c>
      <c r="C97" s="102">
        <v>47813083</v>
      </c>
      <c r="D97" s="96" t="s">
        <v>2087</v>
      </c>
      <c r="E97" s="97" t="s">
        <v>2088</v>
      </c>
      <c r="F97" s="98">
        <v>3142</v>
      </c>
      <c r="G97" s="99">
        <v>570</v>
      </c>
    </row>
    <row r="98" spans="1:7" ht="15.75">
      <c r="A98" s="84">
        <v>92</v>
      </c>
      <c r="B98" s="94">
        <v>1222</v>
      </c>
      <c r="C98" s="102">
        <v>47813083</v>
      </c>
      <c r="D98" s="96" t="s">
        <v>2087</v>
      </c>
      <c r="E98" s="97" t="s">
        <v>2088</v>
      </c>
      <c r="F98" s="98">
        <v>3147</v>
      </c>
      <c r="G98" s="99">
        <v>538</v>
      </c>
    </row>
    <row r="99" spans="1:7" ht="15.75">
      <c r="A99" s="84">
        <v>93</v>
      </c>
      <c r="B99" s="94">
        <v>1223</v>
      </c>
      <c r="C99" s="95">
        <v>47813148</v>
      </c>
      <c r="D99" s="96" t="s">
        <v>2089</v>
      </c>
      <c r="E99" s="97" t="s">
        <v>2090</v>
      </c>
      <c r="F99" s="98">
        <v>3122</v>
      </c>
      <c r="G99" s="99">
        <v>3463</v>
      </c>
    </row>
    <row r="100" spans="1:7" ht="15.75">
      <c r="A100" s="84">
        <v>94</v>
      </c>
      <c r="B100" s="94">
        <v>1224</v>
      </c>
      <c r="C100" s="102">
        <v>47813121</v>
      </c>
      <c r="D100" s="96" t="s">
        <v>2565</v>
      </c>
      <c r="E100" s="97" t="s">
        <v>2566</v>
      </c>
      <c r="F100" s="98">
        <v>3122</v>
      </c>
      <c r="G100" s="99">
        <v>2523</v>
      </c>
    </row>
    <row r="101" spans="1:7" ht="15.75">
      <c r="A101" s="84">
        <v>95</v>
      </c>
      <c r="B101" s="94">
        <v>1225</v>
      </c>
      <c r="C101" s="104">
        <v>47813130</v>
      </c>
      <c r="D101" s="96" t="s">
        <v>2567</v>
      </c>
      <c r="E101" s="97" t="s">
        <v>2568</v>
      </c>
      <c r="F101" s="105">
        <v>3122</v>
      </c>
      <c r="G101" s="99">
        <v>2762</v>
      </c>
    </row>
    <row r="102" spans="1:7" ht="15.75">
      <c r="A102" s="84">
        <v>96</v>
      </c>
      <c r="B102" s="94">
        <v>1225</v>
      </c>
      <c r="C102" s="104">
        <v>47813130</v>
      </c>
      <c r="D102" s="96" t="s">
        <v>2567</v>
      </c>
      <c r="E102" s="97" t="s">
        <v>2568</v>
      </c>
      <c r="F102" s="105">
        <v>3123</v>
      </c>
      <c r="G102" s="99">
        <v>3299</v>
      </c>
    </row>
    <row r="103" spans="1:7" ht="15.75">
      <c r="A103" s="84">
        <v>97</v>
      </c>
      <c r="B103" s="94">
        <v>1225</v>
      </c>
      <c r="C103" s="104">
        <v>47813130</v>
      </c>
      <c r="D103" s="96" t="s">
        <v>2567</v>
      </c>
      <c r="E103" s="97" t="s">
        <v>2568</v>
      </c>
      <c r="F103" s="105">
        <v>3142</v>
      </c>
      <c r="G103" s="99">
        <v>814</v>
      </c>
    </row>
    <row r="104" spans="1:7" ht="15.75">
      <c r="A104" s="84">
        <v>98</v>
      </c>
      <c r="B104" s="94">
        <v>1225</v>
      </c>
      <c r="C104" s="104">
        <v>47813130</v>
      </c>
      <c r="D104" s="96" t="s">
        <v>2567</v>
      </c>
      <c r="E104" s="97" t="s">
        <v>2568</v>
      </c>
      <c r="F104" s="105">
        <v>3147</v>
      </c>
      <c r="G104" s="99">
        <v>561</v>
      </c>
    </row>
    <row r="105" spans="1:7" ht="15.75">
      <c r="A105" s="84">
        <v>99</v>
      </c>
      <c r="B105" s="94">
        <v>1226</v>
      </c>
      <c r="C105" s="95" t="s">
        <v>2569</v>
      </c>
      <c r="D105" s="96" t="s">
        <v>1281</v>
      </c>
      <c r="E105" s="97" t="s">
        <v>1282</v>
      </c>
      <c r="F105" s="98">
        <v>3122</v>
      </c>
      <c r="G105" s="99">
        <v>5365</v>
      </c>
    </row>
    <row r="106" spans="1:7" ht="15.75">
      <c r="A106" s="84">
        <v>100</v>
      </c>
      <c r="B106" s="94">
        <v>1226</v>
      </c>
      <c r="C106" s="95" t="s">
        <v>2569</v>
      </c>
      <c r="D106" s="96" t="s">
        <v>1281</v>
      </c>
      <c r="E106" s="97" t="s">
        <v>1282</v>
      </c>
      <c r="F106" s="98">
        <v>3142</v>
      </c>
      <c r="G106" s="99">
        <v>561</v>
      </c>
    </row>
    <row r="107" spans="1:7" ht="15.75">
      <c r="A107" s="84">
        <v>101</v>
      </c>
      <c r="B107" s="94">
        <v>1226</v>
      </c>
      <c r="C107" s="95" t="s">
        <v>2569</v>
      </c>
      <c r="D107" s="96" t="s">
        <v>1281</v>
      </c>
      <c r="E107" s="97" t="s">
        <v>1282</v>
      </c>
      <c r="F107" s="98">
        <v>3147</v>
      </c>
      <c r="G107" s="99">
        <v>835</v>
      </c>
    </row>
    <row r="108" spans="1:7" ht="15.75">
      <c r="A108" s="84">
        <v>102</v>
      </c>
      <c r="B108" s="94">
        <v>1226</v>
      </c>
      <c r="C108" s="95" t="s">
        <v>2569</v>
      </c>
      <c r="D108" s="96" t="s">
        <v>1281</v>
      </c>
      <c r="E108" s="97" t="s">
        <v>1282</v>
      </c>
      <c r="F108" s="98">
        <v>3150</v>
      </c>
      <c r="G108" s="99">
        <v>2618</v>
      </c>
    </row>
    <row r="109" spans="1:7" ht="15.75">
      <c r="A109" s="84">
        <v>103</v>
      </c>
      <c r="B109" s="94">
        <v>1227</v>
      </c>
      <c r="C109" s="95" t="s">
        <v>1283</v>
      </c>
      <c r="D109" s="96" t="s">
        <v>1284</v>
      </c>
      <c r="E109" s="97" t="s">
        <v>1285</v>
      </c>
      <c r="F109" s="98">
        <v>3122</v>
      </c>
      <c r="G109" s="99">
        <v>4202</v>
      </c>
    </row>
    <row r="110" spans="1:7" ht="15.75">
      <c r="A110" s="84">
        <v>104</v>
      </c>
      <c r="B110" s="94">
        <v>1227</v>
      </c>
      <c r="C110" s="95" t="s">
        <v>1283</v>
      </c>
      <c r="D110" s="96" t="s">
        <v>1284</v>
      </c>
      <c r="E110" s="97" t="s">
        <v>1285</v>
      </c>
      <c r="F110" s="98">
        <v>3142</v>
      </c>
      <c r="G110" s="99">
        <v>528</v>
      </c>
    </row>
    <row r="111" spans="1:7" ht="15.75">
      <c r="A111" s="84">
        <v>105</v>
      </c>
      <c r="B111" s="94">
        <v>1227</v>
      </c>
      <c r="C111" s="95" t="s">
        <v>1283</v>
      </c>
      <c r="D111" s="96" t="s">
        <v>1284</v>
      </c>
      <c r="E111" s="97" t="s">
        <v>1285</v>
      </c>
      <c r="F111" s="98">
        <v>3147</v>
      </c>
      <c r="G111" s="99">
        <v>524</v>
      </c>
    </row>
    <row r="112" spans="1:7" ht="15.75">
      <c r="A112" s="84">
        <v>106</v>
      </c>
      <c r="B112" s="94">
        <v>1228</v>
      </c>
      <c r="C112" s="95" t="s">
        <v>1286</v>
      </c>
      <c r="D112" s="96" t="s">
        <v>1287</v>
      </c>
      <c r="E112" s="97" t="s">
        <v>1288</v>
      </c>
      <c r="F112" s="98">
        <v>3122</v>
      </c>
      <c r="G112" s="99">
        <v>1472</v>
      </c>
    </row>
    <row r="113" spans="1:7" ht="15.75">
      <c r="A113" s="84">
        <v>107</v>
      </c>
      <c r="B113" s="94">
        <v>1229</v>
      </c>
      <c r="C113" s="102" t="s">
        <v>1289</v>
      </c>
      <c r="D113" s="96" t="s">
        <v>1290</v>
      </c>
      <c r="E113" s="97" t="s">
        <v>1291</v>
      </c>
      <c r="F113" s="98">
        <v>3122</v>
      </c>
      <c r="G113" s="99">
        <v>1987</v>
      </c>
    </row>
    <row r="114" spans="1:7" ht="15.75">
      <c r="A114" s="84">
        <v>108</v>
      </c>
      <c r="B114" s="94">
        <v>1230</v>
      </c>
      <c r="C114" s="102">
        <v>14450909</v>
      </c>
      <c r="D114" s="96" t="s">
        <v>1292</v>
      </c>
      <c r="E114" s="97" t="s">
        <v>1293</v>
      </c>
      <c r="F114" s="98">
        <v>3122</v>
      </c>
      <c r="G114" s="99">
        <v>1717</v>
      </c>
    </row>
    <row r="115" spans="1:7" ht="15.75">
      <c r="A115" s="84">
        <v>109</v>
      </c>
      <c r="B115" s="94">
        <v>1230</v>
      </c>
      <c r="C115" s="102">
        <v>14450909</v>
      </c>
      <c r="D115" s="96" t="s">
        <v>1292</v>
      </c>
      <c r="E115" s="97" t="s">
        <v>1293</v>
      </c>
      <c r="F115" s="98">
        <v>3142</v>
      </c>
      <c r="G115" s="99">
        <v>241</v>
      </c>
    </row>
    <row r="116" spans="1:7" ht="15.75">
      <c r="A116" s="84">
        <v>110</v>
      </c>
      <c r="B116" s="94">
        <v>1230</v>
      </c>
      <c r="C116" s="102">
        <v>14450909</v>
      </c>
      <c r="D116" s="96" t="s">
        <v>1292</v>
      </c>
      <c r="E116" s="97" t="s">
        <v>1293</v>
      </c>
      <c r="F116" s="98">
        <v>3147</v>
      </c>
      <c r="G116" s="99">
        <v>182</v>
      </c>
    </row>
    <row r="117" spans="1:7" ht="15.75">
      <c r="A117" s="84">
        <v>111</v>
      </c>
      <c r="B117" s="94">
        <v>1231</v>
      </c>
      <c r="C117" s="102" t="s">
        <v>2588</v>
      </c>
      <c r="D117" s="100" t="s">
        <v>2589</v>
      </c>
      <c r="E117" s="97" t="s">
        <v>2590</v>
      </c>
      <c r="F117" s="98">
        <v>3122</v>
      </c>
      <c r="G117" s="99">
        <v>3685</v>
      </c>
    </row>
    <row r="118" spans="1:7" ht="15.75">
      <c r="A118" s="84">
        <v>112</v>
      </c>
      <c r="B118" s="94">
        <v>1231</v>
      </c>
      <c r="C118" s="102" t="s">
        <v>2588</v>
      </c>
      <c r="D118" s="100" t="s">
        <v>2589</v>
      </c>
      <c r="E118" s="97" t="s">
        <v>2590</v>
      </c>
      <c r="F118" s="98">
        <v>3142</v>
      </c>
      <c r="G118" s="99">
        <v>884</v>
      </c>
    </row>
    <row r="119" spans="1:7" ht="15.75">
      <c r="A119" s="84">
        <v>113</v>
      </c>
      <c r="B119" s="94">
        <v>1231</v>
      </c>
      <c r="C119" s="102" t="s">
        <v>2588</v>
      </c>
      <c r="D119" s="100" t="s">
        <v>2589</v>
      </c>
      <c r="E119" s="97" t="s">
        <v>2590</v>
      </c>
      <c r="F119" s="98">
        <v>3147</v>
      </c>
      <c r="G119" s="99">
        <v>388</v>
      </c>
    </row>
    <row r="120" spans="1:7" ht="15.75">
      <c r="A120" s="84">
        <v>114</v>
      </c>
      <c r="B120" s="94">
        <v>1232</v>
      </c>
      <c r="C120" s="95" t="s">
        <v>2591</v>
      </c>
      <c r="D120" s="96" t="s">
        <v>2592</v>
      </c>
      <c r="E120" s="97" t="s">
        <v>2593</v>
      </c>
      <c r="F120" s="98">
        <v>3122</v>
      </c>
      <c r="G120" s="99">
        <v>3462</v>
      </c>
    </row>
    <row r="121" spans="1:7" ht="15.75">
      <c r="A121" s="84">
        <v>115</v>
      </c>
      <c r="B121" s="94">
        <v>1232</v>
      </c>
      <c r="C121" s="95" t="s">
        <v>2591</v>
      </c>
      <c r="D121" s="96" t="s">
        <v>2592</v>
      </c>
      <c r="E121" s="97" t="s">
        <v>2593</v>
      </c>
      <c r="F121" s="98">
        <v>3142</v>
      </c>
      <c r="G121" s="99">
        <v>621</v>
      </c>
    </row>
    <row r="122" spans="1:7" ht="15.75">
      <c r="A122" s="84">
        <v>116</v>
      </c>
      <c r="B122" s="94">
        <v>1232</v>
      </c>
      <c r="C122" s="95" t="s">
        <v>2591</v>
      </c>
      <c r="D122" s="96" t="s">
        <v>2592</v>
      </c>
      <c r="E122" s="97" t="s">
        <v>2593</v>
      </c>
      <c r="F122" s="98">
        <v>3147</v>
      </c>
      <c r="G122" s="99">
        <v>1368</v>
      </c>
    </row>
    <row r="123" spans="1:7" ht="15.75">
      <c r="A123" s="84">
        <v>117</v>
      </c>
      <c r="B123" s="94">
        <v>1234</v>
      </c>
      <c r="C123" s="102" t="s">
        <v>2594</v>
      </c>
      <c r="D123" s="106" t="s">
        <v>2595</v>
      </c>
      <c r="E123" s="97" t="s">
        <v>2596</v>
      </c>
      <c r="F123" s="98">
        <v>3122</v>
      </c>
      <c r="G123" s="99">
        <v>1785</v>
      </c>
    </row>
    <row r="124" spans="1:7" ht="15.75">
      <c r="A124" s="84">
        <v>118</v>
      </c>
      <c r="B124" s="94">
        <v>1234</v>
      </c>
      <c r="C124" s="102" t="s">
        <v>2597</v>
      </c>
      <c r="D124" s="106" t="s">
        <v>2595</v>
      </c>
      <c r="E124" s="97" t="s">
        <v>2598</v>
      </c>
      <c r="F124" s="98">
        <v>3125</v>
      </c>
      <c r="G124" s="99">
        <v>224</v>
      </c>
    </row>
    <row r="125" spans="1:7" ht="15.75">
      <c r="A125" s="84">
        <v>119</v>
      </c>
      <c r="B125" s="94">
        <v>1234</v>
      </c>
      <c r="C125" s="102" t="s">
        <v>2594</v>
      </c>
      <c r="D125" s="106" t="s">
        <v>2595</v>
      </c>
      <c r="E125" s="97" t="s">
        <v>2596</v>
      </c>
      <c r="F125" s="98">
        <v>3142</v>
      </c>
      <c r="G125" s="99">
        <v>268</v>
      </c>
    </row>
    <row r="126" spans="1:7" ht="15.75">
      <c r="A126" s="84">
        <v>120</v>
      </c>
      <c r="B126" s="94">
        <v>1234</v>
      </c>
      <c r="C126" s="102" t="s">
        <v>2594</v>
      </c>
      <c r="D126" s="106" t="s">
        <v>2595</v>
      </c>
      <c r="E126" s="97" t="s">
        <v>2596</v>
      </c>
      <c r="F126" s="98">
        <v>3147</v>
      </c>
      <c r="G126" s="99">
        <v>282</v>
      </c>
    </row>
    <row r="127" spans="1:7" ht="15.75">
      <c r="A127" s="84">
        <v>121</v>
      </c>
      <c r="B127" s="94">
        <v>1235</v>
      </c>
      <c r="C127" s="95">
        <v>70947911</v>
      </c>
      <c r="D127" s="96" t="s">
        <v>996</v>
      </c>
      <c r="E127" s="97" t="s">
        <v>997</v>
      </c>
      <c r="F127" s="98">
        <v>3122</v>
      </c>
      <c r="G127" s="99">
        <v>1215</v>
      </c>
    </row>
    <row r="128" spans="1:7" ht="15.75">
      <c r="A128" s="84">
        <v>122</v>
      </c>
      <c r="B128" s="94">
        <v>1302</v>
      </c>
      <c r="C128" s="102" t="s">
        <v>998</v>
      </c>
      <c r="D128" s="96" t="s">
        <v>999</v>
      </c>
      <c r="E128" s="100" t="s">
        <v>1000</v>
      </c>
      <c r="F128" s="107">
        <v>3123</v>
      </c>
      <c r="G128" s="99">
        <v>4607</v>
      </c>
    </row>
    <row r="129" spans="1:7" ht="15.75">
      <c r="A129" s="84">
        <v>123</v>
      </c>
      <c r="B129" s="94">
        <v>1303</v>
      </c>
      <c r="C129" s="108" t="s">
        <v>1001</v>
      </c>
      <c r="D129" s="96" t="s">
        <v>1294</v>
      </c>
      <c r="E129" s="97" t="s">
        <v>1295</v>
      </c>
      <c r="F129" s="98">
        <v>3123</v>
      </c>
      <c r="G129" s="99">
        <v>14465</v>
      </c>
    </row>
    <row r="130" spans="1:7" s="109" customFormat="1" ht="15.75">
      <c r="A130" s="84">
        <v>124</v>
      </c>
      <c r="B130" s="94">
        <v>1303</v>
      </c>
      <c r="C130" s="108" t="s">
        <v>1001</v>
      </c>
      <c r="D130" s="96" t="s">
        <v>1294</v>
      </c>
      <c r="E130" s="97" t="s">
        <v>1295</v>
      </c>
      <c r="F130" s="98">
        <v>3124</v>
      </c>
      <c r="G130" s="99">
        <v>1540</v>
      </c>
    </row>
    <row r="131" spans="1:7" ht="15.75">
      <c r="A131" s="84">
        <v>125</v>
      </c>
      <c r="B131" s="94">
        <v>1303</v>
      </c>
      <c r="C131" s="108" t="s">
        <v>1001</v>
      </c>
      <c r="D131" s="96" t="s">
        <v>1294</v>
      </c>
      <c r="E131" s="97" t="s">
        <v>1295</v>
      </c>
      <c r="F131" s="98">
        <v>3142</v>
      </c>
      <c r="G131" s="99">
        <v>1364</v>
      </c>
    </row>
    <row r="132" spans="1:7" ht="15.75">
      <c r="A132" s="84">
        <v>126</v>
      </c>
      <c r="B132" s="94">
        <v>1303</v>
      </c>
      <c r="C132" s="108" t="s">
        <v>1001</v>
      </c>
      <c r="D132" s="96" t="s">
        <v>1294</v>
      </c>
      <c r="E132" s="97" t="s">
        <v>1295</v>
      </c>
      <c r="F132" s="98">
        <v>3147</v>
      </c>
      <c r="G132" s="99">
        <v>1130</v>
      </c>
    </row>
    <row r="133" spans="1:7" ht="15.75">
      <c r="A133" s="84">
        <v>127</v>
      </c>
      <c r="B133" s="94">
        <v>1304</v>
      </c>
      <c r="C133" s="95" t="s">
        <v>1296</v>
      </c>
      <c r="D133" s="96" t="s">
        <v>1297</v>
      </c>
      <c r="E133" s="97" t="s">
        <v>1298</v>
      </c>
      <c r="F133" s="98">
        <v>3122</v>
      </c>
      <c r="G133" s="99">
        <v>1064</v>
      </c>
    </row>
    <row r="134" spans="1:7" ht="15.75">
      <c r="A134" s="84">
        <v>128</v>
      </c>
      <c r="B134" s="94">
        <v>1304</v>
      </c>
      <c r="C134" s="95" t="s">
        <v>1296</v>
      </c>
      <c r="D134" s="96" t="s">
        <v>1297</v>
      </c>
      <c r="E134" s="97" t="s">
        <v>1298</v>
      </c>
      <c r="F134" s="98">
        <v>3123</v>
      </c>
      <c r="G134" s="99">
        <v>2946</v>
      </c>
    </row>
    <row r="135" spans="1:7" ht="15.75">
      <c r="A135" s="84">
        <v>129</v>
      </c>
      <c r="B135" s="94">
        <v>1304</v>
      </c>
      <c r="C135" s="95" t="s">
        <v>1296</v>
      </c>
      <c r="D135" s="96" t="s">
        <v>1297</v>
      </c>
      <c r="E135" s="97" t="s">
        <v>1298</v>
      </c>
      <c r="F135" s="98">
        <v>3142</v>
      </c>
      <c r="G135" s="99">
        <v>615</v>
      </c>
    </row>
    <row r="136" spans="1:7" ht="15.75">
      <c r="A136" s="84">
        <v>130</v>
      </c>
      <c r="B136" s="94">
        <v>1304</v>
      </c>
      <c r="C136" s="95" t="s">
        <v>1296</v>
      </c>
      <c r="D136" s="96" t="s">
        <v>1297</v>
      </c>
      <c r="E136" s="97" t="s">
        <v>1298</v>
      </c>
      <c r="F136" s="98">
        <v>3147</v>
      </c>
      <c r="G136" s="99">
        <v>657</v>
      </c>
    </row>
    <row r="137" spans="1:7" ht="15.75">
      <c r="A137" s="84">
        <v>131</v>
      </c>
      <c r="B137" s="94">
        <v>1305</v>
      </c>
      <c r="C137" s="108" t="s">
        <v>1299</v>
      </c>
      <c r="D137" s="96" t="s">
        <v>1300</v>
      </c>
      <c r="E137" s="97" t="s">
        <v>1301</v>
      </c>
      <c r="F137" s="98">
        <v>3123</v>
      </c>
      <c r="G137" s="99">
        <v>11801</v>
      </c>
    </row>
    <row r="138" spans="1:7" ht="15.75">
      <c r="A138" s="84">
        <v>132</v>
      </c>
      <c r="B138" s="94">
        <v>1305</v>
      </c>
      <c r="C138" s="108" t="s">
        <v>1299</v>
      </c>
      <c r="D138" s="96" t="s">
        <v>1300</v>
      </c>
      <c r="E138" s="97" t="s">
        <v>1301</v>
      </c>
      <c r="F138" s="98">
        <v>3124</v>
      </c>
      <c r="G138" s="99">
        <v>2950</v>
      </c>
    </row>
    <row r="139" spans="1:7" ht="15.75">
      <c r="A139" s="84">
        <v>133</v>
      </c>
      <c r="B139" s="94">
        <v>1306</v>
      </c>
      <c r="C139" s="108" t="s">
        <v>1302</v>
      </c>
      <c r="D139" s="97" t="s">
        <v>1303</v>
      </c>
      <c r="E139" s="97" t="s">
        <v>1304</v>
      </c>
      <c r="F139" s="98">
        <v>3122</v>
      </c>
      <c r="G139" s="99">
        <v>1448</v>
      </c>
    </row>
    <row r="140" spans="1:7" s="109" customFormat="1" ht="15.75">
      <c r="A140" s="84">
        <v>134</v>
      </c>
      <c r="B140" s="94">
        <v>1306</v>
      </c>
      <c r="C140" s="108" t="s">
        <v>1302</v>
      </c>
      <c r="D140" s="97" t="s">
        <v>1303</v>
      </c>
      <c r="E140" s="97" t="s">
        <v>1304</v>
      </c>
      <c r="F140" s="98">
        <v>3123</v>
      </c>
      <c r="G140" s="99">
        <v>6195</v>
      </c>
    </row>
    <row r="141" spans="1:7" ht="15.75">
      <c r="A141" s="84">
        <v>135</v>
      </c>
      <c r="B141" s="94">
        <v>1306</v>
      </c>
      <c r="C141" s="108" t="s">
        <v>1302</v>
      </c>
      <c r="D141" s="97" t="s">
        <v>1303</v>
      </c>
      <c r="E141" s="97" t="s">
        <v>1304</v>
      </c>
      <c r="F141" s="98">
        <v>3142</v>
      </c>
      <c r="G141" s="99">
        <v>120</v>
      </c>
    </row>
    <row r="142" spans="1:7" ht="15.75">
      <c r="A142" s="84">
        <v>136</v>
      </c>
      <c r="B142" s="94">
        <v>1306</v>
      </c>
      <c r="C142" s="108" t="s">
        <v>1302</v>
      </c>
      <c r="D142" s="97" t="s">
        <v>1303</v>
      </c>
      <c r="E142" s="97" t="s">
        <v>1304</v>
      </c>
      <c r="F142" s="98">
        <v>3147</v>
      </c>
      <c r="G142" s="99">
        <v>105</v>
      </c>
    </row>
    <row r="143" spans="1:7" ht="15.75">
      <c r="A143" s="84">
        <v>137</v>
      </c>
      <c r="B143" s="94">
        <v>1307</v>
      </c>
      <c r="C143" s="95" t="s">
        <v>1305</v>
      </c>
      <c r="D143" s="96" t="s">
        <v>1540</v>
      </c>
      <c r="E143" s="97" t="s">
        <v>1541</v>
      </c>
      <c r="F143" s="98">
        <v>3122</v>
      </c>
      <c r="G143" s="99">
        <v>138</v>
      </c>
    </row>
    <row r="144" spans="1:7" ht="15.75">
      <c r="A144" s="84">
        <v>138</v>
      </c>
      <c r="B144" s="94">
        <v>1307</v>
      </c>
      <c r="C144" s="95" t="s">
        <v>1305</v>
      </c>
      <c r="D144" s="96" t="s">
        <v>1540</v>
      </c>
      <c r="E144" s="97" t="s">
        <v>1541</v>
      </c>
      <c r="F144" s="98">
        <v>3123</v>
      </c>
      <c r="G144" s="99">
        <v>5445</v>
      </c>
    </row>
    <row r="145" spans="1:7" ht="15.75">
      <c r="A145" s="84">
        <v>139</v>
      </c>
      <c r="B145" s="94">
        <v>1307</v>
      </c>
      <c r="C145" s="95" t="s">
        <v>1305</v>
      </c>
      <c r="D145" s="96" t="s">
        <v>1540</v>
      </c>
      <c r="E145" s="97" t="s">
        <v>1541</v>
      </c>
      <c r="F145" s="98">
        <v>3124</v>
      </c>
      <c r="G145" s="99">
        <v>1128</v>
      </c>
    </row>
    <row r="146" spans="1:7" ht="15.75">
      <c r="A146" s="84">
        <v>140</v>
      </c>
      <c r="B146" s="94">
        <v>1307</v>
      </c>
      <c r="C146" s="95" t="s">
        <v>1305</v>
      </c>
      <c r="D146" s="96" t="s">
        <v>1540</v>
      </c>
      <c r="E146" s="97" t="s">
        <v>1541</v>
      </c>
      <c r="F146" s="98">
        <v>3142</v>
      </c>
      <c r="G146" s="99">
        <v>880</v>
      </c>
    </row>
    <row r="147" spans="1:7" ht="15.75">
      <c r="A147" s="84">
        <v>141</v>
      </c>
      <c r="B147" s="94">
        <v>1308</v>
      </c>
      <c r="C147" s="108">
        <v>14451093</v>
      </c>
      <c r="D147" s="96" t="s">
        <v>1542</v>
      </c>
      <c r="E147" s="97" t="s">
        <v>1543</v>
      </c>
      <c r="F147" s="98">
        <v>3122</v>
      </c>
      <c r="G147" s="99">
        <v>2825</v>
      </c>
    </row>
    <row r="148" spans="1:7" ht="15.75">
      <c r="A148" s="84">
        <v>142</v>
      </c>
      <c r="B148" s="94">
        <v>1308</v>
      </c>
      <c r="C148" s="108">
        <v>14451093</v>
      </c>
      <c r="D148" s="96" t="s">
        <v>1542</v>
      </c>
      <c r="E148" s="97" t="s">
        <v>1543</v>
      </c>
      <c r="F148" s="98">
        <v>3123</v>
      </c>
      <c r="G148" s="99">
        <v>5247</v>
      </c>
    </row>
    <row r="149" spans="1:7" ht="15.75">
      <c r="A149" s="84">
        <v>143</v>
      </c>
      <c r="B149" s="94">
        <v>1308</v>
      </c>
      <c r="C149" s="108">
        <v>14451093</v>
      </c>
      <c r="D149" s="96" t="s">
        <v>1542</v>
      </c>
      <c r="E149" s="97" t="s">
        <v>1543</v>
      </c>
      <c r="F149" s="98">
        <v>3142</v>
      </c>
      <c r="G149" s="99">
        <v>28</v>
      </c>
    </row>
    <row r="150" spans="1:7" ht="15.75">
      <c r="A150" s="84">
        <v>144</v>
      </c>
      <c r="B150" s="94">
        <v>1309</v>
      </c>
      <c r="C150" s="108">
        <v>13644327</v>
      </c>
      <c r="D150" s="96" t="s">
        <v>987</v>
      </c>
      <c r="E150" s="97" t="s">
        <v>988</v>
      </c>
      <c r="F150" s="98">
        <v>3122</v>
      </c>
      <c r="G150" s="99">
        <v>1167</v>
      </c>
    </row>
    <row r="151" spans="1:7" ht="15.75">
      <c r="A151" s="84">
        <v>145</v>
      </c>
      <c r="B151" s="94">
        <v>1309</v>
      </c>
      <c r="C151" s="108">
        <v>13644327</v>
      </c>
      <c r="D151" s="96" t="s">
        <v>987</v>
      </c>
      <c r="E151" s="97" t="s">
        <v>988</v>
      </c>
      <c r="F151" s="98">
        <v>3123</v>
      </c>
      <c r="G151" s="99">
        <v>4664</v>
      </c>
    </row>
    <row r="152" spans="1:7" ht="15.75">
      <c r="A152" s="84">
        <v>146</v>
      </c>
      <c r="B152" s="94">
        <v>1309</v>
      </c>
      <c r="C152" s="108">
        <v>13644327</v>
      </c>
      <c r="D152" s="96" t="s">
        <v>987</v>
      </c>
      <c r="E152" s="97" t="s">
        <v>988</v>
      </c>
      <c r="F152" s="98">
        <v>3142</v>
      </c>
      <c r="G152" s="99">
        <v>277</v>
      </c>
    </row>
    <row r="153" spans="1:7" ht="15.75">
      <c r="A153" s="84">
        <v>147</v>
      </c>
      <c r="B153" s="94">
        <v>1310</v>
      </c>
      <c r="C153" s="95" t="s">
        <v>989</v>
      </c>
      <c r="D153" s="96" t="s">
        <v>990</v>
      </c>
      <c r="E153" s="97" t="s">
        <v>991</v>
      </c>
      <c r="F153" s="98">
        <v>3122</v>
      </c>
      <c r="G153" s="99">
        <v>705</v>
      </c>
    </row>
    <row r="154" spans="1:7" ht="15.75">
      <c r="A154" s="84">
        <v>148</v>
      </c>
      <c r="B154" s="94">
        <v>1310</v>
      </c>
      <c r="C154" s="95" t="s">
        <v>989</v>
      </c>
      <c r="D154" s="96" t="s">
        <v>990</v>
      </c>
      <c r="E154" s="97" t="s">
        <v>991</v>
      </c>
      <c r="F154" s="98">
        <v>3123</v>
      </c>
      <c r="G154" s="99">
        <v>3697</v>
      </c>
    </row>
    <row r="155" spans="1:7" ht="15.75">
      <c r="A155" s="84">
        <v>149</v>
      </c>
      <c r="B155" s="94">
        <v>1311</v>
      </c>
      <c r="C155" s="95">
        <v>68321082</v>
      </c>
      <c r="D155" s="96" t="s">
        <v>992</v>
      </c>
      <c r="E155" s="97" t="s">
        <v>993</v>
      </c>
      <c r="F155" s="110">
        <v>3122</v>
      </c>
      <c r="G155" s="99">
        <v>4045</v>
      </c>
    </row>
    <row r="156" spans="1:7" ht="15.75">
      <c r="A156" s="84">
        <v>150</v>
      </c>
      <c r="B156" s="94">
        <v>1311</v>
      </c>
      <c r="C156" s="95">
        <v>68321082</v>
      </c>
      <c r="D156" s="96" t="s">
        <v>992</v>
      </c>
      <c r="E156" s="97" t="s">
        <v>993</v>
      </c>
      <c r="F156" s="111">
        <v>3123</v>
      </c>
      <c r="G156" s="99">
        <v>2576</v>
      </c>
    </row>
    <row r="157" spans="1:7" ht="15.75">
      <c r="A157" s="84">
        <v>151</v>
      </c>
      <c r="B157" s="94">
        <v>1311</v>
      </c>
      <c r="C157" s="95">
        <v>68321082</v>
      </c>
      <c r="D157" s="96" t="s">
        <v>992</v>
      </c>
      <c r="E157" s="97" t="s">
        <v>993</v>
      </c>
      <c r="F157" s="111">
        <v>3125</v>
      </c>
      <c r="G157" s="99">
        <v>2546</v>
      </c>
    </row>
    <row r="158" spans="1:7" ht="15.75">
      <c r="A158" s="84">
        <v>152</v>
      </c>
      <c r="B158" s="94">
        <v>1311</v>
      </c>
      <c r="C158" s="95">
        <v>68321082</v>
      </c>
      <c r="D158" s="96" t="s">
        <v>992</v>
      </c>
      <c r="E158" s="97" t="s">
        <v>993</v>
      </c>
      <c r="F158" s="111">
        <v>3142</v>
      </c>
      <c r="G158" s="99">
        <v>0</v>
      </c>
    </row>
    <row r="159" spans="1:7" ht="15.75">
      <c r="A159" s="84">
        <v>153</v>
      </c>
      <c r="B159" s="94">
        <v>1312</v>
      </c>
      <c r="C159" s="95">
        <v>66932581</v>
      </c>
      <c r="D159" s="96" t="s">
        <v>994</v>
      </c>
      <c r="E159" s="97" t="s">
        <v>995</v>
      </c>
      <c r="F159" s="98">
        <v>3122</v>
      </c>
      <c r="G159" s="99">
        <v>379</v>
      </c>
    </row>
    <row r="160" spans="1:7" ht="15.75">
      <c r="A160" s="84">
        <v>154</v>
      </c>
      <c r="B160" s="94">
        <v>1312</v>
      </c>
      <c r="C160" s="95">
        <v>66932581</v>
      </c>
      <c r="D160" s="96" t="s">
        <v>994</v>
      </c>
      <c r="E160" s="97" t="s">
        <v>995</v>
      </c>
      <c r="F160" s="98">
        <v>3123</v>
      </c>
      <c r="G160" s="99">
        <v>7939</v>
      </c>
    </row>
    <row r="161" spans="1:7" ht="15.75">
      <c r="A161" s="84">
        <v>155</v>
      </c>
      <c r="B161" s="94">
        <v>1312</v>
      </c>
      <c r="C161" s="95">
        <v>66932581</v>
      </c>
      <c r="D161" s="96" t="s">
        <v>994</v>
      </c>
      <c r="E161" s="97" t="s">
        <v>995</v>
      </c>
      <c r="F161" s="98">
        <v>3142</v>
      </c>
      <c r="G161" s="99">
        <v>134</v>
      </c>
    </row>
    <row r="162" spans="1:7" ht="15.75">
      <c r="A162" s="84">
        <v>156</v>
      </c>
      <c r="B162" s="94">
        <v>1313</v>
      </c>
      <c r="C162" s="108">
        <v>68321261</v>
      </c>
      <c r="D162" s="96" t="s">
        <v>969</v>
      </c>
      <c r="E162" s="97" t="s">
        <v>970</v>
      </c>
      <c r="F162" s="98">
        <v>3122</v>
      </c>
      <c r="G162" s="99">
        <v>3980</v>
      </c>
    </row>
    <row r="163" spans="1:7" ht="15.75">
      <c r="A163" s="84">
        <v>157</v>
      </c>
      <c r="B163" s="94">
        <v>1313</v>
      </c>
      <c r="C163" s="108">
        <v>68321261</v>
      </c>
      <c r="D163" s="96" t="s">
        <v>969</v>
      </c>
      <c r="E163" s="97" t="s">
        <v>970</v>
      </c>
      <c r="F163" s="98">
        <v>3123</v>
      </c>
      <c r="G163" s="99">
        <v>4289</v>
      </c>
    </row>
    <row r="164" spans="1:7" ht="15.75">
      <c r="A164" s="84">
        <v>158</v>
      </c>
      <c r="B164" s="94">
        <v>1313</v>
      </c>
      <c r="C164" s="108">
        <v>68321261</v>
      </c>
      <c r="D164" s="96" t="s">
        <v>969</v>
      </c>
      <c r="E164" s="97" t="s">
        <v>970</v>
      </c>
      <c r="F164" s="98">
        <v>3142</v>
      </c>
      <c r="G164" s="99">
        <v>580</v>
      </c>
    </row>
    <row r="165" spans="1:7" ht="15.75">
      <c r="A165" s="84">
        <v>159</v>
      </c>
      <c r="B165" s="94">
        <v>1313</v>
      </c>
      <c r="C165" s="108">
        <v>68321261</v>
      </c>
      <c r="D165" s="96" t="s">
        <v>969</v>
      </c>
      <c r="E165" s="97" t="s">
        <v>970</v>
      </c>
      <c r="F165" s="98">
        <v>3147</v>
      </c>
      <c r="G165" s="99">
        <v>500</v>
      </c>
    </row>
    <row r="166" spans="1:7" ht="15.75">
      <c r="A166" s="84">
        <v>160</v>
      </c>
      <c r="B166" s="94">
        <v>1314</v>
      </c>
      <c r="C166" s="95">
        <v>13644271</v>
      </c>
      <c r="D166" s="96" t="s">
        <v>1933</v>
      </c>
      <c r="E166" s="97" t="s">
        <v>1934</v>
      </c>
      <c r="F166" s="98">
        <v>3122</v>
      </c>
      <c r="G166" s="99">
        <v>2124</v>
      </c>
    </row>
    <row r="167" spans="1:7" ht="15.75">
      <c r="A167" s="84">
        <v>161</v>
      </c>
      <c r="B167" s="94">
        <v>1314</v>
      </c>
      <c r="C167" s="95">
        <v>13644271</v>
      </c>
      <c r="D167" s="96" t="s">
        <v>1933</v>
      </c>
      <c r="E167" s="97" t="s">
        <v>1934</v>
      </c>
      <c r="F167" s="98">
        <v>3123</v>
      </c>
      <c r="G167" s="99">
        <v>4216</v>
      </c>
    </row>
    <row r="168" spans="1:7" ht="15.75">
      <c r="A168" s="84">
        <v>162</v>
      </c>
      <c r="B168" s="94">
        <v>1314</v>
      </c>
      <c r="C168" s="95">
        <v>13644271</v>
      </c>
      <c r="D168" s="96" t="s">
        <v>1933</v>
      </c>
      <c r="E168" s="97" t="s">
        <v>1934</v>
      </c>
      <c r="F168" s="98">
        <v>3142</v>
      </c>
      <c r="G168" s="99">
        <v>0</v>
      </c>
    </row>
    <row r="169" spans="1:7" ht="15.75">
      <c r="A169" s="84">
        <v>163</v>
      </c>
      <c r="B169" s="94">
        <v>1315</v>
      </c>
      <c r="C169" s="108">
        <v>13644289</v>
      </c>
      <c r="D169" s="96" t="s">
        <v>1935</v>
      </c>
      <c r="E169" s="100" t="s">
        <v>1936</v>
      </c>
      <c r="F169" s="107">
        <v>3123</v>
      </c>
      <c r="G169" s="99">
        <v>6282</v>
      </c>
    </row>
    <row r="170" spans="1:7" ht="15.75">
      <c r="A170" s="84">
        <v>164</v>
      </c>
      <c r="B170" s="94">
        <v>1315</v>
      </c>
      <c r="C170" s="108">
        <v>13644289</v>
      </c>
      <c r="D170" s="96" t="s">
        <v>1935</v>
      </c>
      <c r="E170" s="100" t="s">
        <v>1936</v>
      </c>
      <c r="F170" s="107">
        <v>3142</v>
      </c>
      <c r="G170" s="99">
        <v>786</v>
      </c>
    </row>
    <row r="171" spans="1:7" ht="15.75">
      <c r="A171" s="84">
        <v>165</v>
      </c>
      <c r="B171" s="94">
        <v>1316</v>
      </c>
      <c r="C171" s="95" t="s">
        <v>1937</v>
      </c>
      <c r="D171" s="96" t="s">
        <v>1938</v>
      </c>
      <c r="E171" s="97" t="s">
        <v>1939</v>
      </c>
      <c r="F171" s="107">
        <v>3122</v>
      </c>
      <c r="G171" s="99">
        <v>2689</v>
      </c>
    </row>
    <row r="172" spans="1:7" ht="15.75">
      <c r="A172" s="84">
        <v>166</v>
      </c>
      <c r="B172" s="94">
        <v>1316</v>
      </c>
      <c r="C172" s="95" t="s">
        <v>1937</v>
      </c>
      <c r="D172" s="96" t="s">
        <v>1938</v>
      </c>
      <c r="E172" s="97" t="s">
        <v>1939</v>
      </c>
      <c r="F172" s="98">
        <v>3123</v>
      </c>
      <c r="G172" s="99">
        <v>3111</v>
      </c>
    </row>
    <row r="173" spans="1:7" ht="15.75">
      <c r="A173" s="84">
        <v>167</v>
      </c>
      <c r="B173" s="94">
        <v>1316</v>
      </c>
      <c r="C173" s="95" t="s">
        <v>1937</v>
      </c>
      <c r="D173" s="96" t="s">
        <v>1938</v>
      </c>
      <c r="E173" s="97" t="s">
        <v>1939</v>
      </c>
      <c r="F173" s="98">
        <v>3142</v>
      </c>
      <c r="G173" s="99">
        <v>205</v>
      </c>
    </row>
    <row r="174" spans="1:7" ht="15.75">
      <c r="A174" s="84">
        <v>168</v>
      </c>
      <c r="B174" s="94">
        <v>1317</v>
      </c>
      <c r="C174" s="95">
        <v>13644254</v>
      </c>
      <c r="D174" s="96" t="s">
        <v>1940</v>
      </c>
      <c r="E174" s="97" t="s">
        <v>1941</v>
      </c>
      <c r="F174" s="98">
        <v>3122</v>
      </c>
      <c r="G174" s="99">
        <v>689</v>
      </c>
    </row>
    <row r="175" spans="1:7" ht="15.75">
      <c r="A175" s="84">
        <v>169</v>
      </c>
      <c r="B175" s="94">
        <v>1317</v>
      </c>
      <c r="C175" s="95">
        <v>13644254</v>
      </c>
      <c r="D175" s="96" t="s">
        <v>1940</v>
      </c>
      <c r="E175" s="97" t="s">
        <v>1941</v>
      </c>
      <c r="F175" s="98">
        <v>3123</v>
      </c>
      <c r="G175" s="99">
        <v>7076</v>
      </c>
    </row>
    <row r="176" spans="1:7" ht="15.75">
      <c r="A176" s="84">
        <v>170</v>
      </c>
      <c r="B176" s="94">
        <v>1317</v>
      </c>
      <c r="C176" s="95">
        <v>13644254</v>
      </c>
      <c r="D176" s="96" t="s">
        <v>1940</v>
      </c>
      <c r="E176" s="97" t="s">
        <v>1941</v>
      </c>
      <c r="F176" s="98">
        <v>3142</v>
      </c>
      <c r="G176" s="99">
        <v>532</v>
      </c>
    </row>
    <row r="177" spans="1:7" ht="15.75">
      <c r="A177" s="84">
        <v>171</v>
      </c>
      <c r="B177" s="94">
        <v>1317</v>
      </c>
      <c r="C177" s="95">
        <v>13644254</v>
      </c>
      <c r="D177" s="96" t="s">
        <v>1940</v>
      </c>
      <c r="E177" s="97" t="s">
        <v>1941</v>
      </c>
      <c r="F177" s="98">
        <v>3147</v>
      </c>
      <c r="G177" s="99">
        <v>309</v>
      </c>
    </row>
    <row r="178" spans="1:7" ht="15.75">
      <c r="A178" s="84">
        <v>172</v>
      </c>
      <c r="B178" s="94">
        <v>1318</v>
      </c>
      <c r="C178" s="95">
        <v>13644297</v>
      </c>
      <c r="D178" s="96" t="s">
        <v>1978</v>
      </c>
      <c r="E178" s="97" t="s">
        <v>1979</v>
      </c>
      <c r="F178" s="98">
        <v>3123</v>
      </c>
      <c r="G178" s="99">
        <v>4519</v>
      </c>
    </row>
    <row r="179" spans="1:7" ht="15.75">
      <c r="A179" s="84">
        <v>173</v>
      </c>
      <c r="B179" s="94">
        <v>1318</v>
      </c>
      <c r="C179" s="95">
        <v>13644297</v>
      </c>
      <c r="D179" s="96" t="s">
        <v>1978</v>
      </c>
      <c r="E179" s="97" t="s">
        <v>1979</v>
      </c>
      <c r="F179" s="98">
        <v>3124</v>
      </c>
      <c r="G179" s="99">
        <v>4436</v>
      </c>
    </row>
    <row r="180" spans="1:7" ht="15.75">
      <c r="A180" s="84">
        <v>174</v>
      </c>
      <c r="B180" s="94">
        <v>1318</v>
      </c>
      <c r="C180" s="95">
        <v>13644297</v>
      </c>
      <c r="D180" s="96" t="s">
        <v>1978</v>
      </c>
      <c r="E180" s="97" t="s">
        <v>1979</v>
      </c>
      <c r="F180" s="98">
        <v>3142</v>
      </c>
      <c r="G180" s="99">
        <v>930</v>
      </c>
    </row>
    <row r="181" spans="1:7" ht="15.75">
      <c r="A181" s="84">
        <v>175</v>
      </c>
      <c r="B181" s="94">
        <v>1318</v>
      </c>
      <c r="C181" s="95">
        <v>13644297</v>
      </c>
      <c r="D181" s="96" t="s">
        <v>1978</v>
      </c>
      <c r="E181" s="97" t="s">
        <v>1979</v>
      </c>
      <c r="F181" s="98">
        <v>3147</v>
      </c>
      <c r="G181" s="99">
        <v>465</v>
      </c>
    </row>
    <row r="182" spans="1:7" ht="15.75">
      <c r="A182" s="84">
        <v>176</v>
      </c>
      <c r="B182" s="94">
        <v>1321</v>
      </c>
      <c r="C182" s="108" t="s">
        <v>1980</v>
      </c>
      <c r="D182" s="96" t="s">
        <v>1981</v>
      </c>
      <c r="E182" s="100" t="s">
        <v>1982</v>
      </c>
      <c r="F182" s="107">
        <v>3122</v>
      </c>
      <c r="G182" s="99">
        <v>3473</v>
      </c>
    </row>
    <row r="183" spans="1:7" ht="15.75">
      <c r="A183" s="84">
        <v>177</v>
      </c>
      <c r="B183" s="94">
        <v>1321</v>
      </c>
      <c r="C183" s="108" t="s">
        <v>1980</v>
      </c>
      <c r="D183" s="96" t="s">
        <v>1981</v>
      </c>
      <c r="E183" s="100" t="s">
        <v>1982</v>
      </c>
      <c r="F183" s="107">
        <v>3123</v>
      </c>
      <c r="G183" s="99">
        <v>344</v>
      </c>
    </row>
    <row r="184" spans="1:7" ht="15.75">
      <c r="A184" s="84">
        <v>178</v>
      </c>
      <c r="B184" s="94">
        <v>1321</v>
      </c>
      <c r="C184" s="108" t="s">
        <v>1980</v>
      </c>
      <c r="D184" s="96" t="s">
        <v>1981</v>
      </c>
      <c r="E184" s="100" t="s">
        <v>1982</v>
      </c>
      <c r="F184" s="107">
        <v>3142</v>
      </c>
      <c r="G184" s="99">
        <v>497</v>
      </c>
    </row>
    <row r="185" spans="1:7" ht="15.75">
      <c r="A185" s="84">
        <v>179</v>
      </c>
      <c r="B185" s="94">
        <v>1321</v>
      </c>
      <c r="C185" s="108" t="s">
        <v>1980</v>
      </c>
      <c r="D185" s="96" t="s">
        <v>1981</v>
      </c>
      <c r="E185" s="100" t="s">
        <v>1982</v>
      </c>
      <c r="F185" s="107">
        <v>3147</v>
      </c>
      <c r="G185" s="99">
        <v>627</v>
      </c>
    </row>
    <row r="186" spans="1:7" ht="15.75">
      <c r="A186" s="84">
        <v>180</v>
      </c>
      <c r="B186" s="94">
        <v>1322</v>
      </c>
      <c r="C186" s="112" t="s">
        <v>1983</v>
      </c>
      <c r="D186" s="96" t="s">
        <v>1984</v>
      </c>
      <c r="E186" s="113" t="s">
        <v>1985</v>
      </c>
      <c r="F186" s="111">
        <v>3122</v>
      </c>
      <c r="G186" s="99">
        <v>2056</v>
      </c>
    </row>
    <row r="187" spans="1:7" ht="15.75">
      <c r="A187" s="84">
        <v>181</v>
      </c>
      <c r="B187" s="94">
        <v>1322</v>
      </c>
      <c r="C187" s="112" t="s">
        <v>1983</v>
      </c>
      <c r="D187" s="96" t="s">
        <v>1984</v>
      </c>
      <c r="E187" s="113" t="s">
        <v>1985</v>
      </c>
      <c r="F187" s="111">
        <v>3123</v>
      </c>
      <c r="G187" s="99">
        <v>2102</v>
      </c>
    </row>
    <row r="188" spans="1:7" ht="15.75">
      <c r="A188" s="84">
        <v>182</v>
      </c>
      <c r="B188" s="94">
        <v>1322</v>
      </c>
      <c r="C188" s="112" t="s">
        <v>1983</v>
      </c>
      <c r="D188" s="96" t="s">
        <v>1984</v>
      </c>
      <c r="E188" s="113" t="s">
        <v>1985</v>
      </c>
      <c r="F188" s="111">
        <v>3142</v>
      </c>
      <c r="G188" s="99">
        <v>148</v>
      </c>
    </row>
    <row r="189" spans="1:7" ht="15.75">
      <c r="A189" s="84">
        <v>183</v>
      </c>
      <c r="B189" s="94">
        <v>1324</v>
      </c>
      <c r="C189" s="95" t="s">
        <v>1986</v>
      </c>
      <c r="D189" s="96" t="s">
        <v>1987</v>
      </c>
      <c r="E189" s="97" t="s">
        <v>2267</v>
      </c>
      <c r="F189" s="98">
        <v>3122</v>
      </c>
      <c r="G189" s="99">
        <v>1025</v>
      </c>
    </row>
    <row r="190" spans="1:7" ht="15.75">
      <c r="A190" s="84">
        <v>184</v>
      </c>
      <c r="B190" s="94">
        <v>1324</v>
      </c>
      <c r="C190" s="95" t="s">
        <v>1986</v>
      </c>
      <c r="D190" s="96" t="s">
        <v>1987</v>
      </c>
      <c r="E190" s="97" t="s">
        <v>2267</v>
      </c>
      <c r="F190" s="98">
        <v>3123</v>
      </c>
      <c r="G190" s="99">
        <v>3995</v>
      </c>
    </row>
    <row r="191" spans="1:7" ht="15.75">
      <c r="A191" s="84">
        <v>185</v>
      </c>
      <c r="B191" s="94">
        <v>1324</v>
      </c>
      <c r="C191" s="95" t="s">
        <v>1986</v>
      </c>
      <c r="D191" s="96" t="s">
        <v>1987</v>
      </c>
      <c r="E191" s="97" t="s">
        <v>2267</v>
      </c>
      <c r="F191" s="98">
        <v>3142</v>
      </c>
      <c r="G191" s="99">
        <v>760</v>
      </c>
    </row>
    <row r="192" spans="1:7" ht="15.75">
      <c r="A192" s="84">
        <v>186</v>
      </c>
      <c r="B192" s="94">
        <v>1324</v>
      </c>
      <c r="C192" s="95" t="s">
        <v>1986</v>
      </c>
      <c r="D192" s="96" t="s">
        <v>1987</v>
      </c>
      <c r="E192" s="97" t="s">
        <v>2267</v>
      </c>
      <c r="F192" s="98">
        <v>3147</v>
      </c>
      <c r="G192" s="99">
        <v>315</v>
      </c>
    </row>
    <row r="193" spans="1:7" ht="15.75">
      <c r="A193" s="84">
        <v>187</v>
      </c>
      <c r="B193" s="94">
        <v>1326</v>
      </c>
      <c r="C193" s="112" t="s">
        <v>2268</v>
      </c>
      <c r="D193" s="96" t="s">
        <v>2425</v>
      </c>
      <c r="E193" s="114" t="s">
        <v>2426</v>
      </c>
      <c r="F193" s="111">
        <v>3123</v>
      </c>
      <c r="G193" s="99">
        <v>1470</v>
      </c>
    </row>
    <row r="194" spans="1:7" ht="15.75">
      <c r="A194" s="84">
        <v>188</v>
      </c>
      <c r="B194" s="94">
        <v>1326</v>
      </c>
      <c r="C194" s="112" t="s">
        <v>2268</v>
      </c>
      <c r="D194" s="96" t="s">
        <v>2425</v>
      </c>
      <c r="E194" s="114" t="s">
        <v>2426</v>
      </c>
      <c r="F194" s="111">
        <v>3124</v>
      </c>
      <c r="G194" s="99">
        <v>2160</v>
      </c>
    </row>
    <row r="195" spans="1:7" ht="15.75">
      <c r="A195" s="84">
        <v>189</v>
      </c>
      <c r="B195" s="94">
        <v>1326</v>
      </c>
      <c r="C195" s="112" t="s">
        <v>2268</v>
      </c>
      <c r="D195" s="96" t="s">
        <v>2425</v>
      </c>
      <c r="E195" s="114" t="s">
        <v>2426</v>
      </c>
      <c r="F195" s="111">
        <v>3142</v>
      </c>
      <c r="G195" s="99">
        <v>300</v>
      </c>
    </row>
    <row r="196" spans="1:7" ht="15.75">
      <c r="A196" s="84">
        <v>190</v>
      </c>
      <c r="B196" s="94">
        <v>1326</v>
      </c>
      <c r="C196" s="112" t="s">
        <v>2268</v>
      </c>
      <c r="D196" s="96" t="s">
        <v>2425</v>
      </c>
      <c r="E196" s="114" t="s">
        <v>2426</v>
      </c>
      <c r="F196" s="111">
        <v>3147</v>
      </c>
      <c r="G196" s="99">
        <v>100</v>
      </c>
    </row>
    <row r="197" spans="1:7" ht="15.75">
      <c r="A197" s="84">
        <v>191</v>
      </c>
      <c r="B197" s="94">
        <v>1328</v>
      </c>
      <c r="C197" s="108" t="s">
        <v>2427</v>
      </c>
      <c r="D197" s="96" t="s">
        <v>2428</v>
      </c>
      <c r="E197" s="100" t="s">
        <v>2619</v>
      </c>
      <c r="F197" s="107">
        <v>3123</v>
      </c>
      <c r="G197" s="99">
        <v>4874</v>
      </c>
    </row>
    <row r="198" spans="1:7" ht="15.75">
      <c r="A198" s="84">
        <v>192</v>
      </c>
      <c r="B198" s="94">
        <v>1328</v>
      </c>
      <c r="C198" s="108" t="s">
        <v>2427</v>
      </c>
      <c r="D198" s="96" t="s">
        <v>2428</v>
      </c>
      <c r="E198" s="100" t="s">
        <v>2619</v>
      </c>
      <c r="F198" s="107">
        <v>3124</v>
      </c>
      <c r="G198" s="99">
        <v>205</v>
      </c>
    </row>
    <row r="199" spans="1:7" ht="15.75">
      <c r="A199" s="84">
        <v>193</v>
      </c>
      <c r="B199" s="94">
        <v>1328</v>
      </c>
      <c r="C199" s="108" t="s">
        <v>2427</v>
      </c>
      <c r="D199" s="96" t="s">
        <v>2428</v>
      </c>
      <c r="E199" s="100" t="s">
        <v>2619</v>
      </c>
      <c r="F199" s="107">
        <v>3142</v>
      </c>
      <c r="G199" s="99">
        <v>38</v>
      </c>
    </row>
    <row r="200" spans="1:7" ht="15.75">
      <c r="A200" s="84">
        <v>194</v>
      </c>
      <c r="B200" s="94">
        <v>1329</v>
      </c>
      <c r="C200" s="95" t="s">
        <v>2620</v>
      </c>
      <c r="D200" s="96" t="s">
        <v>2621</v>
      </c>
      <c r="E200" s="97" t="s">
        <v>378</v>
      </c>
      <c r="F200" s="98">
        <v>3123</v>
      </c>
      <c r="G200" s="99">
        <v>1690</v>
      </c>
    </row>
    <row r="201" spans="1:7" ht="15.75">
      <c r="A201" s="84">
        <v>195</v>
      </c>
      <c r="B201" s="94">
        <v>1329</v>
      </c>
      <c r="C201" s="95" t="s">
        <v>2620</v>
      </c>
      <c r="D201" s="96" t="s">
        <v>2621</v>
      </c>
      <c r="E201" s="97" t="s">
        <v>378</v>
      </c>
      <c r="F201" s="98">
        <v>3147</v>
      </c>
      <c r="G201" s="99">
        <f>290+120</f>
        <v>410</v>
      </c>
    </row>
    <row r="202" spans="1:7" ht="15.75">
      <c r="A202" s="84">
        <v>196</v>
      </c>
      <c r="B202" s="94">
        <v>1330</v>
      </c>
      <c r="C202" s="112" t="s">
        <v>379</v>
      </c>
      <c r="D202" s="96" t="s">
        <v>380</v>
      </c>
      <c r="E202" s="113" t="s">
        <v>381</v>
      </c>
      <c r="F202" s="111">
        <v>3124</v>
      </c>
      <c r="G202" s="99">
        <v>1205</v>
      </c>
    </row>
    <row r="203" spans="1:7" ht="15.75">
      <c r="A203" s="84">
        <v>197</v>
      </c>
      <c r="B203" s="94">
        <v>1330</v>
      </c>
      <c r="C203" s="112" t="s">
        <v>379</v>
      </c>
      <c r="D203" s="96" t="s">
        <v>380</v>
      </c>
      <c r="E203" s="113" t="s">
        <v>381</v>
      </c>
      <c r="F203" s="111">
        <v>3142</v>
      </c>
      <c r="G203" s="99">
        <v>51</v>
      </c>
    </row>
    <row r="204" spans="1:7" ht="15.75">
      <c r="A204" s="84">
        <v>198</v>
      </c>
      <c r="B204" s="94">
        <v>1330</v>
      </c>
      <c r="C204" s="112" t="s">
        <v>379</v>
      </c>
      <c r="D204" s="96" t="s">
        <v>380</v>
      </c>
      <c r="E204" s="113" t="s">
        <v>381</v>
      </c>
      <c r="F204" s="111">
        <v>3147</v>
      </c>
      <c r="G204" s="99">
        <v>122</v>
      </c>
    </row>
    <row r="205" spans="1:7" ht="15.75">
      <c r="A205" s="84">
        <v>199</v>
      </c>
      <c r="B205" s="94">
        <v>1331</v>
      </c>
      <c r="C205" s="108">
        <v>18054455</v>
      </c>
      <c r="D205" s="96" t="s">
        <v>487</v>
      </c>
      <c r="E205" s="100" t="s">
        <v>488</v>
      </c>
      <c r="F205" s="107">
        <v>3123</v>
      </c>
      <c r="G205" s="99">
        <v>4944</v>
      </c>
    </row>
    <row r="206" spans="1:7" ht="15.75">
      <c r="A206" s="84">
        <v>200</v>
      </c>
      <c r="B206" s="94">
        <v>1331</v>
      </c>
      <c r="C206" s="108">
        <v>18054455</v>
      </c>
      <c r="D206" s="96" t="s">
        <v>487</v>
      </c>
      <c r="E206" s="100" t="s">
        <v>488</v>
      </c>
      <c r="F206" s="107">
        <v>3142</v>
      </c>
      <c r="G206" s="99">
        <v>450</v>
      </c>
    </row>
    <row r="207" spans="1:7" ht="15.75">
      <c r="A207" s="84">
        <v>201</v>
      </c>
      <c r="B207" s="94">
        <v>1331</v>
      </c>
      <c r="C207" s="108">
        <v>18054455</v>
      </c>
      <c r="D207" s="96" t="s">
        <v>487</v>
      </c>
      <c r="E207" s="100" t="s">
        <v>488</v>
      </c>
      <c r="F207" s="107">
        <v>3147</v>
      </c>
      <c r="G207" s="99">
        <v>410</v>
      </c>
    </row>
    <row r="208" spans="1:7" ht="15.75">
      <c r="A208" s="84">
        <v>202</v>
      </c>
      <c r="B208" s="94">
        <v>1332</v>
      </c>
      <c r="C208" s="95" t="s">
        <v>489</v>
      </c>
      <c r="D208" s="97" t="s">
        <v>490</v>
      </c>
      <c r="E208" s="97" t="s">
        <v>491</v>
      </c>
      <c r="F208" s="98">
        <v>3122</v>
      </c>
      <c r="G208" s="99">
        <v>230</v>
      </c>
    </row>
    <row r="209" spans="1:7" ht="15.75">
      <c r="A209" s="84">
        <v>203</v>
      </c>
      <c r="B209" s="94">
        <v>1332</v>
      </c>
      <c r="C209" s="95" t="s">
        <v>489</v>
      </c>
      <c r="D209" s="97" t="s">
        <v>490</v>
      </c>
      <c r="E209" s="97" t="s">
        <v>491</v>
      </c>
      <c r="F209" s="98">
        <v>3123</v>
      </c>
      <c r="G209" s="99">
        <v>2190</v>
      </c>
    </row>
    <row r="210" spans="1:7" ht="15.75">
      <c r="A210" s="84">
        <v>204</v>
      </c>
      <c r="B210" s="94">
        <v>1333</v>
      </c>
      <c r="C210" s="108" t="s">
        <v>492</v>
      </c>
      <c r="D210" s="96" t="s">
        <v>493</v>
      </c>
      <c r="E210" s="97" t="s">
        <v>494</v>
      </c>
      <c r="F210" s="98">
        <v>3122</v>
      </c>
      <c r="G210" s="99">
        <v>1106</v>
      </c>
    </row>
    <row r="211" spans="1:7" ht="15.75">
      <c r="A211" s="84">
        <v>205</v>
      </c>
      <c r="B211" s="94">
        <v>1333</v>
      </c>
      <c r="C211" s="108" t="s">
        <v>492</v>
      </c>
      <c r="D211" s="96" t="s">
        <v>493</v>
      </c>
      <c r="E211" s="97" t="s">
        <v>494</v>
      </c>
      <c r="F211" s="98">
        <v>3123</v>
      </c>
      <c r="G211" s="99">
        <v>2968</v>
      </c>
    </row>
    <row r="212" spans="1:7" ht="15.75">
      <c r="A212" s="84">
        <v>206</v>
      </c>
      <c r="B212" s="94">
        <v>1333</v>
      </c>
      <c r="C212" s="108" t="s">
        <v>492</v>
      </c>
      <c r="D212" s="96" t="s">
        <v>493</v>
      </c>
      <c r="E212" s="97" t="s">
        <v>494</v>
      </c>
      <c r="F212" s="98">
        <v>3124</v>
      </c>
      <c r="G212" s="99">
        <v>1106</v>
      </c>
    </row>
    <row r="213" spans="1:7" ht="15.75">
      <c r="A213" s="84">
        <v>207</v>
      </c>
      <c r="B213" s="94">
        <v>1333</v>
      </c>
      <c r="C213" s="108" t="s">
        <v>492</v>
      </c>
      <c r="D213" s="96" t="s">
        <v>493</v>
      </c>
      <c r="E213" s="97" t="s">
        <v>494</v>
      </c>
      <c r="F213" s="98">
        <v>3142</v>
      </c>
      <c r="G213" s="99">
        <v>407</v>
      </c>
    </row>
    <row r="214" spans="1:7" ht="15.75">
      <c r="A214" s="84">
        <v>208</v>
      </c>
      <c r="B214" s="94">
        <v>1333</v>
      </c>
      <c r="C214" s="108" t="s">
        <v>492</v>
      </c>
      <c r="D214" s="96" t="s">
        <v>493</v>
      </c>
      <c r="E214" s="97" t="s">
        <v>494</v>
      </c>
      <c r="F214" s="98">
        <v>3147</v>
      </c>
      <c r="G214" s="99">
        <v>232</v>
      </c>
    </row>
    <row r="215" spans="1:7" ht="15.75">
      <c r="A215" s="84">
        <v>209</v>
      </c>
      <c r="B215" s="94">
        <v>1334</v>
      </c>
      <c r="C215" s="95" t="s">
        <v>495</v>
      </c>
      <c r="D215" s="96" t="s">
        <v>1529</v>
      </c>
      <c r="E215" s="100" t="s">
        <v>1530</v>
      </c>
      <c r="F215" s="98">
        <v>3122</v>
      </c>
      <c r="G215" s="99">
        <v>1610</v>
      </c>
    </row>
    <row r="216" spans="1:7" ht="15.75">
      <c r="A216" s="84">
        <v>210</v>
      </c>
      <c r="B216" s="94">
        <v>1334</v>
      </c>
      <c r="C216" s="95" t="s">
        <v>495</v>
      </c>
      <c r="D216" s="96" t="s">
        <v>1529</v>
      </c>
      <c r="E216" s="100" t="s">
        <v>1530</v>
      </c>
      <c r="F216" s="98">
        <v>3123</v>
      </c>
      <c r="G216" s="99">
        <v>0</v>
      </c>
    </row>
    <row r="217" spans="1:7" ht="15.75">
      <c r="A217" s="84">
        <v>211</v>
      </c>
      <c r="B217" s="94">
        <v>1334</v>
      </c>
      <c r="C217" s="95" t="s">
        <v>495</v>
      </c>
      <c r="D217" s="96" t="s">
        <v>1529</v>
      </c>
      <c r="E217" s="100" t="s">
        <v>1530</v>
      </c>
      <c r="F217" s="98">
        <v>3142</v>
      </c>
      <c r="G217" s="99">
        <v>250</v>
      </c>
    </row>
    <row r="218" spans="1:7" ht="15.75">
      <c r="A218" s="84">
        <v>212</v>
      </c>
      <c r="B218" s="94">
        <v>1334</v>
      </c>
      <c r="C218" s="95" t="s">
        <v>495</v>
      </c>
      <c r="D218" s="96" t="s">
        <v>1529</v>
      </c>
      <c r="E218" s="100" t="s">
        <v>1530</v>
      </c>
      <c r="F218" s="98">
        <v>3147</v>
      </c>
      <c r="G218" s="99">
        <v>257</v>
      </c>
    </row>
    <row r="219" spans="1:7" ht="15.75">
      <c r="A219" s="84">
        <v>213</v>
      </c>
      <c r="B219" s="94">
        <v>1335</v>
      </c>
      <c r="C219" s="95">
        <v>14616068</v>
      </c>
      <c r="D219" s="96" t="s">
        <v>1531</v>
      </c>
      <c r="E219" s="97" t="s">
        <v>1532</v>
      </c>
      <c r="F219" s="115">
        <v>3122</v>
      </c>
      <c r="G219" s="99">
        <v>96</v>
      </c>
    </row>
    <row r="220" spans="1:7" ht="15.75">
      <c r="A220" s="84">
        <v>214</v>
      </c>
      <c r="B220" s="94">
        <v>1335</v>
      </c>
      <c r="C220" s="95">
        <v>14616068</v>
      </c>
      <c r="D220" s="96" t="s">
        <v>1531</v>
      </c>
      <c r="E220" s="97" t="s">
        <v>1532</v>
      </c>
      <c r="F220" s="115">
        <v>3123</v>
      </c>
      <c r="G220" s="99">
        <v>4569</v>
      </c>
    </row>
    <row r="221" spans="1:7" ht="15.75">
      <c r="A221" s="84">
        <v>215</v>
      </c>
      <c r="B221" s="94">
        <v>1335</v>
      </c>
      <c r="C221" s="95">
        <v>14616068</v>
      </c>
      <c r="D221" s="96" t="s">
        <v>1531</v>
      </c>
      <c r="E221" s="97" t="s">
        <v>1532</v>
      </c>
      <c r="F221" s="115">
        <v>3142</v>
      </c>
      <c r="G221" s="99">
        <v>590</v>
      </c>
    </row>
    <row r="222" spans="1:7" ht="15.75">
      <c r="A222" s="84">
        <v>216</v>
      </c>
      <c r="B222" s="94">
        <v>1335</v>
      </c>
      <c r="C222" s="95">
        <v>14616068</v>
      </c>
      <c r="D222" s="96" t="s">
        <v>1531</v>
      </c>
      <c r="E222" s="97" t="s">
        <v>1532</v>
      </c>
      <c r="F222" s="115">
        <v>3147</v>
      </c>
      <c r="G222" s="99">
        <v>500</v>
      </c>
    </row>
    <row r="223" spans="1:7" ht="15.75">
      <c r="A223" s="84">
        <v>217</v>
      </c>
      <c r="B223" s="94">
        <v>1336</v>
      </c>
      <c r="C223" s="112" t="s">
        <v>1533</v>
      </c>
      <c r="D223" s="96" t="s">
        <v>1735</v>
      </c>
      <c r="E223" s="116" t="s">
        <v>1736</v>
      </c>
      <c r="F223" s="117">
        <v>3124</v>
      </c>
      <c r="G223" s="99">
        <v>1647</v>
      </c>
    </row>
    <row r="224" spans="1:7" ht="15.75">
      <c r="A224" s="84">
        <v>218</v>
      </c>
      <c r="B224" s="94">
        <v>1336</v>
      </c>
      <c r="C224" s="112" t="s">
        <v>1533</v>
      </c>
      <c r="D224" s="96" t="s">
        <v>1735</v>
      </c>
      <c r="E224" s="116" t="s">
        <v>1736</v>
      </c>
      <c r="F224" s="117">
        <v>3142</v>
      </c>
      <c r="G224" s="99">
        <v>150</v>
      </c>
    </row>
    <row r="225" spans="1:7" ht="15.75">
      <c r="A225" s="84">
        <v>219</v>
      </c>
      <c r="B225" s="94">
        <v>1337</v>
      </c>
      <c r="C225" s="108" t="s">
        <v>1737</v>
      </c>
      <c r="D225" s="96" t="s">
        <v>1738</v>
      </c>
      <c r="E225" s="97" t="s">
        <v>1739</v>
      </c>
      <c r="F225" s="115">
        <v>3122</v>
      </c>
      <c r="G225" s="99">
        <v>2586</v>
      </c>
    </row>
    <row r="226" spans="1:7" ht="15.75">
      <c r="A226" s="84">
        <v>220</v>
      </c>
      <c r="B226" s="94">
        <v>1337</v>
      </c>
      <c r="C226" s="108" t="s">
        <v>1737</v>
      </c>
      <c r="D226" s="96" t="s">
        <v>1738</v>
      </c>
      <c r="E226" s="97" t="s">
        <v>1739</v>
      </c>
      <c r="F226" s="115">
        <v>3123</v>
      </c>
      <c r="G226" s="99">
        <v>3580</v>
      </c>
    </row>
    <row r="227" spans="1:7" ht="15.75">
      <c r="A227" s="84">
        <v>221</v>
      </c>
      <c r="B227" s="94">
        <v>1337</v>
      </c>
      <c r="C227" s="108" t="s">
        <v>1737</v>
      </c>
      <c r="D227" s="96" t="s">
        <v>1738</v>
      </c>
      <c r="E227" s="97" t="s">
        <v>1739</v>
      </c>
      <c r="F227" s="115">
        <v>3142</v>
      </c>
      <c r="G227" s="99">
        <v>295</v>
      </c>
    </row>
    <row r="228" spans="1:7" ht="15.75">
      <c r="A228" s="84">
        <v>222</v>
      </c>
      <c r="B228" s="94">
        <v>1337</v>
      </c>
      <c r="C228" s="108" t="s">
        <v>1737</v>
      </c>
      <c r="D228" s="96" t="s">
        <v>1738</v>
      </c>
      <c r="E228" s="97" t="s">
        <v>1739</v>
      </c>
      <c r="F228" s="115">
        <v>3147</v>
      </c>
      <c r="G228" s="99">
        <v>268</v>
      </c>
    </row>
    <row r="229" spans="1:7" ht="15.75">
      <c r="A229" s="84">
        <v>223</v>
      </c>
      <c r="B229" s="94">
        <v>1338</v>
      </c>
      <c r="C229" s="95">
        <v>14613280</v>
      </c>
      <c r="D229" s="96" t="s">
        <v>1740</v>
      </c>
      <c r="E229" s="97" t="s">
        <v>1741</v>
      </c>
      <c r="F229" s="115">
        <v>3122</v>
      </c>
      <c r="G229" s="99">
        <v>1833</v>
      </c>
    </row>
    <row r="230" spans="1:7" ht="15.75">
      <c r="A230" s="84">
        <v>224</v>
      </c>
      <c r="B230" s="94">
        <v>1338</v>
      </c>
      <c r="C230" s="95">
        <v>14613280</v>
      </c>
      <c r="D230" s="96" t="s">
        <v>1740</v>
      </c>
      <c r="E230" s="97" t="s">
        <v>1741</v>
      </c>
      <c r="F230" s="115">
        <v>3123</v>
      </c>
      <c r="G230" s="99">
        <v>1948</v>
      </c>
    </row>
    <row r="231" spans="1:7" ht="15.75">
      <c r="A231" s="84">
        <v>225</v>
      </c>
      <c r="B231" s="94">
        <v>1338</v>
      </c>
      <c r="C231" s="95">
        <v>14613280</v>
      </c>
      <c r="D231" s="96" t="s">
        <v>1740</v>
      </c>
      <c r="E231" s="97" t="s">
        <v>1741</v>
      </c>
      <c r="F231" s="115">
        <v>3142</v>
      </c>
      <c r="G231" s="99">
        <v>187</v>
      </c>
    </row>
    <row r="232" spans="1:7" ht="15.75">
      <c r="A232" s="84">
        <v>226</v>
      </c>
      <c r="B232" s="94">
        <v>1339</v>
      </c>
      <c r="C232" s="108">
        <v>13644301</v>
      </c>
      <c r="D232" s="96" t="s">
        <v>1742</v>
      </c>
      <c r="E232" s="97" t="s">
        <v>1743</v>
      </c>
      <c r="F232" s="115">
        <v>3122</v>
      </c>
      <c r="G232" s="99">
        <v>1438</v>
      </c>
    </row>
    <row r="233" spans="1:7" ht="15.75">
      <c r="A233" s="84">
        <v>227</v>
      </c>
      <c r="B233" s="94">
        <v>1339</v>
      </c>
      <c r="C233" s="108">
        <v>13644301</v>
      </c>
      <c r="D233" s="96" t="s">
        <v>1742</v>
      </c>
      <c r="E233" s="97" t="s">
        <v>1743</v>
      </c>
      <c r="F233" s="115">
        <v>3123</v>
      </c>
      <c r="G233" s="99">
        <v>7282</v>
      </c>
    </row>
    <row r="234" spans="1:7" ht="15.75">
      <c r="A234" s="84">
        <v>228</v>
      </c>
      <c r="B234" s="94">
        <v>1339</v>
      </c>
      <c r="C234" s="108">
        <v>13644301</v>
      </c>
      <c r="D234" s="96" t="s">
        <v>1742</v>
      </c>
      <c r="E234" s="97" t="s">
        <v>1743</v>
      </c>
      <c r="F234" s="115">
        <v>3124</v>
      </c>
      <c r="G234" s="99">
        <v>1362</v>
      </c>
    </row>
    <row r="235" spans="1:7" ht="15.75">
      <c r="A235" s="84">
        <v>229</v>
      </c>
      <c r="B235" s="94">
        <v>1339</v>
      </c>
      <c r="C235" s="108">
        <v>13644301</v>
      </c>
      <c r="D235" s="96" t="s">
        <v>1742</v>
      </c>
      <c r="E235" s="97" t="s">
        <v>1743</v>
      </c>
      <c r="F235" s="115">
        <v>3142</v>
      </c>
      <c r="G235" s="99">
        <v>877</v>
      </c>
    </row>
    <row r="236" spans="1:7" ht="15.75">
      <c r="A236" s="84">
        <v>230</v>
      </c>
      <c r="B236" s="94">
        <v>1340</v>
      </c>
      <c r="C236" s="95" t="s">
        <v>1744</v>
      </c>
      <c r="D236" s="97" t="s">
        <v>1745</v>
      </c>
      <c r="E236" s="97" t="s">
        <v>1746</v>
      </c>
      <c r="F236" s="115">
        <v>3122</v>
      </c>
      <c r="G236" s="99">
        <v>242</v>
      </c>
    </row>
    <row r="237" spans="1:7" ht="15.75">
      <c r="A237" s="84">
        <v>231</v>
      </c>
      <c r="B237" s="94">
        <v>1340</v>
      </c>
      <c r="C237" s="95" t="s">
        <v>1744</v>
      </c>
      <c r="D237" s="97" t="s">
        <v>1745</v>
      </c>
      <c r="E237" s="97" t="s">
        <v>1746</v>
      </c>
      <c r="F237" s="115">
        <v>3123</v>
      </c>
      <c r="G237" s="99">
        <v>5808</v>
      </c>
    </row>
    <row r="238" spans="1:7" ht="15.75">
      <c r="A238" s="84">
        <v>232</v>
      </c>
      <c r="B238" s="94">
        <v>1340</v>
      </c>
      <c r="C238" s="95" t="s">
        <v>1744</v>
      </c>
      <c r="D238" s="97" t="s">
        <v>1745</v>
      </c>
      <c r="E238" s="97" t="s">
        <v>1746</v>
      </c>
      <c r="F238" s="115">
        <v>3142</v>
      </c>
      <c r="G238" s="99">
        <v>1163</v>
      </c>
    </row>
    <row r="239" spans="1:7" ht="15.75">
      <c r="A239" s="84">
        <v>233</v>
      </c>
      <c r="B239" s="94">
        <v>1340</v>
      </c>
      <c r="C239" s="95" t="s">
        <v>1744</v>
      </c>
      <c r="D239" s="97" t="s">
        <v>1745</v>
      </c>
      <c r="E239" s="97" t="s">
        <v>1746</v>
      </c>
      <c r="F239" s="115">
        <v>3147</v>
      </c>
      <c r="G239" s="99">
        <v>141</v>
      </c>
    </row>
    <row r="240" spans="1:7" ht="15.75">
      <c r="A240" s="84">
        <v>234</v>
      </c>
      <c r="B240" s="94">
        <v>1341</v>
      </c>
      <c r="C240" s="108" t="s">
        <v>1747</v>
      </c>
      <c r="D240" s="118" t="s">
        <v>1748</v>
      </c>
      <c r="E240" s="97" t="s">
        <v>1749</v>
      </c>
      <c r="F240" s="115">
        <v>3122</v>
      </c>
      <c r="G240" s="99">
        <v>429</v>
      </c>
    </row>
    <row r="241" spans="1:7" ht="15.75">
      <c r="A241" s="84">
        <v>235</v>
      </c>
      <c r="B241" s="94">
        <v>1341</v>
      </c>
      <c r="C241" s="108" t="s">
        <v>1747</v>
      </c>
      <c r="D241" s="118" t="s">
        <v>1748</v>
      </c>
      <c r="E241" s="97" t="s">
        <v>1749</v>
      </c>
      <c r="F241" s="115">
        <v>3123</v>
      </c>
      <c r="G241" s="99">
        <v>4649</v>
      </c>
    </row>
    <row r="242" spans="1:7" ht="15.75">
      <c r="A242" s="84">
        <v>236</v>
      </c>
      <c r="B242" s="94">
        <v>1341</v>
      </c>
      <c r="C242" s="108" t="s">
        <v>1747</v>
      </c>
      <c r="D242" s="118" t="s">
        <v>1748</v>
      </c>
      <c r="E242" s="97" t="s">
        <v>1749</v>
      </c>
      <c r="F242" s="115">
        <v>3124</v>
      </c>
      <c r="G242" s="99">
        <v>513</v>
      </c>
    </row>
    <row r="243" spans="1:7" ht="15.75">
      <c r="A243" s="84">
        <v>237</v>
      </c>
      <c r="B243" s="94">
        <v>1341</v>
      </c>
      <c r="C243" s="108" t="s">
        <v>1747</v>
      </c>
      <c r="D243" s="118" t="s">
        <v>1748</v>
      </c>
      <c r="E243" s="97" t="s">
        <v>1749</v>
      </c>
      <c r="F243" s="115">
        <v>3142</v>
      </c>
      <c r="G243" s="99">
        <v>136</v>
      </c>
    </row>
    <row r="244" spans="1:7" ht="15.75">
      <c r="A244" s="84">
        <v>238</v>
      </c>
      <c r="B244" s="94">
        <v>1341</v>
      </c>
      <c r="C244" s="108" t="s">
        <v>1747</v>
      </c>
      <c r="D244" s="118" t="s">
        <v>1748</v>
      </c>
      <c r="E244" s="97" t="s">
        <v>1749</v>
      </c>
      <c r="F244" s="115">
        <v>3147</v>
      </c>
      <c r="G244" s="99">
        <v>200</v>
      </c>
    </row>
    <row r="245" spans="1:7" ht="15.75">
      <c r="A245" s="84">
        <v>239</v>
      </c>
      <c r="B245" s="94">
        <v>1343</v>
      </c>
      <c r="C245" s="108" t="s">
        <v>1750</v>
      </c>
      <c r="D245" s="96" t="s">
        <v>1751</v>
      </c>
      <c r="E245" s="119" t="s">
        <v>1752</v>
      </c>
      <c r="F245" s="115">
        <v>3123</v>
      </c>
      <c r="G245" s="99">
        <v>4793</v>
      </c>
    </row>
    <row r="246" spans="1:7" ht="15.75">
      <c r="A246" s="84">
        <v>240</v>
      </c>
      <c r="B246" s="94">
        <v>1343</v>
      </c>
      <c r="C246" s="108" t="s">
        <v>1750</v>
      </c>
      <c r="D246" s="96" t="s">
        <v>1751</v>
      </c>
      <c r="E246" s="119" t="s">
        <v>1752</v>
      </c>
      <c r="F246" s="115">
        <v>3124</v>
      </c>
      <c r="G246" s="99">
        <v>600</v>
      </c>
    </row>
    <row r="247" spans="1:7" ht="15.75">
      <c r="A247" s="84">
        <v>241</v>
      </c>
      <c r="B247" s="94">
        <v>1343</v>
      </c>
      <c r="C247" s="108" t="s">
        <v>1750</v>
      </c>
      <c r="D247" s="96" t="s">
        <v>1751</v>
      </c>
      <c r="E247" s="119" t="s">
        <v>1752</v>
      </c>
      <c r="F247" s="115">
        <v>3142</v>
      </c>
      <c r="G247" s="99">
        <v>611</v>
      </c>
    </row>
    <row r="248" spans="1:7" ht="15.75">
      <c r="A248" s="84">
        <v>242</v>
      </c>
      <c r="B248" s="94">
        <v>1343</v>
      </c>
      <c r="C248" s="108" t="s">
        <v>1750</v>
      </c>
      <c r="D248" s="96" t="s">
        <v>1751</v>
      </c>
      <c r="E248" s="119" t="s">
        <v>1752</v>
      </c>
      <c r="F248" s="115">
        <v>3147</v>
      </c>
      <c r="G248" s="99">
        <v>408</v>
      </c>
    </row>
    <row r="249" spans="1:7" ht="15.75">
      <c r="A249" s="84">
        <v>243</v>
      </c>
      <c r="B249" s="94">
        <v>1344</v>
      </c>
      <c r="C249" s="120">
        <v>63731371</v>
      </c>
      <c r="D249" s="96" t="s">
        <v>1753</v>
      </c>
      <c r="E249" s="121" t="s">
        <v>1754</v>
      </c>
      <c r="F249" s="117">
        <v>3122</v>
      </c>
      <c r="G249" s="99">
        <v>2406</v>
      </c>
    </row>
    <row r="250" spans="1:7" ht="15.75">
      <c r="A250" s="84">
        <v>244</v>
      </c>
      <c r="B250" s="94">
        <v>1344</v>
      </c>
      <c r="C250" s="120">
        <v>63731371</v>
      </c>
      <c r="D250" s="96" t="s">
        <v>1753</v>
      </c>
      <c r="E250" s="121" t="s">
        <v>1754</v>
      </c>
      <c r="F250" s="117">
        <v>3123</v>
      </c>
      <c r="G250" s="99">
        <v>1256</v>
      </c>
    </row>
    <row r="251" spans="1:7" ht="15.75">
      <c r="A251" s="84">
        <v>245</v>
      </c>
      <c r="B251" s="94">
        <v>1344</v>
      </c>
      <c r="C251" s="120">
        <v>63731371</v>
      </c>
      <c r="D251" s="96" t="s">
        <v>1753</v>
      </c>
      <c r="E251" s="121" t="s">
        <v>1754</v>
      </c>
      <c r="F251" s="117">
        <v>3142</v>
      </c>
      <c r="G251" s="99">
        <v>413</v>
      </c>
    </row>
    <row r="252" spans="1:7" ht="15.75">
      <c r="A252" s="84">
        <v>246</v>
      </c>
      <c r="B252" s="94">
        <v>1344</v>
      </c>
      <c r="C252" s="120">
        <v>63731371</v>
      </c>
      <c r="D252" s="96" t="s">
        <v>1753</v>
      </c>
      <c r="E252" s="121" t="s">
        <v>1754</v>
      </c>
      <c r="F252" s="117">
        <v>3147</v>
      </c>
      <c r="G252" s="99">
        <v>922</v>
      </c>
    </row>
    <row r="253" spans="1:7" ht="15.75">
      <c r="A253" s="84">
        <v>247</v>
      </c>
      <c r="B253" s="94">
        <v>1345</v>
      </c>
      <c r="C253" s="108" t="s">
        <v>1755</v>
      </c>
      <c r="D253" s="96" t="s">
        <v>2469</v>
      </c>
      <c r="E253" s="119" t="s">
        <v>2470</v>
      </c>
      <c r="F253" s="115">
        <v>3122</v>
      </c>
      <c r="G253" s="99">
        <v>250</v>
      </c>
    </row>
    <row r="254" spans="1:7" ht="15.75">
      <c r="A254" s="84">
        <v>248</v>
      </c>
      <c r="B254" s="94">
        <v>1345</v>
      </c>
      <c r="C254" s="108" t="s">
        <v>1755</v>
      </c>
      <c r="D254" s="96" t="s">
        <v>2469</v>
      </c>
      <c r="E254" s="119" t="s">
        <v>2470</v>
      </c>
      <c r="F254" s="115">
        <v>3123</v>
      </c>
      <c r="G254" s="99">
        <v>2718</v>
      </c>
    </row>
    <row r="255" spans="1:7" ht="15.75">
      <c r="A255" s="84">
        <v>249</v>
      </c>
      <c r="B255" s="94">
        <v>1345</v>
      </c>
      <c r="C255" s="108" t="s">
        <v>1755</v>
      </c>
      <c r="D255" s="96" t="s">
        <v>2469</v>
      </c>
      <c r="E255" s="119" t="s">
        <v>2470</v>
      </c>
      <c r="F255" s="115">
        <v>3147</v>
      </c>
      <c r="G255" s="99">
        <v>90</v>
      </c>
    </row>
    <row r="256" spans="1:7" ht="15.75">
      <c r="A256" s="84">
        <v>250</v>
      </c>
      <c r="B256" s="94">
        <v>1346</v>
      </c>
      <c r="C256" s="95">
        <v>13643479</v>
      </c>
      <c r="D256" s="97" t="s">
        <v>2471</v>
      </c>
      <c r="E256" s="97" t="s">
        <v>2472</v>
      </c>
      <c r="F256" s="115">
        <v>3123</v>
      </c>
      <c r="G256" s="99">
        <v>3553</v>
      </c>
    </row>
    <row r="257" spans="1:7" ht="15.75">
      <c r="A257" s="84">
        <v>251</v>
      </c>
      <c r="B257" s="94">
        <v>1346</v>
      </c>
      <c r="C257" s="95">
        <v>13643479</v>
      </c>
      <c r="D257" s="97" t="s">
        <v>2471</v>
      </c>
      <c r="E257" s="97" t="s">
        <v>2472</v>
      </c>
      <c r="F257" s="115">
        <v>3124</v>
      </c>
      <c r="G257" s="99">
        <v>126</v>
      </c>
    </row>
    <row r="258" spans="1:7" ht="15.75">
      <c r="A258" s="84">
        <v>252</v>
      </c>
      <c r="B258" s="94">
        <v>1346</v>
      </c>
      <c r="C258" s="95">
        <v>13643479</v>
      </c>
      <c r="D258" s="97" t="s">
        <v>2471</v>
      </c>
      <c r="E258" s="97" t="s">
        <v>2472</v>
      </c>
      <c r="F258" s="115">
        <v>3142</v>
      </c>
      <c r="G258" s="99">
        <v>305</v>
      </c>
    </row>
    <row r="259" spans="1:7" ht="15.75">
      <c r="A259" s="84">
        <v>253</v>
      </c>
      <c r="B259" s="94">
        <v>1346</v>
      </c>
      <c r="C259" s="95">
        <v>13643479</v>
      </c>
      <c r="D259" s="97" t="s">
        <v>2471</v>
      </c>
      <c r="E259" s="97" t="s">
        <v>2472</v>
      </c>
      <c r="F259" s="115">
        <v>3147</v>
      </c>
      <c r="G259" s="99">
        <v>369</v>
      </c>
    </row>
    <row r="260" spans="1:7" ht="15.75">
      <c r="A260" s="84">
        <v>254</v>
      </c>
      <c r="B260" s="94">
        <v>1348</v>
      </c>
      <c r="C260" s="112" t="s">
        <v>2473</v>
      </c>
      <c r="D260" s="96" t="s">
        <v>2474</v>
      </c>
      <c r="E260" s="113" t="s">
        <v>2475</v>
      </c>
      <c r="F260" s="117">
        <v>3122</v>
      </c>
      <c r="G260" s="99">
        <v>499</v>
      </c>
    </row>
    <row r="261" spans="1:7" ht="15.75">
      <c r="A261" s="84">
        <v>255</v>
      </c>
      <c r="B261" s="94">
        <v>1348</v>
      </c>
      <c r="C261" s="112" t="s">
        <v>2473</v>
      </c>
      <c r="D261" s="96" t="s">
        <v>2474</v>
      </c>
      <c r="E261" s="113" t="s">
        <v>2475</v>
      </c>
      <c r="F261" s="117">
        <v>3123</v>
      </c>
      <c r="G261" s="99">
        <v>1360</v>
      </c>
    </row>
    <row r="262" spans="1:7" ht="15.75">
      <c r="A262" s="84">
        <v>256</v>
      </c>
      <c r="B262" s="94">
        <v>1348</v>
      </c>
      <c r="C262" s="112" t="s">
        <v>2473</v>
      </c>
      <c r="D262" s="96" t="s">
        <v>2474</v>
      </c>
      <c r="E262" s="113" t="s">
        <v>2475</v>
      </c>
      <c r="F262" s="117">
        <v>3124</v>
      </c>
      <c r="G262" s="99">
        <v>537</v>
      </c>
    </row>
    <row r="263" spans="1:7" ht="15.75">
      <c r="A263" s="84">
        <v>257</v>
      </c>
      <c r="B263" s="94">
        <v>1348</v>
      </c>
      <c r="C263" s="112" t="s">
        <v>2473</v>
      </c>
      <c r="D263" s="96" t="s">
        <v>2474</v>
      </c>
      <c r="E263" s="113" t="s">
        <v>2475</v>
      </c>
      <c r="F263" s="117">
        <v>3142</v>
      </c>
      <c r="G263" s="99">
        <v>375</v>
      </c>
    </row>
    <row r="264" spans="1:7" ht="15.75">
      <c r="A264" s="84">
        <v>258</v>
      </c>
      <c r="B264" s="94">
        <v>1348</v>
      </c>
      <c r="C264" s="112" t="s">
        <v>2473</v>
      </c>
      <c r="D264" s="96" t="s">
        <v>2474</v>
      </c>
      <c r="E264" s="113" t="s">
        <v>2475</v>
      </c>
      <c r="F264" s="117">
        <v>3147</v>
      </c>
      <c r="G264" s="99">
        <v>269</v>
      </c>
    </row>
    <row r="265" spans="1:7" ht="15.75">
      <c r="A265" s="84">
        <v>259</v>
      </c>
      <c r="B265" s="94">
        <v>1349</v>
      </c>
      <c r="C265" s="112" t="s">
        <v>2476</v>
      </c>
      <c r="D265" s="96" t="s">
        <v>2477</v>
      </c>
      <c r="E265" s="113" t="s">
        <v>1526</v>
      </c>
      <c r="F265" s="117">
        <v>3122</v>
      </c>
      <c r="G265" s="99">
        <v>420</v>
      </c>
    </row>
    <row r="266" spans="1:7" ht="15.75">
      <c r="A266" s="84">
        <v>260</v>
      </c>
      <c r="B266" s="94">
        <v>1349</v>
      </c>
      <c r="C266" s="112" t="s">
        <v>2476</v>
      </c>
      <c r="D266" s="96" t="s">
        <v>2477</v>
      </c>
      <c r="E266" s="113" t="s">
        <v>1526</v>
      </c>
      <c r="F266" s="117">
        <v>3123</v>
      </c>
      <c r="G266" s="99">
        <v>1219</v>
      </c>
    </row>
    <row r="267" spans="1:7" ht="15.75">
      <c r="A267" s="84">
        <v>261</v>
      </c>
      <c r="B267" s="94">
        <v>1349</v>
      </c>
      <c r="C267" s="112" t="s">
        <v>2476</v>
      </c>
      <c r="D267" s="96" t="s">
        <v>2477</v>
      </c>
      <c r="E267" s="113" t="s">
        <v>1526</v>
      </c>
      <c r="F267" s="117">
        <v>3124</v>
      </c>
      <c r="G267" s="99">
        <v>356</v>
      </c>
    </row>
    <row r="268" spans="1:7" ht="15.75">
      <c r="A268" s="84">
        <v>262</v>
      </c>
      <c r="B268" s="94">
        <v>1349</v>
      </c>
      <c r="C268" s="112" t="s">
        <v>2476</v>
      </c>
      <c r="D268" s="96" t="s">
        <v>2477</v>
      </c>
      <c r="E268" s="113" t="s">
        <v>1526</v>
      </c>
      <c r="F268" s="117">
        <v>3142</v>
      </c>
      <c r="G268" s="99">
        <v>135</v>
      </c>
    </row>
    <row r="269" spans="1:7" ht="15.75">
      <c r="A269" s="84">
        <v>263</v>
      </c>
      <c r="B269" s="94">
        <v>1349</v>
      </c>
      <c r="C269" s="112" t="s">
        <v>2476</v>
      </c>
      <c r="D269" s="96" t="s">
        <v>2477</v>
      </c>
      <c r="E269" s="113" t="s">
        <v>1526</v>
      </c>
      <c r="F269" s="117">
        <v>3147</v>
      </c>
      <c r="G269" s="99">
        <v>155</v>
      </c>
    </row>
    <row r="270" spans="1:7" ht="15.75">
      <c r="A270" s="84">
        <v>264</v>
      </c>
      <c r="B270" s="94">
        <v>1350</v>
      </c>
      <c r="C270" s="122" t="s">
        <v>1527</v>
      </c>
      <c r="D270" s="96" t="s">
        <v>1528</v>
      </c>
      <c r="E270" s="113" t="s">
        <v>2787</v>
      </c>
      <c r="F270" s="117">
        <v>3123</v>
      </c>
      <c r="G270" s="99">
        <v>5817</v>
      </c>
    </row>
    <row r="271" spans="1:7" ht="15.75">
      <c r="A271" s="84">
        <v>265</v>
      </c>
      <c r="B271" s="94">
        <v>1350</v>
      </c>
      <c r="C271" s="122" t="s">
        <v>1527</v>
      </c>
      <c r="D271" s="96" t="s">
        <v>1528</v>
      </c>
      <c r="E271" s="113" t="s">
        <v>2787</v>
      </c>
      <c r="F271" s="117">
        <v>3142</v>
      </c>
      <c r="G271" s="99">
        <v>788</v>
      </c>
    </row>
    <row r="272" spans="1:7" ht="15.75">
      <c r="A272" s="84">
        <v>266</v>
      </c>
      <c r="B272" s="94">
        <v>1350</v>
      </c>
      <c r="C272" s="122" t="s">
        <v>1527</v>
      </c>
      <c r="D272" s="96" t="s">
        <v>1528</v>
      </c>
      <c r="E272" s="113" t="s">
        <v>2787</v>
      </c>
      <c r="F272" s="117">
        <v>3147</v>
      </c>
      <c r="G272" s="99">
        <v>1743</v>
      </c>
    </row>
    <row r="273" spans="1:7" ht="15.75">
      <c r="A273" s="84">
        <v>267</v>
      </c>
      <c r="B273" s="94">
        <v>1351</v>
      </c>
      <c r="C273" s="112" t="s">
        <v>2788</v>
      </c>
      <c r="D273" s="96" t="s">
        <v>2789</v>
      </c>
      <c r="E273" s="113" t="s">
        <v>2790</v>
      </c>
      <c r="F273" s="117">
        <v>3122</v>
      </c>
      <c r="G273" s="99">
        <v>190</v>
      </c>
    </row>
    <row r="274" spans="1:7" ht="15.75">
      <c r="A274" s="84">
        <v>268</v>
      </c>
      <c r="B274" s="94">
        <v>1351</v>
      </c>
      <c r="C274" s="112" t="s">
        <v>2788</v>
      </c>
      <c r="D274" s="96" t="s">
        <v>2789</v>
      </c>
      <c r="E274" s="113" t="s">
        <v>2790</v>
      </c>
      <c r="F274" s="111">
        <v>3123</v>
      </c>
      <c r="G274" s="99">
        <v>3240</v>
      </c>
    </row>
    <row r="275" spans="1:7" ht="15.75">
      <c r="A275" s="84">
        <v>269</v>
      </c>
      <c r="B275" s="94">
        <v>1351</v>
      </c>
      <c r="C275" s="112" t="s">
        <v>2788</v>
      </c>
      <c r="D275" s="96" t="s">
        <v>2789</v>
      </c>
      <c r="E275" s="113" t="s">
        <v>2790</v>
      </c>
      <c r="F275" s="123">
        <v>3142</v>
      </c>
      <c r="G275" s="99">
        <v>225</v>
      </c>
    </row>
    <row r="276" spans="1:7" ht="15.75">
      <c r="A276" s="84">
        <v>270</v>
      </c>
      <c r="B276" s="94">
        <v>1401</v>
      </c>
      <c r="C276" s="95">
        <v>64628141</v>
      </c>
      <c r="D276" s="119" t="s">
        <v>2791</v>
      </c>
      <c r="E276" s="97" t="s">
        <v>2792</v>
      </c>
      <c r="F276" s="111">
        <v>3112</v>
      </c>
      <c r="G276" s="99">
        <v>508</v>
      </c>
    </row>
    <row r="277" spans="1:7" ht="15.75">
      <c r="A277" s="84">
        <v>271</v>
      </c>
      <c r="B277" s="94">
        <v>1401</v>
      </c>
      <c r="C277" s="95">
        <v>64628141</v>
      </c>
      <c r="D277" s="119" t="s">
        <v>2791</v>
      </c>
      <c r="E277" s="97" t="s">
        <v>2792</v>
      </c>
      <c r="F277" s="111">
        <v>3141</v>
      </c>
      <c r="G277" s="99">
        <v>280</v>
      </c>
    </row>
    <row r="278" spans="1:7" ht="15.75">
      <c r="A278" s="84">
        <v>272</v>
      </c>
      <c r="B278" s="94">
        <v>1402</v>
      </c>
      <c r="C278" s="95">
        <v>64628124</v>
      </c>
      <c r="D278" s="119" t="s">
        <v>636</v>
      </c>
      <c r="E278" s="97" t="s">
        <v>637</v>
      </c>
      <c r="F278" s="111">
        <v>3112</v>
      </c>
      <c r="G278" s="99">
        <v>721</v>
      </c>
    </row>
    <row r="279" spans="1:7" ht="15.75">
      <c r="A279" s="84">
        <v>273</v>
      </c>
      <c r="B279" s="94">
        <v>1402</v>
      </c>
      <c r="C279" s="95">
        <v>64628124</v>
      </c>
      <c r="D279" s="119" t="s">
        <v>636</v>
      </c>
      <c r="E279" s="97" t="s">
        <v>637</v>
      </c>
      <c r="F279" s="111">
        <v>3141</v>
      </c>
      <c r="G279" s="99">
        <v>132</v>
      </c>
    </row>
    <row r="280" spans="1:7" ht="15.75">
      <c r="A280" s="84">
        <v>274</v>
      </c>
      <c r="B280" s="94">
        <v>1403</v>
      </c>
      <c r="C280" s="95">
        <v>64628132</v>
      </c>
      <c r="D280" s="119" t="s">
        <v>638</v>
      </c>
      <c r="E280" s="97" t="s">
        <v>639</v>
      </c>
      <c r="F280" s="111">
        <v>3111</v>
      </c>
      <c r="G280" s="99">
        <v>834</v>
      </c>
    </row>
    <row r="281" spans="1:7" ht="15.75">
      <c r="A281" s="84">
        <v>275</v>
      </c>
      <c r="B281" s="94">
        <v>1403</v>
      </c>
      <c r="C281" s="95">
        <v>64628132</v>
      </c>
      <c r="D281" s="119" t="s">
        <v>638</v>
      </c>
      <c r="E281" s="97" t="s">
        <v>639</v>
      </c>
      <c r="F281" s="111">
        <v>3141</v>
      </c>
      <c r="G281" s="99">
        <v>155</v>
      </c>
    </row>
    <row r="282" spans="1:7" ht="15.75">
      <c r="A282" s="84">
        <v>276</v>
      </c>
      <c r="B282" s="124">
        <v>1404</v>
      </c>
      <c r="C282" s="125" t="s">
        <v>640</v>
      </c>
      <c r="D282" s="126" t="s">
        <v>641</v>
      </c>
      <c r="E282" s="127" t="s">
        <v>642</v>
      </c>
      <c r="F282" s="128">
        <v>3112</v>
      </c>
      <c r="G282" s="99">
        <v>427</v>
      </c>
    </row>
    <row r="283" spans="1:7" ht="15.75">
      <c r="A283" s="84">
        <v>277</v>
      </c>
      <c r="B283" s="94">
        <v>1404</v>
      </c>
      <c r="C283" s="120" t="s">
        <v>640</v>
      </c>
      <c r="D283" s="119" t="s">
        <v>641</v>
      </c>
      <c r="E283" s="97" t="s">
        <v>642</v>
      </c>
      <c r="F283" s="115">
        <v>3114</v>
      </c>
      <c r="G283" s="99">
        <v>1944</v>
      </c>
    </row>
    <row r="284" spans="1:7" ht="15.75">
      <c r="A284" s="84">
        <v>278</v>
      </c>
      <c r="B284" s="94">
        <v>1404</v>
      </c>
      <c r="C284" s="120" t="s">
        <v>640</v>
      </c>
      <c r="D284" s="119" t="s">
        <v>641</v>
      </c>
      <c r="E284" s="97" t="s">
        <v>642</v>
      </c>
      <c r="F284" s="115">
        <v>3141</v>
      </c>
      <c r="G284" s="99">
        <v>378</v>
      </c>
    </row>
    <row r="285" spans="1:7" ht="15.75">
      <c r="A285" s="84">
        <v>279</v>
      </c>
      <c r="B285" s="94">
        <v>1404</v>
      </c>
      <c r="C285" s="120" t="s">
        <v>640</v>
      </c>
      <c r="D285" s="119" t="s">
        <v>641</v>
      </c>
      <c r="E285" s="97" t="s">
        <v>642</v>
      </c>
      <c r="F285" s="115">
        <v>3143</v>
      </c>
      <c r="G285" s="99">
        <v>71</v>
      </c>
    </row>
    <row r="286" spans="1:7" ht="15.75">
      <c r="A286" s="84">
        <v>280</v>
      </c>
      <c r="B286" s="94">
        <v>1404</v>
      </c>
      <c r="C286" s="120" t="s">
        <v>640</v>
      </c>
      <c r="D286" s="119" t="s">
        <v>641</v>
      </c>
      <c r="E286" s="97" t="s">
        <v>642</v>
      </c>
      <c r="F286" s="115">
        <v>3145</v>
      </c>
      <c r="G286" s="99">
        <v>642</v>
      </c>
    </row>
    <row r="287" spans="1:7" ht="15.75">
      <c r="A287" s="84">
        <v>281</v>
      </c>
      <c r="B287" s="94">
        <v>1404</v>
      </c>
      <c r="C287" s="120" t="s">
        <v>640</v>
      </c>
      <c r="D287" s="119" t="s">
        <v>641</v>
      </c>
      <c r="E287" s="97" t="s">
        <v>642</v>
      </c>
      <c r="F287" s="98">
        <v>3146</v>
      </c>
      <c r="G287" s="99">
        <v>132</v>
      </c>
    </row>
    <row r="288" spans="1:7" ht="15.75">
      <c r="A288" s="84">
        <v>282</v>
      </c>
      <c r="B288" s="94">
        <v>1405</v>
      </c>
      <c r="C288" s="120" t="s">
        <v>643</v>
      </c>
      <c r="D288" s="96" t="s">
        <v>644</v>
      </c>
      <c r="E288" s="97" t="s">
        <v>645</v>
      </c>
      <c r="F288" s="98">
        <v>3114</v>
      </c>
      <c r="G288" s="99">
        <v>968</v>
      </c>
    </row>
    <row r="289" spans="1:7" ht="15.75">
      <c r="A289" s="84">
        <v>283</v>
      </c>
      <c r="B289" s="94">
        <v>1405</v>
      </c>
      <c r="C289" s="120" t="s">
        <v>643</v>
      </c>
      <c r="D289" s="96" t="s">
        <v>644</v>
      </c>
      <c r="E289" s="97" t="s">
        <v>645</v>
      </c>
      <c r="F289" s="98">
        <v>3141</v>
      </c>
      <c r="G289" s="99">
        <v>180</v>
      </c>
    </row>
    <row r="290" spans="1:7" ht="15.75">
      <c r="A290" s="84">
        <v>284</v>
      </c>
      <c r="B290" s="94">
        <v>1405</v>
      </c>
      <c r="C290" s="120" t="s">
        <v>643</v>
      </c>
      <c r="D290" s="96" t="s">
        <v>644</v>
      </c>
      <c r="E290" s="97" t="s">
        <v>645</v>
      </c>
      <c r="F290" s="98">
        <v>3143</v>
      </c>
      <c r="G290" s="99">
        <v>52</v>
      </c>
    </row>
    <row r="291" spans="1:7" ht="15.75">
      <c r="A291" s="84">
        <v>285</v>
      </c>
      <c r="B291" s="94">
        <v>1405</v>
      </c>
      <c r="C291" s="120" t="s">
        <v>643</v>
      </c>
      <c r="D291" s="96" t="s">
        <v>644</v>
      </c>
      <c r="E291" s="97" t="s">
        <v>645</v>
      </c>
      <c r="F291" s="98">
        <v>3145</v>
      </c>
      <c r="G291" s="99">
        <v>141</v>
      </c>
    </row>
    <row r="292" spans="1:7" ht="15.75">
      <c r="A292" s="84">
        <v>286</v>
      </c>
      <c r="B292" s="94">
        <v>1405</v>
      </c>
      <c r="C292" s="120" t="s">
        <v>643</v>
      </c>
      <c r="D292" s="96" t="s">
        <v>644</v>
      </c>
      <c r="E292" s="97" t="s">
        <v>645</v>
      </c>
      <c r="F292" s="98">
        <v>3146</v>
      </c>
      <c r="G292" s="99">
        <v>359</v>
      </c>
    </row>
    <row r="293" spans="1:7" ht="15.75">
      <c r="A293" s="84">
        <v>287</v>
      </c>
      <c r="B293" s="94">
        <v>1406</v>
      </c>
      <c r="C293" s="120">
        <v>61989258</v>
      </c>
      <c r="D293" s="116" t="s">
        <v>2786</v>
      </c>
      <c r="E293" s="97" t="s">
        <v>812</v>
      </c>
      <c r="F293" s="98">
        <v>3149</v>
      </c>
      <c r="G293" s="99">
        <f>3731+140</f>
        <v>3871</v>
      </c>
    </row>
    <row r="294" spans="1:7" ht="15.75">
      <c r="A294" s="84">
        <v>288</v>
      </c>
      <c r="B294" s="94">
        <v>1408</v>
      </c>
      <c r="C294" s="102">
        <v>13644319</v>
      </c>
      <c r="D294" s="96" t="s">
        <v>813</v>
      </c>
      <c r="E294" s="116" t="s">
        <v>814</v>
      </c>
      <c r="F294" s="111">
        <v>3124</v>
      </c>
      <c r="G294" s="99">
        <v>8882</v>
      </c>
    </row>
    <row r="295" spans="1:7" ht="15.75">
      <c r="A295" s="84">
        <v>289</v>
      </c>
      <c r="B295" s="94">
        <v>1408</v>
      </c>
      <c r="C295" s="102">
        <v>13644319</v>
      </c>
      <c r="D295" s="96" t="s">
        <v>813</v>
      </c>
      <c r="E295" s="116" t="s">
        <v>814</v>
      </c>
      <c r="F295" s="111">
        <v>3142</v>
      </c>
      <c r="G295" s="99">
        <v>927</v>
      </c>
    </row>
    <row r="296" spans="1:7" ht="15.75">
      <c r="A296" s="84">
        <v>290</v>
      </c>
      <c r="B296" s="94">
        <v>1408</v>
      </c>
      <c r="C296" s="102">
        <v>13644319</v>
      </c>
      <c r="D296" s="96" t="s">
        <v>813</v>
      </c>
      <c r="E296" s="116" t="s">
        <v>814</v>
      </c>
      <c r="F296" s="111">
        <v>3147</v>
      </c>
      <c r="G296" s="99">
        <v>945</v>
      </c>
    </row>
    <row r="297" spans="1:7" ht="15.75">
      <c r="A297" s="84">
        <v>291</v>
      </c>
      <c r="B297" s="94">
        <v>1409</v>
      </c>
      <c r="C297" s="95">
        <v>60337389</v>
      </c>
      <c r="D297" s="96" t="s">
        <v>815</v>
      </c>
      <c r="E297" s="97" t="s">
        <v>2127</v>
      </c>
      <c r="F297" s="111">
        <v>3112</v>
      </c>
      <c r="G297" s="99">
        <v>517</v>
      </c>
    </row>
    <row r="298" spans="1:7" ht="15.75">
      <c r="A298" s="84">
        <v>292</v>
      </c>
      <c r="B298" s="94">
        <v>1409</v>
      </c>
      <c r="C298" s="95">
        <v>60337389</v>
      </c>
      <c r="D298" s="96" t="s">
        <v>815</v>
      </c>
      <c r="E298" s="97" t="s">
        <v>2127</v>
      </c>
      <c r="F298" s="111">
        <v>3141</v>
      </c>
      <c r="G298" s="99">
        <v>105</v>
      </c>
    </row>
    <row r="299" spans="1:7" ht="15.75">
      <c r="A299" s="84">
        <v>293</v>
      </c>
      <c r="B299" s="94">
        <v>1411</v>
      </c>
      <c r="C299" s="95">
        <v>60337346</v>
      </c>
      <c r="D299" s="116" t="s">
        <v>2128</v>
      </c>
      <c r="E299" s="97" t="s">
        <v>2421</v>
      </c>
      <c r="F299" s="111">
        <v>3112</v>
      </c>
      <c r="G299" s="99">
        <v>893</v>
      </c>
    </row>
    <row r="300" spans="1:7" ht="15.75">
      <c r="A300" s="84">
        <v>294</v>
      </c>
      <c r="B300" s="94">
        <v>1411</v>
      </c>
      <c r="C300" s="95">
        <v>60337346</v>
      </c>
      <c r="D300" s="116" t="s">
        <v>2128</v>
      </c>
      <c r="E300" s="97" t="s">
        <v>2421</v>
      </c>
      <c r="F300" s="111">
        <v>3141</v>
      </c>
      <c r="G300" s="99">
        <v>225</v>
      </c>
    </row>
    <row r="301" spans="1:7" ht="15.75">
      <c r="A301" s="84">
        <v>295</v>
      </c>
      <c r="B301" s="94">
        <v>1413</v>
      </c>
      <c r="C301" s="95">
        <v>66741335</v>
      </c>
      <c r="D301" s="119" t="s">
        <v>2422</v>
      </c>
      <c r="E301" s="97" t="s">
        <v>2423</v>
      </c>
      <c r="F301" s="98">
        <v>3112</v>
      </c>
      <c r="G301" s="129">
        <v>220</v>
      </c>
    </row>
    <row r="302" spans="1:7" ht="15.75">
      <c r="A302" s="84">
        <v>296</v>
      </c>
      <c r="B302" s="94">
        <v>1413</v>
      </c>
      <c r="C302" s="95">
        <v>66741335</v>
      </c>
      <c r="D302" s="119" t="s">
        <v>2422</v>
      </c>
      <c r="E302" s="97" t="s">
        <v>2423</v>
      </c>
      <c r="F302" s="98">
        <v>3114</v>
      </c>
      <c r="G302" s="129">
        <v>878</v>
      </c>
    </row>
    <row r="303" spans="1:7" ht="15.75">
      <c r="A303" s="84">
        <v>297</v>
      </c>
      <c r="B303" s="94">
        <v>1413</v>
      </c>
      <c r="C303" s="95">
        <v>66741335</v>
      </c>
      <c r="D303" s="119" t="s">
        <v>2422</v>
      </c>
      <c r="E303" s="97" t="s">
        <v>2423</v>
      </c>
      <c r="F303" s="98">
        <v>3141</v>
      </c>
      <c r="G303" s="129">
        <v>10</v>
      </c>
    </row>
    <row r="304" spans="1:7" ht="15.75">
      <c r="A304" s="84">
        <v>298</v>
      </c>
      <c r="B304" s="94">
        <v>1413</v>
      </c>
      <c r="C304" s="95">
        <v>66741335</v>
      </c>
      <c r="D304" s="119" t="s">
        <v>2422</v>
      </c>
      <c r="E304" s="97" t="s">
        <v>2423</v>
      </c>
      <c r="F304" s="98">
        <v>3143</v>
      </c>
      <c r="G304" s="129">
        <v>35</v>
      </c>
    </row>
    <row r="305" spans="1:7" ht="15.75">
      <c r="A305" s="84">
        <v>299</v>
      </c>
      <c r="B305" s="94">
        <v>1413</v>
      </c>
      <c r="C305" s="95">
        <v>66741335</v>
      </c>
      <c r="D305" s="119" t="s">
        <v>2422</v>
      </c>
      <c r="E305" s="97" t="s">
        <v>2423</v>
      </c>
      <c r="F305" s="98">
        <v>3146</v>
      </c>
      <c r="G305" s="129">
        <v>180</v>
      </c>
    </row>
    <row r="306" spans="1:7" ht="15.75">
      <c r="A306" s="84">
        <v>300</v>
      </c>
      <c r="B306" s="94">
        <v>1414</v>
      </c>
      <c r="C306" s="95">
        <v>47813474</v>
      </c>
      <c r="D306" s="96" t="s">
        <v>2424</v>
      </c>
      <c r="E306" s="97" t="s">
        <v>2675</v>
      </c>
      <c r="F306" s="111">
        <v>3112</v>
      </c>
      <c r="G306" s="99">
        <v>961</v>
      </c>
    </row>
    <row r="307" spans="1:7" ht="15.75">
      <c r="A307" s="84">
        <v>301</v>
      </c>
      <c r="B307" s="94">
        <v>1414</v>
      </c>
      <c r="C307" s="95">
        <v>47813474</v>
      </c>
      <c r="D307" s="96" t="s">
        <v>2424</v>
      </c>
      <c r="E307" s="97" t="s">
        <v>2675</v>
      </c>
      <c r="F307" s="111">
        <v>3141</v>
      </c>
      <c r="G307" s="99">
        <v>0</v>
      </c>
    </row>
    <row r="308" spans="1:7" ht="15.75">
      <c r="A308" s="84">
        <v>302</v>
      </c>
      <c r="B308" s="94">
        <v>1415</v>
      </c>
      <c r="C308" s="95">
        <v>63699214</v>
      </c>
      <c r="D308" s="96" t="s">
        <v>2676</v>
      </c>
      <c r="E308" s="97" t="s">
        <v>2677</v>
      </c>
      <c r="F308" s="111">
        <v>3112</v>
      </c>
      <c r="G308" s="99">
        <v>492</v>
      </c>
    </row>
    <row r="309" spans="1:7" ht="15.75">
      <c r="A309" s="84">
        <v>303</v>
      </c>
      <c r="B309" s="94">
        <v>1415</v>
      </c>
      <c r="C309" s="95">
        <v>63699214</v>
      </c>
      <c r="D309" s="96" t="s">
        <v>2676</v>
      </c>
      <c r="E309" s="97" t="s">
        <v>2677</v>
      </c>
      <c r="F309" s="111">
        <v>3141</v>
      </c>
      <c r="G309" s="99">
        <v>0</v>
      </c>
    </row>
    <row r="310" spans="1:7" ht="15.75">
      <c r="A310" s="84">
        <v>304</v>
      </c>
      <c r="B310" s="94">
        <v>1501</v>
      </c>
      <c r="C310" s="95">
        <v>64628159</v>
      </c>
      <c r="D310" s="119" t="s">
        <v>2678</v>
      </c>
      <c r="E310" s="97" t="s">
        <v>2679</v>
      </c>
      <c r="F310" s="98">
        <v>3114</v>
      </c>
      <c r="G310" s="129">
        <v>1200</v>
      </c>
    </row>
    <row r="311" spans="1:7" ht="15.75">
      <c r="A311" s="84">
        <v>305</v>
      </c>
      <c r="B311" s="130">
        <v>1501</v>
      </c>
      <c r="C311" s="102" t="s">
        <v>2680</v>
      </c>
      <c r="D311" s="131" t="s">
        <v>2678</v>
      </c>
      <c r="E311" s="97" t="s">
        <v>2681</v>
      </c>
      <c r="F311" s="107">
        <v>3141</v>
      </c>
      <c r="G311" s="129">
        <v>0</v>
      </c>
    </row>
    <row r="312" spans="1:7" ht="15.75">
      <c r="A312" s="84">
        <v>306</v>
      </c>
      <c r="B312" s="94">
        <v>1501</v>
      </c>
      <c r="C312" s="95">
        <v>64628159</v>
      </c>
      <c r="D312" s="119" t="s">
        <v>2678</v>
      </c>
      <c r="E312" s="97" t="s">
        <v>2682</v>
      </c>
      <c r="F312" s="98">
        <v>3143</v>
      </c>
      <c r="G312" s="129">
        <v>275</v>
      </c>
    </row>
    <row r="313" spans="1:7" ht="15.75">
      <c r="A313" s="84">
        <v>307</v>
      </c>
      <c r="B313" s="94">
        <v>1502</v>
      </c>
      <c r="C313" s="95">
        <v>61989274</v>
      </c>
      <c r="D313" s="119" t="s">
        <v>2683</v>
      </c>
      <c r="E313" s="97" t="s">
        <v>2684</v>
      </c>
      <c r="F313" s="98">
        <v>3114</v>
      </c>
      <c r="G313" s="129">
        <v>2393</v>
      </c>
    </row>
    <row r="314" spans="1:7" ht="15.75">
      <c r="A314" s="84">
        <v>308</v>
      </c>
      <c r="B314" s="94">
        <v>1502</v>
      </c>
      <c r="C314" s="95">
        <v>61989274</v>
      </c>
      <c r="D314" s="119" t="s">
        <v>2683</v>
      </c>
      <c r="E314" s="97" t="s">
        <v>2684</v>
      </c>
      <c r="F314" s="98">
        <v>3141</v>
      </c>
      <c r="G314" s="129">
        <v>340</v>
      </c>
    </row>
    <row r="315" spans="1:7" ht="15.75">
      <c r="A315" s="84">
        <v>309</v>
      </c>
      <c r="B315" s="94">
        <v>1502</v>
      </c>
      <c r="C315" s="95">
        <v>61989274</v>
      </c>
      <c r="D315" s="119" t="s">
        <v>2683</v>
      </c>
      <c r="E315" s="97" t="s">
        <v>2684</v>
      </c>
      <c r="F315" s="98">
        <v>3143</v>
      </c>
      <c r="G315" s="129">
        <v>5</v>
      </c>
    </row>
    <row r="316" spans="1:7" ht="15.75">
      <c r="A316" s="84">
        <v>310</v>
      </c>
      <c r="B316" s="94">
        <v>1502</v>
      </c>
      <c r="C316" s="95">
        <v>61989274</v>
      </c>
      <c r="D316" s="119" t="s">
        <v>2683</v>
      </c>
      <c r="E316" s="97" t="s">
        <v>2684</v>
      </c>
      <c r="F316" s="98">
        <v>3146</v>
      </c>
      <c r="G316" s="129">
        <v>60</v>
      </c>
    </row>
    <row r="317" spans="1:7" ht="15.75">
      <c r="A317" s="84">
        <v>311</v>
      </c>
      <c r="B317" s="94">
        <v>1503</v>
      </c>
      <c r="C317" s="95">
        <v>61989266</v>
      </c>
      <c r="D317" s="96" t="s">
        <v>2685</v>
      </c>
      <c r="E317" s="97" t="s">
        <v>2686</v>
      </c>
      <c r="F317" s="115">
        <v>3114</v>
      </c>
      <c r="G317" s="129">
        <v>2124</v>
      </c>
    </row>
    <row r="318" spans="1:7" ht="15.75">
      <c r="A318" s="84">
        <v>312</v>
      </c>
      <c r="B318" s="94">
        <v>1503</v>
      </c>
      <c r="C318" s="95">
        <v>61989266</v>
      </c>
      <c r="D318" s="96" t="s">
        <v>2685</v>
      </c>
      <c r="E318" s="97" t="s">
        <v>2686</v>
      </c>
      <c r="F318" s="115">
        <v>3141</v>
      </c>
      <c r="G318" s="129">
        <v>50</v>
      </c>
    </row>
    <row r="319" spans="1:7" ht="15.75">
      <c r="A319" s="84">
        <v>313</v>
      </c>
      <c r="B319" s="94">
        <v>1503</v>
      </c>
      <c r="C319" s="95">
        <v>61989266</v>
      </c>
      <c r="D319" s="96" t="s">
        <v>2685</v>
      </c>
      <c r="E319" s="97" t="s">
        <v>2686</v>
      </c>
      <c r="F319" s="115">
        <v>3143</v>
      </c>
      <c r="G319" s="129">
        <v>165</v>
      </c>
    </row>
    <row r="320" spans="1:7" ht="15.75">
      <c r="A320" s="84">
        <v>314</v>
      </c>
      <c r="B320" s="94">
        <v>1504</v>
      </c>
      <c r="C320" s="95">
        <v>64628213</v>
      </c>
      <c r="D320" s="97" t="s">
        <v>2687</v>
      </c>
      <c r="E320" s="97" t="s">
        <v>2688</v>
      </c>
      <c r="F320" s="115">
        <v>3114</v>
      </c>
      <c r="G320" s="129">
        <v>935</v>
      </c>
    </row>
    <row r="321" spans="1:7" ht="15.75">
      <c r="A321" s="84">
        <v>315</v>
      </c>
      <c r="B321" s="130">
        <v>1504</v>
      </c>
      <c r="C321" s="102" t="s">
        <v>2689</v>
      </c>
      <c r="D321" s="100" t="s">
        <v>2687</v>
      </c>
      <c r="E321" s="97" t="s">
        <v>2688</v>
      </c>
      <c r="F321" s="132">
        <v>3141</v>
      </c>
      <c r="G321" s="129">
        <v>0</v>
      </c>
    </row>
    <row r="322" spans="1:7" ht="15.75">
      <c r="A322" s="84">
        <v>316</v>
      </c>
      <c r="B322" s="94">
        <v>1504</v>
      </c>
      <c r="C322" s="95">
        <v>64628213</v>
      </c>
      <c r="D322" s="97" t="s">
        <v>2687</v>
      </c>
      <c r="E322" s="97" t="s">
        <v>2688</v>
      </c>
      <c r="F322" s="115">
        <v>3143</v>
      </c>
      <c r="G322" s="129">
        <v>17</v>
      </c>
    </row>
    <row r="323" spans="1:7" ht="15.75">
      <c r="A323" s="84">
        <v>317</v>
      </c>
      <c r="B323" s="94">
        <v>1505</v>
      </c>
      <c r="C323" s="95">
        <v>64628205</v>
      </c>
      <c r="D323" s="96" t="s">
        <v>2690</v>
      </c>
      <c r="E323" s="97" t="s">
        <v>2691</v>
      </c>
      <c r="F323" s="115">
        <v>3114</v>
      </c>
      <c r="G323" s="129">
        <v>916</v>
      </c>
    </row>
    <row r="324" spans="1:7" ht="15.75">
      <c r="A324" s="84">
        <v>318</v>
      </c>
      <c r="B324" s="94">
        <v>1505</v>
      </c>
      <c r="C324" s="95">
        <v>64628205</v>
      </c>
      <c r="D324" s="96" t="s">
        <v>2690</v>
      </c>
      <c r="E324" s="97" t="s">
        <v>2691</v>
      </c>
      <c r="F324" s="115">
        <v>3143</v>
      </c>
      <c r="G324" s="129">
        <v>10</v>
      </c>
    </row>
    <row r="325" spans="1:7" ht="15.75">
      <c r="A325" s="84">
        <v>319</v>
      </c>
      <c r="B325" s="94">
        <v>1507</v>
      </c>
      <c r="C325" s="95">
        <v>64628191</v>
      </c>
      <c r="D325" s="96" t="s">
        <v>2692</v>
      </c>
      <c r="E325" s="97" t="s">
        <v>2693</v>
      </c>
      <c r="F325" s="115">
        <v>3114</v>
      </c>
      <c r="G325" s="129">
        <v>882</v>
      </c>
    </row>
    <row r="326" spans="1:7" ht="15.75">
      <c r="A326" s="84">
        <v>320</v>
      </c>
      <c r="B326" s="94">
        <v>1507</v>
      </c>
      <c r="C326" s="95">
        <v>64628191</v>
      </c>
      <c r="D326" s="96" t="s">
        <v>2692</v>
      </c>
      <c r="E326" s="97" t="s">
        <v>2693</v>
      </c>
      <c r="F326" s="115">
        <v>3143</v>
      </c>
      <c r="G326" s="129">
        <v>6</v>
      </c>
    </row>
    <row r="327" spans="1:7" ht="15.75">
      <c r="A327" s="84">
        <v>321</v>
      </c>
      <c r="B327" s="94">
        <v>1508</v>
      </c>
      <c r="C327" s="95">
        <v>64628183</v>
      </c>
      <c r="D327" s="97" t="s">
        <v>1163</v>
      </c>
      <c r="E327" s="97" t="s">
        <v>1963</v>
      </c>
      <c r="F327" s="115">
        <v>3114</v>
      </c>
      <c r="G327" s="129">
        <v>2128</v>
      </c>
    </row>
    <row r="328" spans="1:7" ht="15.75">
      <c r="A328" s="84">
        <v>322</v>
      </c>
      <c r="B328" s="94">
        <v>1508</v>
      </c>
      <c r="C328" s="95">
        <v>64628183</v>
      </c>
      <c r="D328" s="97" t="s">
        <v>1163</v>
      </c>
      <c r="E328" s="97" t="s">
        <v>1963</v>
      </c>
      <c r="F328" s="115">
        <v>3141</v>
      </c>
      <c r="G328" s="129">
        <v>507</v>
      </c>
    </row>
    <row r="329" spans="1:7" ht="15.75">
      <c r="A329" s="84">
        <v>323</v>
      </c>
      <c r="B329" s="94">
        <v>1508</v>
      </c>
      <c r="C329" s="95">
        <v>64628183</v>
      </c>
      <c r="D329" s="97" t="s">
        <v>1163</v>
      </c>
      <c r="E329" s="97" t="s">
        <v>1963</v>
      </c>
      <c r="F329" s="115">
        <v>3143</v>
      </c>
      <c r="G329" s="129">
        <v>10</v>
      </c>
    </row>
    <row r="330" spans="1:7" ht="15.75">
      <c r="A330" s="84">
        <v>324</v>
      </c>
      <c r="B330" s="94">
        <v>1509</v>
      </c>
      <c r="C330" s="95">
        <v>68899173</v>
      </c>
      <c r="D330" s="96" t="s">
        <v>1964</v>
      </c>
      <c r="E330" s="97" t="s">
        <v>1965</v>
      </c>
      <c r="F330" s="115">
        <v>3112</v>
      </c>
      <c r="G330" s="129">
        <v>110</v>
      </c>
    </row>
    <row r="331" spans="1:7" ht="15.75">
      <c r="A331" s="84">
        <v>325</v>
      </c>
      <c r="B331" s="94">
        <v>1509</v>
      </c>
      <c r="C331" s="95">
        <v>68899173</v>
      </c>
      <c r="D331" s="96" t="s">
        <v>1964</v>
      </c>
      <c r="E331" s="97" t="s">
        <v>1965</v>
      </c>
      <c r="F331" s="115">
        <v>3114</v>
      </c>
      <c r="G331" s="129">
        <v>308</v>
      </c>
    </row>
    <row r="332" spans="1:7" ht="15.75">
      <c r="A332" s="84">
        <v>326</v>
      </c>
      <c r="B332" s="94">
        <v>1509</v>
      </c>
      <c r="C332" s="95">
        <v>68899173</v>
      </c>
      <c r="D332" s="96" t="s">
        <v>1964</v>
      </c>
      <c r="E332" s="97" t="s">
        <v>1965</v>
      </c>
      <c r="F332" s="115">
        <v>3143</v>
      </c>
      <c r="G332" s="129">
        <v>1</v>
      </c>
    </row>
    <row r="333" spans="1:7" ht="15.75">
      <c r="A333" s="84">
        <v>327</v>
      </c>
      <c r="B333" s="94">
        <v>1512</v>
      </c>
      <c r="C333" s="95" t="s">
        <v>1966</v>
      </c>
      <c r="D333" s="119" t="s">
        <v>1967</v>
      </c>
      <c r="E333" s="97" t="s">
        <v>1968</v>
      </c>
      <c r="F333" s="115">
        <v>3114</v>
      </c>
      <c r="G333" s="129">
        <v>2993</v>
      </c>
    </row>
    <row r="334" spans="1:7" ht="15.75">
      <c r="A334" s="84">
        <v>328</v>
      </c>
      <c r="B334" s="94">
        <v>1512</v>
      </c>
      <c r="C334" s="95" t="s">
        <v>1966</v>
      </c>
      <c r="D334" s="119" t="s">
        <v>1967</v>
      </c>
      <c r="E334" s="97" t="s">
        <v>1968</v>
      </c>
      <c r="F334" s="115">
        <v>3141</v>
      </c>
      <c r="G334" s="129">
        <v>19</v>
      </c>
    </row>
    <row r="335" spans="1:7" ht="15.75">
      <c r="A335" s="84">
        <v>329</v>
      </c>
      <c r="B335" s="94">
        <v>1512</v>
      </c>
      <c r="C335" s="95" t="s">
        <v>1966</v>
      </c>
      <c r="D335" s="119" t="s">
        <v>1967</v>
      </c>
      <c r="E335" s="97" t="s">
        <v>1968</v>
      </c>
      <c r="F335" s="115">
        <v>3143</v>
      </c>
      <c r="G335" s="129">
        <v>15</v>
      </c>
    </row>
    <row r="336" spans="1:7" ht="15.75">
      <c r="A336" s="84">
        <v>330</v>
      </c>
      <c r="B336" s="94">
        <v>1513</v>
      </c>
      <c r="C336" s="95">
        <v>47655259</v>
      </c>
      <c r="D336" s="119" t="s">
        <v>1969</v>
      </c>
      <c r="E336" s="97" t="s">
        <v>1970</v>
      </c>
      <c r="F336" s="115">
        <v>3114</v>
      </c>
      <c r="G336" s="129">
        <v>1923</v>
      </c>
    </row>
    <row r="337" spans="1:7" ht="15.75">
      <c r="A337" s="84">
        <v>331</v>
      </c>
      <c r="B337" s="94">
        <v>1513</v>
      </c>
      <c r="C337" s="95">
        <v>47655259</v>
      </c>
      <c r="D337" s="119" t="s">
        <v>1969</v>
      </c>
      <c r="E337" s="97" t="s">
        <v>1970</v>
      </c>
      <c r="F337" s="115">
        <v>3143</v>
      </c>
      <c r="G337" s="129">
        <v>36</v>
      </c>
    </row>
    <row r="338" spans="1:7" ht="15.75">
      <c r="A338" s="84">
        <v>332</v>
      </c>
      <c r="B338" s="94">
        <v>1514</v>
      </c>
      <c r="C338" s="95">
        <v>63024616</v>
      </c>
      <c r="D338" s="119" t="s">
        <v>501</v>
      </c>
      <c r="E338" s="97" t="s">
        <v>502</v>
      </c>
      <c r="F338" s="115">
        <v>3114</v>
      </c>
      <c r="G338" s="129">
        <v>957</v>
      </c>
    </row>
    <row r="339" spans="1:7" ht="15.75">
      <c r="A339" s="84">
        <v>333</v>
      </c>
      <c r="B339" s="94">
        <v>1514</v>
      </c>
      <c r="C339" s="95">
        <v>63024616</v>
      </c>
      <c r="D339" s="119" t="s">
        <v>501</v>
      </c>
      <c r="E339" s="97" t="s">
        <v>502</v>
      </c>
      <c r="F339" s="115">
        <v>3143</v>
      </c>
      <c r="G339" s="129">
        <v>40</v>
      </c>
    </row>
    <row r="340" spans="1:7" ht="15.75">
      <c r="A340" s="84">
        <v>334</v>
      </c>
      <c r="B340" s="94">
        <v>1514</v>
      </c>
      <c r="C340" s="95">
        <v>63024616</v>
      </c>
      <c r="D340" s="119" t="s">
        <v>501</v>
      </c>
      <c r="E340" s="97" t="s">
        <v>502</v>
      </c>
      <c r="F340" s="115">
        <v>3146</v>
      </c>
      <c r="G340" s="129">
        <v>138</v>
      </c>
    </row>
    <row r="341" spans="1:7" ht="15.75">
      <c r="A341" s="84">
        <v>335</v>
      </c>
      <c r="B341" s="94">
        <v>1515</v>
      </c>
      <c r="C341" s="95" t="s">
        <v>2226</v>
      </c>
      <c r="D341" s="119" t="s">
        <v>2227</v>
      </c>
      <c r="E341" s="97" t="s">
        <v>2228</v>
      </c>
      <c r="F341" s="115">
        <v>3114</v>
      </c>
      <c r="G341" s="129">
        <v>1729</v>
      </c>
    </row>
    <row r="342" spans="1:7" ht="15.75">
      <c r="A342" s="84">
        <v>336</v>
      </c>
      <c r="B342" s="94">
        <v>1515</v>
      </c>
      <c r="C342" s="95" t="s">
        <v>2226</v>
      </c>
      <c r="D342" s="119" t="s">
        <v>2227</v>
      </c>
      <c r="E342" s="97" t="s">
        <v>2228</v>
      </c>
      <c r="F342" s="115">
        <v>3141</v>
      </c>
      <c r="G342" s="129">
        <v>339</v>
      </c>
    </row>
    <row r="343" spans="1:7" ht="15.75">
      <c r="A343" s="84">
        <v>337</v>
      </c>
      <c r="B343" s="94">
        <v>1515</v>
      </c>
      <c r="C343" s="95" t="s">
        <v>2226</v>
      </c>
      <c r="D343" s="119" t="s">
        <v>2227</v>
      </c>
      <c r="E343" s="97" t="s">
        <v>2228</v>
      </c>
      <c r="F343" s="115">
        <v>3143</v>
      </c>
      <c r="G343" s="129">
        <v>21</v>
      </c>
    </row>
    <row r="344" spans="1:7" ht="15.75">
      <c r="A344" s="84">
        <v>338</v>
      </c>
      <c r="B344" s="94">
        <v>1516</v>
      </c>
      <c r="C344" s="95">
        <v>70640700</v>
      </c>
      <c r="D344" s="96" t="s">
        <v>2229</v>
      </c>
      <c r="E344" s="97" t="s">
        <v>2230</v>
      </c>
      <c r="F344" s="115">
        <v>3112</v>
      </c>
      <c r="G344" s="129">
        <v>30</v>
      </c>
    </row>
    <row r="345" spans="1:7" ht="15.75">
      <c r="A345" s="84">
        <v>339</v>
      </c>
      <c r="B345" s="94">
        <v>1516</v>
      </c>
      <c r="C345" s="95">
        <v>70640700</v>
      </c>
      <c r="D345" s="96" t="s">
        <v>2229</v>
      </c>
      <c r="E345" s="97" t="s">
        <v>2230</v>
      </c>
      <c r="F345" s="115">
        <v>3114</v>
      </c>
      <c r="G345" s="129">
        <v>1371</v>
      </c>
    </row>
    <row r="346" spans="1:7" ht="15.75">
      <c r="A346" s="84">
        <v>340</v>
      </c>
      <c r="B346" s="94">
        <v>1516</v>
      </c>
      <c r="C346" s="95">
        <v>70640700</v>
      </c>
      <c r="D346" s="96" t="s">
        <v>2229</v>
      </c>
      <c r="E346" s="97" t="s">
        <v>2230</v>
      </c>
      <c r="F346" s="115">
        <v>3141</v>
      </c>
      <c r="G346" s="129">
        <v>42</v>
      </c>
    </row>
    <row r="347" spans="1:7" ht="15.75">
      <c r="A347" s="84">
        <v>341</v>
      </c>
      <c r="B347" s="94">
        <v>1516</v>
      </c>
      <c r="C347" s="95">
        <v>70640700</v>
      </c>
      <c r="D347" s="96" t="s">
        <v>2229</v>
      </c>
      <c r="E347" s="97" t="s">
        <v>2230</v>
      </c>
      <c r="F347" s="115">
        <v>3143</v>
      </c>
      <c r="G347" s="129">
        <v>55</v>
      </c>
    </row>
    <row r="348" spans="1:7" ht="15.75">
      <c r="A348" s="84">
        <v>342</v>
      </c>
      <c r="B348" s="94">
        <v>1517</v>
      </c>
      <c r="C348" s="95">
        <v>70640696</v>
      </c>
      <c r="D348" s="96" t="s">
        <v>2231</v>
      </c>
      <c r="E348" s="97" t="s">
        <v>2232</v>
      </c>
      <c r="F348" s="115">
        <v>3112</v>
      </c>
      <c r="G348" s="129">
        <v>12</v>
      </c>
    </row>
    <row r="349" spans="1:7" ht="16.5" customHeight="1">
      <c r="A349" s="84">
        <v>343</v>
      </c>
      <c r="B349" s="94">
        <v>1517</v>
      </c>
      <c r="C349" s="95">
        <v>70640696</v>
      </c>
      <c r="D349" s="96" t="s">
        <v>2231</v>
      </c>
      <c r="E349" s="97" t="s">
        <v>2232</v>
      </c>
      <c r="F349" s="115">
        <v>3114</v>
      </c>
      <c r="G349" s="129">
        <v>446</v>
      </c>
    </row>
    <row r="350" spans="1:7" ht="15.75">
      <c r="A350" s="84">
        <v>344</v>
      </c>
      <c r="B350" s="94">
        <v>1517</v>
      </c>
      <c r="C350" s="95">
        <v>70640696</v>
      </c>
      <c r="D350" s="96" t="s">
        <v>2231</v>
      </c>
      <c r="E350" s="97" t="s">
        <v>2232</v>
      </c>
      <c r="F350" s="115">
        <v>3143</v>
      </c>
      <c r="G350" s="129">
        <v>16</v>
      </c>
    </row>
    <row r="351" spans="1:7" ht="15.75">
      <c r="A351" s="84">
        <v>345</v>
      </c>
      <c r="B351" s="94">
        <v>1518</v>
      </c>
      <c r="C351" s="95">
        <v>64125912</v>
      </c>
      <c r="D351" s="96" t="s">
        <v>2233</v>
      </c>
      <c r="E351" s="97" t="s">
        <v>2234</v>
      </c>
      <c r="F351" s="115">
        <v>3112</v>
      </c>
      <c r="G351" s="129">
        <v>675</v>
      </c>
    </row>
    <row r="352" spans="1:7" ht="15.75">
      <c r="A352" s="84">
        <v>346</v>
      </c>
      <c r="B352" s="94">
        <v>1518</v>
      </c>
      <c r="C352" s="95">
        <v>64125912</v>
      </c>
      <c r="D352" s="96" t="s">
        <v>2233</v>
      </c>
      <c r="E352" s="97" t="s">
        <v>2234</v>
      </c>
      <c r="F352" s="115">
        <v>3114</v>
      </c>
      <c r="G352" s="129">
        <v>682</v>
      </c>
    </row>
    <row r="353" spans="1:7" ht="15.75">
      <c r="A353" s="84">
        <v>347</v>
      </c>
      <c r="B353" s="94">
        <v>1518</v>
      </c>
      <c r="C353" s="95">
        <v>64125912</v>
      </c>
      <c r="D353" s="96" t="s">
        <v>2233</v>
      </c>
      <c r="E353" s="97" t="s">
        <v>2234</v>
      </c>
      <c r="F353" s="115">
        <v>3141</v>
      </c>
      <c r="G353" s="129">
        <v>147</v>
      </c>
    </row>
    <row r="354" spans="1:7" ht="15.75">
      <c r="A354" s="84">
        <v>348</v>
      </c>
      <c r="B354" s="94">
        <v>1518</v>
      </c>
      <c r="C354" s="95">
        <v>64125912</v>
      </c>
      <c r="D354" s="96" t="s">
        <v>2233</v>
      </c>
      <c r="E354" s="97" t="s">
        <v>2234</v>
      </c>
      <c r="F354" s="115">
        <v>3143</v>
      </c>
      <c r="G354" s="129">
        <v>10</v>
      </c>
    </row>
    <row r="355" spans="1:7" ht="15.75">
      <c r="A355" s="84">
        <v>349</v>
      </c>
      <c r="B355" s="94">
        <v>1519</v>
      </c>
      <c r="C355" s="95">
        <v>70640726</v>
      </c>
      <c r="D355" s="96" t="s">
        <v>2235</v>
      </c>
      <c r="E355" s="97" t="s">
        <v>2236</v>
      </c>
      <c r="F355" s="115">
        <v>3114</v>
      </c>
      <c r="G355" s="129">
        <v>514</v>
      </c>
    </row>
    <row r="356" spans="1:7" ht="15.75">
      <c r="A356" s="84">
        <v>350</v>
      </c>
      <c r="B356" s="94">
        <v>1520</v>
      </c>
      <c r="C356" s="95">
        <v>70640718</v>
      </c>
      <c r="D356" s="97" t="s">
        <v>2020</v>
      </c>
      <c r="E356" s="97" t="s">
        <v>2021</v>
      </c>
      <c r="F356" s="115">
        <v>3114</v>
      </c>
      <c r="G356" s="129">
        <v>711</v>
      </c>
    </row>
    <row r="357" spans="1:7" ht="15.75">
      <c r="A357" s="84">
        <v>351</v>
      </c>
      <c r="B357" s="94">
        <v>1520</v>
      </c>
      <c r="C357" s="95">
        <v>70640718</v>
      </c>
      <c r="D357" s="97" t="s">
        <v>2020</v>
      </c>
      <c r="E357" s="97" t="s">
        <v>2021</v>
      </c>
      <c r="F357" s="115">
        <v>3143</v>
      </c>
      <c r="G357" s="129">
        <v>35</v>
      </c>
    </row>
    <row r="358" spans="1:7" ht="15.75">
      <c r="A358" s="84">
        <v>352</v>
      </c>
      <c r="B358" s="94">
        <v>1521</v>
      </c>
      <c r="C358" s="120">
        <v>62330268</v>
      </c>
      <c r="D358" s="116" t="s">
        <v>516</v>
      </c>
      <c r="E358" s="97" t="s">
        <v>517</v>
      </c>
      <c r="F358" s="115">
        <v>3114</v>
      </c>
      <c r="G358" s="99">
        <v>446</v>
      </c>
    </row>
    <row r="359" spans="1:7" ht="15.75">
      <c r="A359" s="84">
        <v>353</v>
      </c>
      <c r="B359" s="130">
        <v>1521</v>
      </c>
      <c r="C359" s="102">
        <v>62330268</v>
      </c>
      <c r="D359" s="116" t="s">
        <v>516</v>
      </c>
      <c r="E359" s="100" t="s">
        <v>517</v>
      </c>
      <c r="F359" s="132">
        <v>3141</v>
      </c>
      <c r="G359" s="99">
        <v>0</v>
      </c>
    </row>
    <row r="360" spans="1:7" ht="15.75">
      <c r="A360" s="84">
        <v>354</v>
      </c>
      <c r="B360" s="94">
        <v>1521</v>
      </c>
      <c r="C360" s="120">
        <v>62330268</v>
      </c>
      <c r="D360" s="116" t="s">
        <v>516</v>
      </c>
      <c r="E360" s="97" t="s">
        <v>517</v>
      </c>
      <c r="F360" s="115">
        <v>3143</v>
      </c>
      <c r="G360" s="99">
        <v>6</v>
      </c>
    </row>
    <row r="361" spans="1:7" ht="15.75">
      <c r="A361" s="84">
        <v>355</v>
      </c>
      <c r="B361" s="94">
        <v>1521</v>
      </c>
      <c r="C361" s="120">
        <v>62330268</v>
      </c>
      <c r="D361" s="116" t="s">
        <v>516</v>
      </c>
      <c r="E361" s="97" t="s">
        <v>517</v>
      </c>
      <c r="F361" s="115">
        <v>3149</v>
      </c>
      <c r="G361" s="99">
        <v>1351</v>
      </c>
    </row>
    <row r="362" spans="1:7" ht="15.75">
      <c r="A362" s="84">
        <v>356</v>
      </c>
      <c r="B362" s="94">
        <v>1522</v>
      </c>
      <c r="C362" s="95">
        <v>62330390</v>
      </c>
      <c r="D362" s="97" t="s">
        <v>518</v>
      </c>
      <c r="E362" s="97" t="s">
        <v>519</v>
      </c>
      <c r="F362" s="115">
        <v>3114</v>
      </c>
      <c r="G362" s="129">
        <f>821+20</f>
        <v>841</v>
      </c>
    </row>
    <row r="363" spans="1:7" ht="15.75">
      <c r="A363" s="84">
        <v>357</v>
      </c>
      <c r="B363" s="94">
        <v>1522</v>
      </c>
      <c r="C363" s="95">
        <v>62330390</v>
      </c>
      <c r="D363" s="97" t="s">
        <v>518</v>
      </c>
      <c r="E363" s="97" t="s">
        <v>519</v>
      </c>
      <c r="F363" s="115">
        <v>3143</v>
      </c>
      <c r="G363" s="129">
        <v>6</v>
      </c>
    </row>
    <row r="364" spans="1:7" ht="15.75">
      <c r="A364" s="84">
        <v>358</v>
      </c>
      <c r="B364" s="94">
        <v>1524</v>
      </c>
      <c r="C364" s="95">
        <v>70640661</v>
      </c>
      <c r="D364" s="96" t="s">
        <v>520</v>
      </c>
      <c r="E364" s="97" t="s">
        <v>521</v>
      </c>
      <c r="F364" s="115">
        <v>3114</v>
      </c>
      <c r="G364" s="129">
        <f>657+12</f>
        <v>669</v>
      </c>
    </row>
    <row r="365" spans="1:7" ht="15.75">
      <c r="A365" s="84">
        <v>359</v>
      </c>
      <c r="B365" s="94">
        <v>1525</v>
      </c>
      <c r="C365" s="95">
        <v>70640670</v>
      </c>
      <c r="D365" s="96" t="s">
        <v>522</v>
      </c>
      <c r="E365" s="97" t="s">
        <v>523</v>
      </c>
      <c r="F365" s="115">
        <v>3114</v>
      </c>
      <c r="G365" s="129">
        <f>806+17</f>
        <v>823</v>
      </c>
    </row>
    <row r="366" spans="1:7" ht="15.75">
      <c r="A366" s="84">
        <v>360</v>
      </c>
      <c r="B366" s="94">
        <v>1525</v>
      </c>
      <c r="C366" s="95">
        <v>70640670</v>
      </c>
      <c r="D366" s="96" t="s">
        <v>522</v>
      </c>
      <c r="E366" s="97" t="s">
        <v>523</v>
      </c>
      <c r="F366" s="115">
        <v>3141</v>
      </c>
      <c r="G366" s="129">
        <v>30</v>
      </c>
    </row>
    <row r="367" spans="1:7" ht="15.75">
      <c r="A367" s="84">
        <v>361</v>
      </c>
      <c r="B367" s="94">
        <v>1525</v>
      </c>
      <c r="C367" s="95">
        <v>70640670</v>
      </c>
      <c r="D367" s="96" t="s">
        <v>522</v>
      </c>
      <c r="E367" s="97" t="s">
        <v>523</v>
      </c>
      <c r="F367" s="115">
        <v>3143</v>
      </c>
      <c r="G367" s="129">
        <v>39</v>
      </c>
    </row>
    <row r="368" spans="1:7" ht="15.75">
      <c r="A368" s="84">
        <v>362</v>
      </c>
      <c r="B368" s="94">
        <v>1526</v>
      </c>
      <c r="C368" s="120">
        <v>47813482</v>
      </c>
      <c r="D368" s="119" t="s">
        <v>524</v>
      </c>
      <c r="E368" s="97" t="s">
        <v>525</v>
      </c>
      <c r="F368" s="115">
        <v>3114</v>
      </c>
      <c r="G368" s="99">
        <v>1476</v>
      </c>
    </row>
    <row r="369" spans="1:7" ht="15.75">
      <c r="A369" s="84">
        <v>363</v>
      </c>
      <c r="B369" s="94">
        <v>1526</v>
      </c>
      <c r="C369" s="120">
        <v>47813482</v>
      </c>
      <c r="D369" s="119" t="s">
        <v>524</v>
      </c>
      <c r="E369" s="97" t="s">
        <v>525</v>
      </c>
      <c r="F369" s="115">
        <v>3141</v>
      </c>
      <c r="G369" s="99">
        <v>0</v>
      </c>
    </row>
    <row r="370" spans="1:7" ht="15.75">
      <c r="A370" s="84">
        <v>364</v>
      </c>
      <c r="B370" s="94">
        <v>1526</v>
      </c>
      <c r="C370" s="120">
        <v>47813482</v>
      </c>
      <c r="D370" s="119" t="s">
        <v>524</v>
      </c>
      <c r="E370" s="97" t="s">
        <v>525</v>
      </c>
      <c r="F370" s="115">
        <v>3143</v>
      </c>
      <c r="G370" s="99">
        <v>3</v>
      </c>
    </row>
    <row r="371" spans="1:7" ht="15.75">
      <c r="A371" s="84">
        <v>365</v>
      </c>
      <c r="B371" s="94">
        <v>1526</v>
      </c>
      <c r="C371" s="120">
        <v>47813482</v>
      </c>
      <c r="D371" s="119" t="s">
        <v>524</v>
      </c>
      <c r="E371" s="97" t="s">
        <v>525</v>
      </c>
      <c r="F371" s="115">
        <v>3145</v>
      </c>
      <c r="G371" s="99">
        <v>302</v>
      </c>
    </row>
    <row r="372" spans="1:7" ht="15.75">
      <c r="A372" s="84">
        <v>366</v>
      </c>
      <c r="B372" s="94">
        <v>1526</v>
      </c>
      <c r="C372" s="120">
        <v>47813482</v>
      </c>
      <c r="D372" s="119" t="s">
        <v>524</v>
      </c>
      <c r="E372" s="97" t="s">
        <v>525</v>
      </c>
      <c r="F372" s="115">
        <v>3146</v>
      </c>
      <c r="G372" s="99">
        <v>164</v>
      </c>
    </row>
    <row r="373" spans="1:7" ht="15.75">
      <c r="A373" s="84">
        <v>367</v>
      </c>
      <c r="B373" s="94">
        <v>1527</v>
      </c>
      <c r="C373" s="95">
        <v>47813491</v>
      </c>
      <c r="D373" s="119" t="s">
        <v>526</v>
      </c>
      <c r="E373" s="97" t="s">
        <v>527</v>
      </c>
      <c r="F373" s="115">
        <v>3112</v>
      </c>
      <c r="G373" s="129">
        <v>60</v>
      </c>
    </row>
    <row r="374" spans="1:7" ht="15.75">
      <c r="A374" s="84">
        <v>368</v>
      </c>
      <c r="B374" s="94">
        <v>1527</v>
      </c>
      <c r="C374" s="95">
        <v>47813491</v>
      </c>
      <c r="D374" s="119" t="s">
        <v>526</v>
      </c>
      <c r="E374" s="97" t="s">
        <v>527</v>
      </c>
      <c r="F374" s="98">
        <v>3114</v>
      </c>
      <c r="G374" s="129">
        <v>770</v>
      </c>
    </row>
    <row r="375" spans="1:7" ht="15.75">
      <c r="A375" s="84">
        <v>369</v>
      </c>
      <c r="B375" s="94">
        <v>1527</v>
      </c>
      <c r="C375" s="95">
        <v>47813491</v>
      </c>
      <c r="D375" s="119" t="s">
        <v>526</v>
      </c>
      <c r="E375" s="97" t="s">
        <v>527</v>
      </c>
      <c r="F375" s="133">
        <v>3141</v>
      </c>
      <c r="G375" s="129">
        <v>8</v>
      </c>
    </row>
    <row r="376" spans="1:7" ht="15.75">
      <c r="A376" s="84">
        <v>370</v>
      </c>
      <c r="B376" s="94">
        <v>1527</v>
      </c>
      <c r="C376" s="95">
        <v>47813491</v>
      </c>
      <c r="D376" s="119" t="s">
        <v>526</v>
      </c>
      <c r="E376" s="97" t="s">
        <v>527</v>
      </c>
      <c r="F376" s="98">
        <v>3143</v>
      </c>
      <c r="G376" s="129">
        <v>20</v>
      </c>
    </row>
    <row r="377" spans="1:7" ht="15.75">
      <c r="A377" s="84">
        <v>371</v>
      </c>
      <c r="B377" s="94">
        <v>1528</v>
      </c>
      <c r="C377" s="95">
        <v>47813199</v>
      </c>
      <c r="D377" s="97" t="s">
        <v>528</v>
      </c>
      <c r="E377" s="97" t="s">
        <v>529</v>
      </c>
      <c r="F377" s="98">
        <v>3114</v>
      </c>
      <c r="G377" s="129">
        <v>814</v>
      </c>
    </row>
    <row r="378" spans="1:7" ht="15.75">
      <c r="A378" s="84">
        <v>372</v>
      </c>
      <c r="B378" s="94">
        <v>1528</v>
      </c>
      <c r="C378" s="95">
        <v>47813199</v>
      </c>
      <c r="D378" s="97" t="s">
        <v>528</v>
      </c>
      <c r="E378" s="97" t="s">
        <v>529</v>
      </c>
      <c r="F378" s="98">
        <v>3143</v>
      </c>
      <c r="G378" s="129">
        <v>5</v>
      </c>
    </row>
    <row r="379" spans="1:7" ht="15.75">
      <c r="A379" s="84">
        <v>373</v>
      </c>
      <c r="B379" s="94">
        <v>1529</v>
      </c>
      <c r="C379" s="95">
        <v>47813181</v>
      </c>
      <c r="D379" s="96" t="s">
        <v>1507</v>
      </c>
      <c r="E379" s="97" t="s">
        <v>1508</v>
      </c>
      <c r="F379" s="98">
        <v>3114</v>
      </c>
      <c r="G379" s="129">
        <v>717</v>
      </c>
    </row>
    <row r="380" spans="1:7" ht="15.75">
      <c r="A380" s="84">
        <v>374</v>
      </c>
      <c r="B380" s="94">
        <v>1529</v>
      </c>
      <c r="C380" s="95">
        <v>47813181</v>
      </c>
      <c r="D380" s="96" t="s">
        <v>1507</v>
      </c>
      <c r="E380" s="97" t="s">
        <v>1508</v>
      </c>
      <c r="F380" s="98">
        <v>3143</v>
      </c>
      <c r="G380" s="129">
        <v>50</v>
      </c>
    </row>
    <row r="381" spans="1:7" ht="15.75">
      <c r="A381" s="84">
        <v>375</v>
      </c>
      <c r="B381" s="94">
        <v>1530</v>
      </c>
      <c r="C381" s="95">
        <v>47813211</v>
      </c>
      <c r="D381" s="119" t="s">
        <v>1509</v>
      </c>
      <c r="E381" s="97" t="s">
        <v>1510</v>
      </c>
      <c r="F381" s="98">
        <v>3114</v>
      </c>
      <c r="G381" s="129">
        <f>844+5</f>
        <v>849</v>
      </c>
    </row>
    <row r="382" spans="1:7" ht="15.75">
      <c r="A382" s="84">
        <v>376</v>
      </c>
      <c r="B382" s="94">
        <v>1530</v>
      </c>
      <c r="C382" s="95">
        <v>47813211</v>
      </c>
      <c r="D382" s="119" t="s">
        <v>1509</v>
      </c>
      <c r="E382" s="97" t="s">
        <v>1510</v>
      </c>
      <c r="F382" s="98">
        <v>3141</v>
      </c>
      <c r="G382" s="129">
        <v>4</v>
      </c>
    </row>
    <row r="383" spans="1:7" ht="15.75">
      <c r="A383" s="84">
        <v>377</v>
      </c>
      <c r="B383" s="94">
        <v>1530</v>
      </c>
      <c r="C383" s="95">
        <v>47813211</v>
      </c>
      <c r="D383" s="119" t="s">
        <v>1509</v>
      </c>
      <c r="E383" s="97" t="s">
        <v>1510</v>
      </c>
      <c r="F383" s="98">
        <v>3143</v>
      </c>
      <c r="G383" s="129">
        <v>3</v>
      </c>
    </row>
    <row r="384" spans="1:7" ht="15.75">
      <c r="A384" s="84">
        <v>378</v>
      </c>
      <c r="B384" s="94">
        <v>1530</v>
      </c>
      <c r="C384" s="95">
        <v>47813211</v>
      </c>
      <c r="D384" s="119" t="s">
        <v>1509</v>
      </c>
      <c r="E384" s="97" t="s">
        <v>1510</v>
      </c>
      <c r="F384" s="98">
        <v>3146</v>
      </c>
      <c r="G384" s="129">
        <f>112+20</f>
        <v>132</v>
      </c>
    </row>
    <row r="385" spans="1:7" ht="15.75">
      <c r="A385" s="84">
        <v>379</v>
      </c>
      <c r="B385" s="94">
        <v>1531</v>
      </c>
      <c r="C385" s="120">
        <v>47813563</v>
      </c>
      <c r="D385" s="116" t="s">
        <v>1511</v>
      </c>
      <c r="E385" s="97" t="s">
        <v>1512</v>
      </c>
      <c r="F385" s="98">
        <v>3149</v>
      </c>
      <c r="G385" s="99">
        <v>2964</v>
      </c>
    </row>
    <row r="386" spans="1:7" ht="15.75">
      <c r="A386" s="84">
        <v>380</v>
      </c>
      <c r="B386" s="94">
        <v>1532</v>
      </c>
      <c r="C386" s="120">
        <v>47813571</v>
      </c>
      <c r="D386" s="116" t="s">
        <v>1513</v>
      </c>
      <c r="E386" s="97" t="s">
        <v>1514</v>
      </c>
      <c r="F386" s="98">
        <v>3114</v>
      </c>
      <c r="G386" s="99">
        <v>171</v>
      </c>
    </row>
    <row r="387" spans="1:7" ht="15.75">
      <c r="A387" s="84">
        <v>381</v>
      </c>
      <c r="B387" s="94">
        <v>1532</v>
      </c>
      <c r="C387" s="95">
        <v>47813571</v>
      </c>
      <c r="D387" s="116" t="s">
        <v>1513</v>
      </c>
      <c r="E387" s="97" t="s">
        <v>1514</v>
      </c>
      <c r="F387" s="98">
        <v>3124</v>
      </c>
      <c r="G387" s="99">
        <v>307</v>
      </c>
    </row>
    <row r="388" spans="1:7" ht="15.75">
      <c r="A388" s="84">
        <v>382</v>
      </c>
      <c r="B388" s="94">
        <v>1532</v>
      </c>
      <c r="C388" s="95">
        <v>47813571</v>
      </c>
      <c r="D388" s="116" t="s">
        <v>1513</v>
      </c>
      <c r="E388" s="97" t="s">
        <v>1514</v>
      </c>
      <c r="F388" s="98">
        <v>3141</v>
      </c>
      <c r="G388" s="99">
        <v>0</v>
      </c>
    </row>
    <row r="389" spans="1:7" ht="15.75">
      <c r="A389" s="84">
        <v>383</v>
      </c>
      <c r="B389" s="94">
        <v>1532</v>
      </c>
      <c r="C389" s="120">
        <v>47813571</v>
      </c>
      <c r="D389" s="116" t="s">
        <v>1513</v>
      </c>
      <c r="E389" s="97" t="s">
        <v>1514</v>
      </c>
      <c r="F389" s="98">
        <v>3149</v>
      </c>
      <c r="G389" s="99">
        <v>4452</v>
      </c>
    </row>
    <row r="390" spans="1:7" ht="15.75">
      <c r="A390" s="84">
        <v>384</v>
      </c>
      <c r="B390" s="94">
        <v>1533</v>
      </c>
      <c r="C390" s="95">
        <v>47813172</v>
      </c>
      <c r="D390" s="119" t="s">
        <v>1515</v>
      </c>
      <c r="E390" s="97" t="s">
        <v>2523</v>
      </c>
      <c r="F390" s="98">
        <v>3114</v>
      </c>
      <c r="G390" s="129">
        <v>1072</v>
      </c>
    </row>
    <row r="391" spans="1:7" ht="15.75">
      <c r="A391" s="84">
        <v>385</v>
      </c>
      <c r="B391" s="94">
        <v>1533</v>
      </c>
      <c r="C391" s="95">
        <v>47813172</v>
      </c>
      <c r="D391" s="119" t="s">
        <v>1515</v>
      </c>
      <c r="E391" s="97" t="s">
        <v>2523</v>
      </c>
      <c r="F391" s="98">
        <v>3143</v>
      </c>
      <c r="G391" s="129">
        <v>52</v>
      </c>
    </row>
    <row r="392" spans="1:7" ht="15.75">
      <c r="A392" s="84">
        <v>386</v>
      </c>
      <c r="B392" s="94">
        <v>1535</v>
      </c>
      <c r="C392" s="95">
        <v>69610134</v>
      </c>
      <c r="D392" s="96" t="s">
        <v>2524</v>
      </c>
      <c r="E392" s="97" t="s">
        <v>2525</v>
      </c>
      <c r="F392" s="98">
        <v>3114</v>
      </c>
      <c r="G392" s="129">
        <v>1196</v>
      </c>
    </row>
    <row r="393" spans="1:7" ht="15.75">
      <c r="A393" s="84">
        <v>387</v>
      </c>
      <c r="B393" s="94">
        <v>1535</v>
      </c>
      <c r="C393" s="95">
        <v>69610134</v>
      </c>
      <c r="D393" s="96" t="s">
        <v>2524</v>
      </c>
      <c r="E393" s="97" t="s">
        <v>2525</v>
      </c>
      <c r="F393" s="98">
        <v>3124</v>
      </c>
      <c r="G393" s="129">
        <v>119</v>
      </c>
    </row>
    <row r="394" spans="1:7" ht="15.75">
      <c r="A394" s="84">
        <v>388</v>
      </c>
      <c r="B394" s="94">
        <v>1535</v>
      </c>
      <c r="C394" s="95">
        <v>69610134</v>
      </c>
      <c r="D394" s="96" t="s">
        <v>2524</v>
      </c>
      <c r="E394" s="97" t="s">
        <v>2525</v>
      </c>
      <c r="F394" s="98">
        <v>3143</v>
      </c>
      <c r="G394" s="129">
        <v>33</v>
      </c>
    </row>
    <row r="395" spans="1:7" ht="15.75">
      <c r="A395" s="84">
        <v>389</v>
      </c>
      <c r="B395" s="94">
        <v>1536</v>
      </c>
      <c r="C395" s="120">
        <v>70632090</v>
      </c>
      <c r="D395" s="96" t="s">
        <v>2526</v>
      </c>
      <c r="E395" s="97" t="s">
        <v>2546</v>
      </c>
      <c r="F395" s="98">
        <v>3112</v>
      </c>
      <c r="G395" s="99">
        <v>25</v>
      </c>
    </row>
    <row r="396" spans="1:7" ht="15.75">
      <c r="A396" s="84">
        <v>390</v>
      </c>
      <c r="B396" s="94">
        <v>1536</v>
      </c>
      <c r="C396" s="120">
        <v>70632090</v>
      </c>
      <c r="D396" s="96" t="s">
        <v>2526</v>
      </c>
      <c r="E396" s="97" t="s">
        <v>2546</v>
      </c>
      <c r="F396" s="98">
        <v>3114</v>
      </c>
      <c r="G396" s="99">
        <v>466</v>
      </c>
    </row>
    <row r="397" spans="1:7" ht="15.75">
      <c r="A397" s="84">
        <v>391</v>
      </c>
      <c r="B397" s="94">
        <v>1536</v>
      </c>
      <c r="C397" s="120">
        <v>70632090</v>
      </c>
      <c r="D397" s="96" t="s">
        <v>2526</v>
      </c>
      <c r="E397" s="97" t="s">
        <v>2546</v>
      </c>
      <c r="F397" s="98">
        <v>3141</v>
      </c>
      <c r="G397" s="99">
        <v>12</v>
      </c>
    </row>
    <row r="398" spans="1:7" ht="15.75">
      <c r="A398" s="84">
        <v>392</v>
      </c>
      <c r="B398" s="94">
        <v>1536</v>
      </c>
      <c r="C398" s="120">
        <v>70632090</v>
      </c>
      <c r="D398" s="96" t="s">
        <v>2526</v>
      </c>
      <c r="E398" s="97" t="s">
        <v>2546</v>
      </c>
      <c r="F398" s="98">
        <v>3143</v>
      </c>
      <c r="G398" s="99">
        <v>12</v>
      </c>
    </row>
    <row r="399" spans="1:7" ht="15.75">
      <c r="A399" s="84">
        <v>393</v>
      </c>
      <c r="B399" s="94">
        <v>1537</v>
      </c>
      <c r="C399" s="95">
        <v>69610126</v>
      </c>
      <c r="D399" s="96" t="s">
        <v>2547</v>
      </c>
      <c r="E399" s="97" t="s">
        <v>2548</v>
      </c>
      <c r="F399" s="98">
        <v>3112</v>
      </c>
      <c r="G399" s="129">
        <v>25</v>
      </c>
    </row>
    <row r="400" spans="1:7" ht="15.75">
      <c r="A400" s="84">
        <v>394</v>
      </c>
      <c r="B400" s="94">
        <v>1537</v>
      </c>
      <c r="C400" s="95">
        <v>69610126</v>
      </c>
      <c r="D400" s="96" t="s">
        <v>2547</v>
      </c>
      <c r="E400" s="97" t="s">
        <v>2548</v>
      </c>
      <c r="F400" s="98">
        <v>3114</v>
      </c>
      <c r="G400" s="129">
        <v>1398</v>
      </c>
    </row>
    <row r="401" spans="1:7" ht="15.75">
      <c r="A401" s="84">
        <v>395</v>
      </c>
      <c r="B401" s="94">
        <v>1537</v>
      </c>
      <c r="C401" s="95">
        <v>69610126</v>
      </c>
      <c r="D401" s="96" t="s">
        <v>2547</v>
      </c>
      <c r="E401" s="97" t="s">
        <v>2548</v>
      </c>
      <c r="F401" s="98">
        <v>3124</v>
      </c>
      <c r="G401" s="129">
        <v>70</v>
      </c>
    </row>
    <row r="402" spans="1:7" ht="15.75">
      <c r="A402" s="84">
        <v>396</v>
      </c>
      <c r="B402" s="94">
        <v>1537</v>
      </c>
      <c r="C402" s="95">
        <v>69610126</v>
      </c>
      <c r="D402" s="96" t="s">
        <v>2547</v>
      </c>
      <c r="E402" s="97" t="s">
        <v>2548</v>
      </c>
      <c r="F402" s="98">
        <v>3141</v>
      </c>
      <c r="G402" s="129">
        <v>0</v>
      </c>
    </row>
    <row r="403" spans="1:7" ht="15.75">
      <c r="A403" s="84">
        <v>397</v>
      </c>
      <c r="B403" s="94">
        <v>1537</v>
      </c>
      <c r="C403" s="95">
        <v>69610126</v>
      </c>
      <c r="D403" s="96" t="s">
        <v>2547</v>
      </c>
      <c r="E403" s="97" t="s">
        <v>2548</v>
      </c>
      <c r="F403" s="98">
        <v>3143</v>
      </c>
      <c r="G403" s="129">
        <v>59</v>
      </c>
    </row>
    <row r="404" spans="1:7" ht="15.75">
      <c r="A404" s="84">
        <v>398</v>
      </c>
      <c r="B404" s="94">
        <v>1538</v>
      </c>
      <c r="C404" s="120" t="s">
        <v>2549</v>
      </c>
      <c r="D404" s="116" t="s">
        <v>1275</v>
      </c>
      <c r="E404" s="97" t="s">
        <v>2098</v>
      </c>
      <c r="F404" s="98">
        <v>3114</v>
      </c>
      <c r="G404" s="99">
        <v>305</v>
      </c>
    </row>
    <row r="405" spans="1:7" ht="15.75">
      <c r="A405" s="84">
        <v>399</v>
      </c>
      <c r="B405" s="94">
        <v>1538</v>
      </c>
      <c r="C405" s="95" t="s">
        <v>2549</v>
      </c>
      <c r="D405" s="116" t="s">
        <v>1275</v>
      </c>
      <c r="E405" s="97" t="s">
        <v>2098</v>
      </c>
      <c r="F405" s="98">
        <v>3141</v>
      </c>
      <c r="G405" s="99">
        <v>0</v>
      </c>
    </row>
    <row r="406" spans="1:7" ht="15.75">
      <c r="A406" s="84">
        <v>400</v>
      </c>
      <c r="B406" s="94">
        <v>1538</v>
      </c>
      <c r="C406" s="120" t="s">
        <v>2549</v>
      </c>
      <c r="D406" s="116" t="s">
        <v>1275</v>
      </c>
      <c r="E406" s="97" t="s">
        <v>2098</v>
      </c>
      <c r="F406" s="98">
        <v>3143</v>
      </c>
      <c r="G406" s="99">
        <v>95</v>
      </c>
    </row>
    <row r="407" spans="1:7" ht="15.75">
      <c r="A407" s="84">
        <v>401</v>
      </c>
      <c r="B407" s="94">
        <v>1538</v>
      </c>
      <c r="C407" s="120" t="s">
        <v>2549</v>
      </c>
      <c r="D407" s="116" t="s">
        <v>1275</v>
      </c>
      <c r="E407" s="97" t="s">
        <v>2098</v>
      </c>
      <c r="F407" s="98">
        <v>3149</v>
      </c>
      <c r="G407" s="99">
        <f>3030+200</f>
        <v>3230</v>
      </c>
    </row>
    <row r="408" spans="1:7" ht="15.75">
      <c r="A408" s="84">
        <v>402</v>
      </c>
      <c r="B408" s="94">
        <v>1539</v>
      </c>
      <c r="C408" s="95">
        <v>60802669</v>
      </c>
      <c r="D408" s="119" t="s">
        <v>2148</v>
      </c>
      <c r="E408" s="97" t="s">
        <v>2149</v>
      </c>
      <c r="F408" s="98">
        <v>3114</v>
      </c>
      <c r="G408" s="129">
        <v>1548</v>
      </c>
    </row>
    <row r="409" spans="1:7" ht="15.75">
      <c r="A409" s="84">
        <v>403</v>
      </c>
      <c r="B409" s="94">
        <v>1539</v>
      </c>
      <c r="C409" s="95">
        <v>60802669</v>
      </c>
      <c r="D409" s="119" t="s">
        <v>2148</v>
      </c>
      <c r="E409" s="97" t="s">
        <v>2149</v>
      </c>
      <c r="F409" s="98">
        <v>3141</v>
      </c>
      <c r="G409" s="129">
        <v>46</v>
      </c>
    </row>
    <row r="410" spans="1:7" ht="15.75">
      <c r="A410" s="84">
        <v>404</v>
      </c>
      <c r="B410" s="94">
        <v>1539</v>
      </c>
      <c r="C410" s="95">
        <v>60802669</v>
      </c>
      <c r="D410" s="119" t="s">
        <v>2148</v>
      </c>
      <c r="E410" s="97" t="s">
        <v>2149</v>
      </c>
      <c r="F410" s="98">
        <v>3143</v>
      </c>
      <c r="G410" s="129">
        <v>3</v>
      </c>
    </row>
    <row r="411" spans="1:7" ht="15.75">
      <c r="A411" s="84">
        <v>405</v>
      </c>
      <c r="B411" s="94">
        <v>1539</v>
      </c>
      <c r="C411" s="95">
        <v>60802669</v>
      </c>
      <c r="D411" s="119" t="s">
        <v>2148</v>
      </c>
      <c r="E411" s="97" t="s">
        <v>2149</v>
      </c>
      <c r="F411" s="98">
        <v>3146</v>
      </c>
      <c r="G411" s="129">
        <v>26</v>
      </c>
    </row>
    <row r="412" spans="1:7" ht="15.75">
      <c r="A412" s="84">
        <v>406</v>
      </c>
      <c r="B412" s="94">
        <v>1540</v>
      </c>
      <c r="C412" s="95">
        <v>60802791</v>
      </c>
      <c r="D412" s="96" t="s">
        <v>2150</v>
      </c>
      <c r="E412" s="97" t="s">
        <v>2151</v>
      </c>
      <c r="F412" s="98">
        <v>3114</v>
      </c>
      <c r="G412" s="129">
        <v>523</v>
      </c>
    </row>
    <row r="413" spans="1:7" ht="15.75">
      <c r="A413" s="84">
        <v>407</v>
      </c>
      <c r="B413" s="94">
        <v>1540</v>
      </c>
      <c r="C413" s="95">
        <v>60802791</v>
      </c>
      <c r="D413" s="96" t="s">
        <v>2150</v>
      </c>
      <c r="E413" s="97" t="s">
        <v>2151</v>
      </c>
      <c r="F413" s="98">
        <v>3143</v>
      </c>
      <c r="G413" s="129">
        <v>5</v>
      </c>
    </row>
    <row r="414" spans="1:7" ht="15.75">
      <c r="A414" s="84">
        <v>408</v>
      </c>
      <c r="B414" s="94">
        <v>1541</v>
      </c>
      <c r="C414" s="95">
        <v>60780509</v>
      </c>
      <c r="D414" s="96" t="s">
        <v>2186</v>
      </c>
      <c r="E414" s="97" t="s">
        <v>2542</v>
      </c>
      <c r="F414" s="98">
        <v>3114</v>
      </c>
      <c r="G414" s="129">
        <v>662</v>
      </c>
    </row>
    <row r="415" spans="1:7" ht="15.75">
      <c r="A415" s="84">
        <v>409</v>
      </c>
      <c r="B415" s="94">
        <v>1541</v>
      </c>
      <c r="C415" s="95">
        <v>60780509</v>
      </c>
      <c r="D415" s="96" t="s">
        <v>2186</v>
      </c>
      <c r="E415" s="97" t="s">
        <v>2542</v>
      </c>
      <c r="F415" s="98">
        <v>3143</v>
      </c>
      <c r="G415" s="129">
        <v>5</v>
      </c>
    </row>
    <row r="416" spans="1:7" ht="15.75">
      <c r="A416" s="84">
        <v>410</v>
      </c>
      <c r="B416" s="94">
        <v>1543</v>
      </c>
      <c r="C416" s="95">
        <v>60802561</v>
      </c>
      <c r="D416" s="97" t="s">
        <v>2543</v>
      </c>
      <c r="E416" s="97" t="s">
        <v>2544</v>
      </c>
      <c r="F416" s="98">
        <v>3114</v>
      </c>
      <c r="G416" s="129">
        <v>658</v>
      </c>
    </row>
    <row r="417" spans="1:7" ht="15.75">
      <c r="A417" s="84">
        <v>411</v>
      </c>
      <c r="B417" s="94">
        <v>1543</v>
      </c>
      <c r="C417" s="95">
        <v>60802561</v>
      </c>
      <c r="D417" s="97" t="s">
        <v>2543</v>
      </c>
      <c r="E417" s="97" t="s">
        <v>2544</v>
      </c>
      <c r="F417" s="98">
        <v>3143</v>
      </c>
      <c r="G417" s="129">
        <v>2</v>
      </c>
    </row>
    <row r="418" spans="1:7" ht="15.75">
      <c r="A418" s="84">
        <v>412</v>
      </c>
      <c r="B418" s="134">
        <v>1544</v>
      </c>
      <c r="C418" s="112" t="s">
        <v>2545</v>
      </c>
      <c r="D418" s="119" t="s">
        <v>2071</v>
      </c>
      <c r="E418" s="100" t="s">
        <v>2072</v>
      </c>
      <c r="F418" s="107">
        <v>3114</v>
      </c>
      <c r="G418" s="135">
        <v>1120</v>
      </c>
    </row>
    <row r="419" spans="1:7" ht="15.75">
      <c r="A419" s="84">
        <v>413</v>
      </c>
      <c r="B419" s="134">
        <v>1544</v>
      </c>
      <c r="C419" s="112" t="s">
        <v>2545</v>
      </c>
      <c r="D419" s="119" t="s">
        <v>2071</v>
      </c>
      <c r="E419" s="100" t="s">
        <v>2072</v>
      </c>
      <c r="F419" s="107">
        <v>3141</v>
      </c>
      <c r="G419" s="135">
        <v>1</v>
      </c>
    </row>
    <row r="420" spans="1:7" ht="15.75">
      <c r="A420" s="84">
        <v>414</v>
      </c>
      <c r="B420" s="134">
        <v>1544</v>
      </c>
      <c r="C420" s="112" t="s">
        <v>2545</v>
      </c>
      <c r="D420" s="119" t="s">
        <v>2071</v>
      </c>
      <c r="E420" s="100" t="s">
        <v>2072</v>
      </c>
      <c r="F420" s="107">
        <v>3143</v>
      </c>
      <c r="G420" s="135">
        <v>2</v>
      </c>
    </row>
    <row r="421" spans="1:7" ht="15.75">
      <c r="A421" s="84">
        <v>415</v>
      </c>
      <c r="B421" s="134">
        <v>1544</v>
      </c>
      <c r="C421" s="112" t="s">
        <v>2545</v>
      </c>
      <c r="D421" s="119" t="s">
        <v>2071</v>
      </c>
      <c r="E421" s="100" t="s">
        <v>2072</v>
      </c>
      <c r="F421" s="107">
        <v>3146</v>
      </c>
      <c r="G421" s="135">
        <v>60</v>
      </c>
    </row>
    <row r="422" spans="1:7" ht="15.75">
      <c r="A422" s="84">
        <v>416</v>
      </c>
      <c r="B422" s="134">
        <v>1545</v>
      </c>
      <c r="C422" s="120" t="s">
        <v>2073</v>
      </c>
      <c r="D422" s="119" t="s">
        <v>2074</v>
      </c>
      <c r="E422" s="97" t="s">
        <v>2075</v>
      </c>
      <c r="F422" s="98">
        <v>3114</v>
      </c>
      <c r="G422" s="129">
        <v>1957</v>
      </c>
    </row>
    <row r="423" spans="1:7" ht="15.75">
      <c r="A423" s="84">
        <v>417</v>
      </c>
      <c r="B423" s="134">
        <v>1545</v>
      </c>
      <c r="C423" s="120" t="s">
        <v>2073</v>
      </c>
      <c r="D423" s="119" t="s">
        <v>2074</v>
      </c>
      <c r="E423" s="97" t="s">
        <v>2075</v>
      </c>
      <c r="F423" s="98">
        <v>3143</v>
      </c>
      <c r="G423" s="129">
        <v>3</v>
      </c>
    </row>
    <row r="424" spans="1:7" ht="15.75">
      <c r="A424" s="84">
        <v>418</v>
      </c>
      <c r="B424" s="94">
        <v>1601</v>
      </c>
      <c r="C424" s="95">
        <v>61989207</v>
      </c>
      <c r="D424" s="96" t="s">
        <v>2076</v>
      </c>
      <c r="E424" s="116" t="s">
        <v>2077</v>
      </c>
      <c r="F424" s="107">
        <v>3231</v>
      </c>
      <c r="G424" s="99">
        <v>0</v>
      </c>
    </row>
    <row r="425" spans="1:7" ht="15.75">
      <c r="A425" s="84">
        <v>419</v>
      </c>
      <c r="B425" s="94">
        <v>1602</v>
      </c>
      <c r="C425" s="95">
        <v>61989185</v>
      </c>
      <c r="D425" s="96" t="s">
        <v>2078</v>
      </c>
      <c r="E425" s="116" t="s">
        <v>2079</v>
      </c>
      <c r="F425" s="107">
        <v>3231</v>
      </c>
      <c r="G425" s="99">
        <v>0</v>
      </c>
    </row>
    <row r="426" spans="1:7" ht="15.75">
      <c r="A426" s="84">
        <v>420</v>
      </c>
      <c r="B426" s="94">
        <v>1603</v>
      </c>
      <c r="C426" s="95">
        <v>61989177</v>
      </c>
      <c r="D426" s="96" t="s">
        <v>2080</v>
      </c>
      <c r="E426" s="116" t="s">
        <v>2081</v>
      </c>
      <c r="F426" s="107">
        <v>3231</v>
      </c>
      <c r="G426" s="99">
        <v>0</v>
      </c>
    </row>
    <row r="427" spans="1:7" ht="15.75">
      <c r="A427" s="84">
        <v>421</v>
      </c>
      <c r="B427" s="94">
        <v>1604</v>
      </c>
      <c r="C427" s="95">
        <v>61989215</v>
      </c>
      <c r="D427" s="96" t="s">
        <v>2082</v>
      </c>
      <c r="E427" s="116" t="s">
        <v>2083</v>
      </c>
      <c r="F427" s="107">
        <v>3231</v>
      </c>
      <c r="G427" s="99">
        <v>0</v>
      </c>
    </row>
    <row r="428" spans="1:7" ht="15.75">
      <c r="A428" s="84">
        <v>422</v>
      </c>
      <c r="B428" s="94">
        <v>1605</v>
      </c>
      <c r="C428" s="95">
        <v>61989193</v>
      </c>
      <c r="D428" s="96" t="s">
        <v>2084</v>
      </c>
      <c r="E428" s="116" t="s">
        <v>2085</v>
      </c>
      <c r="F428" s="107">
        <v>3231</v>
      </c>
      <c r="G428" s="99">
        <v>0</v>
      </c>
    </row>
    <row r="429" spans="1:7" ht="15.75">
      <c r="A429" s="84">
        <v>423</v>
      </c>
      <c r="B429" s="94">
        <v>1606</v>
      </c>
      <c r="C429" s="95">
        <v>61989223</v>
      </c>
      <c r="D429" s="96" t="s">
        <v>2086</v>
      </c>
      <c r="E429" s="116" t="s">
        <v>2238</v>
      </c>
      <c r="F429" s="107">
        <v>3231</v>
      </c>
      <c r="G429" s="99">
        <v>0</v>
      </c>
    </row>
    <row r="430" spans="1:7" ht="15.75">
      <c r="A430" s="84">
        <v>424</v>
      </c>
      <c r="B430" s="94">
        <v>1607</v>
      </c>
      <c r="C430" s="95">
        <v>63731983</v>
      </c>
      <c r="D430" s="96" t="s">
        <v>2239</v>
      </c>
      <c r="E430" s="116" t="s">
        <v>2240</v>
      </c>
      <c r="F430" s="107">
        <v>3231</v>
      </c>
      <c r="G430" s="99">
        <v>0</v>
      </c>
    </row>
    <row r="431" spans="1:7" ht="15.75">
      <c r="A431" s="84">
        <v>425</v>
      </c>
      <c r="B431" s="94">
        <v>1608</v>
      </c>
      <c r="C431" s="95">
        <v>64628116</v>
      </c>
      <c r="D431" s="96" t="s">
        <v>2241</v>
      </c>
      <c r="E431" s="116" t="s">
        <v>2242</v>
      </c>
      <c r="F431" s="107">
        <v>3231</v>
      </c>
      <c r="G431" s="99">
        <v>0</v>
      </c>
    </row>
    <row r="432" spans="1:7" ht="15.75">
      <c r="A432" s="84">
        <v>426</v>
      </c>
      <c r="B432" s="94">
        <v>1609</v>
      </c>
      <c r="C432" s="95">
        <v>64628221</v>
      </c>
      <c r="D432" s="96" t="s">
        <v>1478</v>
      </c>
      <c r="E432" s="116" t="s">
        <v>1479</v>
      </c>
      <c r="F432" s="107">
        <v>3231</v>
      </c>
      <c r="G432" s="99">
        <v>0</v>
      </c>
    </row>
    <row r="433" spans="1:7" ht="15.75">
      <c r="A433" s="84">
        <v>427</v>
      </c>
      <c r="B433" s="94">
        <v>1610</v>
      </c>
      <c r="C433" s="95">
        <v>61989231</v>
      </c>
      <c r="D433" s="96" t="s">
        <v>1480</v>
      </c>
      <c r="E433" s="116" t="s">
        <v>1481</v>
      </c>
      <c r="F433" s="107">
        <v>3231</v>
      </c>
      <c r="G433" s="99">
        <v>0</v>
      </c>
    </row>
    <row r="434" spans="1:7" ht="15.75">
      <c r="A434" s="84">
        <v>428</v>
      </c>
      <c r="B434" s="94">
        <v>1611</v>
      </c>
      <c r="C434" s="95">
        <v>62331701</v>
      </c>
      <c r="D434" s="96" t="s">
        <v>1482</v>
      </c>
      <c r="E434" s="116" t="s">
        <v>1483</v>
      </c>
      <c r="F434" s="107">
        <v>3231</v>
      </c>
      <c r="G434" s="99">
        <v>0</v>
      </c>
    </row>
    <row r="435" spans="1:7" ht="15.75">
      <c r="A435" s="84">
        <v>429</v>
      </c>
      <c r="B435" s="94">
        <v>1612</v>
      </c>
      <c r="C435" s="95">
        <v>68899106</v>
      </c>
      <c r="D435" s="96" t="s">
        <v>1484</v>
      </c>
      <c r="E435" s="116" t="s">
        <v>1552</v>
      </c>
      <c r="F435" s="107">
        <v>3231</v>
      </c>
      <c r="G435" s="99">
        <v>0</v>
      </c>
    </row>
    <row r="436" spans="1:7" ht="15.75">
      <c r="A436" s="84">
        <v>430</v>
      </c>
      <c r="B436" s="94">
        <v>1613</v>
      </c>
      <c r="C436" s="95">
        <v>62331663</v>
      </c>
      <c r="D436" s="96" t="s">
        <v>1553</v>
      </c>
      <c r="E436" s="116" t="s">
        <v>1554</v>
      </c>
      <c r="F436" s="107">
        <v>3231</v>
      </c>
      <c r="G436" s="99">
        <v>65</v>
      </c>
    </row>
    <row r="437" spans="1:7" ht="15.75">
      <c r="A437" s="84">
        <v>431</v>
      </c>
      <c r="B437" s="94">
        <v>1614</v>
      </c>
      <c r="C437" s="95">
        <v>62331647</v>
      </c>
      <c r="D437" s="96" t="s">
        <v>1555</v>
      </c>
      <c r="E437" s="116" t="s">
        <v>1556</v>
      </c>
      <c r="F437" s="107">
        <v>3231</v>
      </c>
      <c r="G437" s="99">
        <v>0</v>
      </c>
    </row>
    <row r="438" spans="1:7" ht="15.75">
      <c r="A438" s="84">
        <v>432</v>
      </c>
      <c r="B438" s="94">
        <v>1615</v>
      </c>
      <c r="C438" s="95">
        <v>68899092</v>
      </c>
      <c r="D438" s="96" t="s">
        <v>1557</v>
      </c>
      <c r="E438" s="116" t="s">
        <v>1558</v>
      </c>
      <c r="F438" s="107">
        <v>3231</v>
      </c>
      <c r="G438" s="99">
        <v>0</v>
      </c>
    </row>
    <row r="439" spans="1:7" ht="15.75">
      <c r="A439" s="84">
        <v>433</v>
      </c>
      <c r="B439" s="94">
        <v>1616</v>
      </c>
      <c r="C439" s="95">
        <v>62331680</v>
      </c>
      <c r="D439" s="96" t="s">
        <v>2926</v>
      </c>
      <c r="E439" s="116" t="s">
        <v>2927</v>
      </c>
      <c r="F439" s="107">
        <v>3231</v>
      </c>
      <c r="G439" s="99">
        <v>0</v>
      </c>
    </row>
    <row r="440" spans="1:7" ht="15.75">
      <c r="A440" s="84">
        <v>434</v>
      </c>
      <c r="B440" s="94">
        <v>1617</v>
      </c>
      <c r="C440" s="95">
        <v>62331621</v>
      </c>
      <c r="D440" s="96" t="s">
        <v>2928</v>
      </c>
      <c r="E440" s="116" t="s">
        <v>2929</v>
      </c>
      <c r="F440" s="107">
        <v>3231</v>
      </c>
      <c r="G440" s="99">
        <v>0</v>
      </c>
    </row>
    <row r="441" spans="1:7" ht="15.75">
      <c r="A441" s="84">
        <v>435</v>
      </c>
      <c r="B441" s="94">
        <v>1618</v>
      </c>
      <c r="C441" s="95">
        <v>62331698</v>
      </c>
      <c r="D441" s="96" t="s">
        <v>2930</v>
      </c>
      <c r="E441" s="116" t="s">
        <v>2931</v>
      </c>
      <c r="F441" s="107">
        <v>3231</v>
      </c>
      <c r="G441" s="99">
        <v>0</v>
      </c>
    </row>
    <row r="442" spans="1:7" ht="15.75">
      <c r="A442" s="84">
        <v>436</v>
      </c>
      <c r="B442" s="94">
        <v>1619</v>
      </c>
      <c r="C442" s="95">
        <v>62330276</v>
      </c>
      <c r="D442" s="96" t="s">
        <v>2932</v>
      </c>
      <c r="E442" s="116" t="s">
        <v>2933</v>
      </c>
      <c r="F442" s="107">
        <v>3231</v>
      </c>
      <c r="G442" s="99">
        <v>0</v>
      </c>
    </row>
    <row r="443" spans="1:7" ht="15.75">
      <c r="A443" s="84">
        <v>437</v>
      </c>
      <c r="B443" s="94">
        <v>1620</v>
      </c>
      <c r="C443" s="95">
        <v>62330357</v>
      </c>
      <c r="D443" s="96" t="s">
        <v>2934</v>
      </c>
      <c r="E443" s="116" t="s">
        <v>2935</v>
      </c>
      <c r="F443" s="107">
        <v>3231</v>
      </c>
      <c r="G443" s="99">
        <v>0</v>
      </c>
    </row>
    <row r="444" spans="1:7" ht="15.75">
      <c r="A444" s="84">
        <v>438</v>
      </c>
      <c r="B444" s="94">
        <v>1621</v>
      </c>
      <c r="C444" s="95">
        <v>62330365</v>
      </c>
      <c r="D444" s="96" t="s">
        <v>1534</v>
      </c>
      <c r="E444" s="116" t="s">
        <v>1535</v>
      </c>
      <c r="F444" s="107">
        <v>3231</v>
      </c>
      <c r="G444" s="99">
        <v>0</v>
      </c>
    </row>
    <row r="445" spans="1:7" ht="15.75">
      <c r="A445" s="84">
        <v>439</v>
      </c>
      <c r="B445" s="94">
        <v>1622</v>
      </c>
      <c r="C445" s="95">
        <v>62330420</v>
      </c>
      <c r="D445" s="96" t="s">
        <v>498</v>
      </c>
      <c r="E445" s="116" t="s">
        <v>499</v>
      </c>
      <c r="F445" s="107">
        <v>3231</v>
      </c>
      <c r="G445" s="99">
        <v>0</v>
      </c>
    </row>
    <row r="446" spans="1:7" ht="15.75">
      <c r="A446" s="84">
        <v>440</v>
      </c>
      <c r="B446" s="94">
        <v>1623</v>
      </c>
      <c r="C446" s="95">
        <v>62330322</v>
      </c>
      <c r="D446" s="96" t="s">
        <v>500</v>
      </c>
      <c r="E446" s="116" t="s">
        <v>2828</v>
      </c>
      <c r="F446" s="107">
        <v>3231</v>
      </c>
      <c r="G446" s="99">
        <v>0</v>
      </c>
    </row>
    <row r="447" spans="1:7" ht="15.75">
      <c r="A447" s="84">
        <v>441</v>
      </c>
      <c r="B447" s="94">
        <v>1624</v>
      </c>
      <c r="C447" s="95">
        <v>62330292</v>
      </c>
      <c r="D447" s="96" t="s">
        <v>2829</v>
      </c>
      <c r="E447" s="116" t="s">
        <v>2830</v>
      </c>
      <c r="F447" s="107">
        <v>3231</v>
      </c>
      <c r="G447" s="99">
        <v>0</v>
      </c>
    </row>
    <row r="448" spans="1:7" ht="15.75">
      <c r="A448" s="84">
        <v>442</v>
      </c>
      <c r="B448" s="94">
        <v>1625</v>
      </c>
      <c r="C448" s="95">
        <v>62330373</v>
      </c>
      <c r="D448" s="96" t="s">
        <v>2831</v>
      </c>
      <c r="E448" s="116" t="s">
        <v>2832</v>
      </c>
      <c r="F448" s="107">
        <v>3231</v>
      </c>
      <c r="G448" s="99">
        <v>0</v>
      </c>
    </row>
    <row r="449" spans="1:7" ht="15.75">
      <c r="A449" s="84">
        <v>443</v>
      </c>
      <c r="B449" s="94">
        <v>1626</v>
      </c>
      <c r="C449" s="95">
        <v>49590928</v>
      </c>
      <c r="D449" s="96" t="s">
        <v>2833</v>
      </c>
      <c r="E449" s="116" t="s">
        <v>2834</v>
      </c>
      <c r="F449" s="110">
        <v>3231</v>
      </c>
      <c r="G449" s="99">
        <v>0</v>
      </c>
    </row>
    <row r="450" spans="1:7" ht="15.75">
      <c r="A450" s="84">
        <v>444</v>
      </c>
      <c r="B450" s="94">
        <v>1627</v>
      </c>
      <c r="C450" s="95">
        <v>62330349</v>
      </c>
      <c r="D450" s="96" t="s">
        <v>2835</v>
      </c>
      <c r="E450" s="116" t="s">
        <v>2849</v>
      </c>
      <c r="F450" s="136">
        <v>3231</v>
      </c>
      <c r="G450" s="99">
        <v>0</v>
      </c>
    </row>
    <row r="451" spans="1:7" ht="15.75">
      <c r="A451" s="84">
        <v>445</v>
      </c>
      <c r="B451" s="94">
        <v>1628</v>
      </c>
      <c r="C451" s="95">
        <v>47813539</v>
      </c>
      <c r="D451" s="96" t="s">
        <v>2850</v>
      </c>
      <c r="E451" s="116" t="s">
        <v>1861</v>
      </c>
      <c r="F451" s="136">
        <v>3231</v>
      </c>
      <c r="G451" s="99">
        <v>0</v>
      </c>
    </row>
    <row r="452" spans="1:7" ht="15.75">
      <c r="A452" s="84">
        <v>446</v>
      </c>
      <c r="B452" s="94">
        <v>1629</v>
      </c>
      <c r="C452" s="95" t="s">
        <v>1862</v>
      </c>
      <c r="D452" s="96" t="s">
        <v>1863</v>
      </c>
      <c r="E452" s="116" t="s">
        <v>1864</v>
      </c>
      <c r="F452" s="136">
        <v>3231</v>
      </c>
      <c r="G452" s="99">
        <v>0</v>
      </c>
    </row>
    <row r="453" spans="1:7" ht="15.75">
      <c r="A453" s="84">
        <v>447</v>
      </c>
      <c r="B453" s="94">
        <v>1630</v>
      </c>
      <c r="C453" s="95">
        <v>47813504</v>
      </c>
      <c r="D453" s="96" t="s">
        <v>1865</v>
      </c>
      <c r="E453" s="116" t="s">
        <v>1866</v>
      </c>
      <c r="F453" s="136">
        <v>3231</v>
      </c>
      <c r="G453" s="99">
        <v>0</v>
      </c>
    </row>
    <row r="454" spans="1:7" ht="15.75">
      <c r="A454" s="84">
        <v>448</v>
      </c>
      <c r="B454" s="94">
        <v>1631</v>
      </c>
      <c r="C454" s="95">
        <v>47813521</v>
      </c>
      <c r="D454" s="96" t="s">
        <v>1867</v>
      </c>
      <c r="E454" s="116" t="s">
        <v>1868</v>
      </c>
      <c r="F454" s="136">
        <v>3231</v>
      </c>
      <c r="G454" s="99">
        <v>0</v>
      </c>
    </row>
    <row r="455" spans="1:7" ht="15.75">
      <c r="A455" s="84">
        <v>449</v>
      </c>
      <c r="B455" s="94">
        <v>1632</v>
      </c>
      <c r="C455" s="95">
        <v>47813512</v>
      </c>
      <c r="D455" s="96" t="s">
        <v>1869</v>
      </c>
      <c r="E455" s="116" t="s">
        <v>1870</v>
      </c>
      <c r="F455" s="136">
        <v>3231</v>
      </c>
      <c r="G455" s="99">
        <v>0</v>
      </c>
    </row>
    <row r="456" spans="1:7" ht="15.75">
      <c r="A456" s="84">
        <v>450</v>
      </c>
      <c r="B456" s="94">
        <v>1633</v>
      </c>
      <c r="C456" s="95">
        <v>47813598</v>
      </c>
      <c r="D456" s="96" t="s">
        <v>1871</v>
      </c>
      <c r="E456" s="116" t="s">
        <v>1872</v>
      </c>
      <c r="F456" s="136">
        <v>3231</v>
      </c>
      <c r="G456" s="99">
        <v>0</v>
      </c>
    </row>
    <row r="457" spans="1:7" ht="15.75">
      <c r="A457" s="84">
        <v>451</v>
      </c>
      <c r="B457" s="94">
        <v>1634</v>
      </c>
      <c r="C457" s="95">
        <v>64120422</v>
      </c>
      <c r="D457" s="96" t="s">
        <v>1873</v>
      </c>
      <c r="E457" s="116" t="s">
        <v>1874</v>
      </c>
      <c r="F457" s="136">
        <v>3231</v>
      </c>
      <c r="G457" s="99">
        <v>0</v>
      </c>
    </row>
    <row r="458" spans="1:7" ht="15.75">
      <c r="A458" s="84">
        <v>452</v>
      </c>
      <c r="B458" s="94">
        <v>1635</v>
      </c>
      <c r="C458" s="95">
        <v>64120384</v>
      </c>
      <c r="D458" s="96" t="s">
        <v>247</v>
      </c>
      <c r="E458" s="116" t="s">
        <v>248</v>
      </c>
      <c r="F458" s="107">
        <v>3231</v>
      </c>
      <c r="G458" s="99">
        <v>0</v>
      </c>
    </row>
    <row r="459" spans="1:7" ht="15.75">
      <c r="A459" s="84">
        <v>453</v>
      </c>
      <c r="B459" s="94">
        <v>1636</v>
      </c>
      <c r="C459" s="95">
        <v>64120392</v>
      </c>
      <c r="D459" s="96" t="s">
        <v>249</v>
      </c>
      <c r="E459" s="116" t="s">
        <v>250</v>
      </c>
      <c r="F459" s="107">
        <v>3231</v>
      </c>
      <c r="G459" s="99">
        <v>0</v>
      </c>
    </row>
    <row r="460" spans="1:7" ht="15.75">
      <c r="A460" s="84">
        <v>454</v>
      </c>
      <c r="B460" s="94">
        <v>1637</v>
      </c>
      <c r="C460" s="95">
        <v>61955574</v>
      </c>
      <c r="D460" s="96" t="s">
        <v>251</v>
      </c>
      <c r="E460" s="116" t="s">
        <v>252</v>
      </c>
      <c r="F460" s="107">
        <v>3231</v>
      </c>
      <c r="G460" s="99">
        <v>0</v>
      </c>
    </row>
    <row r="461" spans="1:7" ht="15.75">
      <c r="A461" s="84">
        <v>455</v>
      </c>
      <c r="B461" s="94">
        <v>1638</v>
      </c>
      <c r="C461" s="95">
        <v>60780568</v>
      </c>
      <c r="D461" s="96" t="s">
        <v>253</v>
      </c>
      <c r="E461" s="116" t="s">
        <v>254</v>
      </c>
      <c r="F461" s="107">
        <v>3231</v>
      </c>
      <c r="G461" s="99">
        <v>0</v>
      </c>
    </row>
    <row r="462" spans="1:7" ht="15.75">
      <c r="A462" s="84">
        <v>456</v>
      </c>
      <c r="B462" s="94">
        <v>1640</v>
      </c>
      <c r="C462" s="95">
        <v>60780541</v>
      </c>
      <c r="D462" s="96" t="s">
        <v>255</v>
      </c>
      <c r="E462" s="116" t="s">
        <v>256</v>
      </c>
      <c r="F462" s="107">
        <v>3231</v>
      </c>
      <c r="G462" s="99">
        <v>0</v>
      </c>
    </row>
    <row r="463" spans="1:7" ht="15.75">
      <c r="A463" s="84">
        <v>457</v>
      </c>
      <c r="B463" s="94">
        <v>1641</v>
      </c>
      <c r="C463" s="95">
        <v>60780487</v>
      </c>
      <c r="D463" s="96" t="s">
        <v>257</v>
      </c>
      <c r="E463" s="116" t="s">
        <v>258</v>
      </c>
      <c r="F463" s="107">
        <v>3231</v>
      </c>
      <c r="G463" s="99">
        <v>0</v>
      </c>
    </row>
    <row r="464" spans="1:7" ht="15.75">
      <c r="A464" s="84">
        <v>458</v>
      </c>
      <c r="B464" s="94">
        <v>1643</v>
      </c>
      <c r="C464" s="95" t="s">
        <v>259</v>
      </c>
      <c r="D464" s="96" t="s">
        <v>260</v>
      </c>
      <c r="E464" s="116" t="s">
        <v>261</v>
      </c>
      <c r="F464" s="107">
        <v>3231</v>
      </c>
      <c r="G464" s="99">
        <v>0</v>
      </c>
    </row>
    <row r="465" spans="1:7" ht="15.75">
      <c r="A465" s="84">
        <v>459</v>
      </c>
      <c r="B465" s="94">
        <v>1705</v>
      </c>
      <c r="C465" s="102">
        <v>60337401</v>
      </c>
      <c r="D465" s="96" t="s">
        <v>262</v>
      </c>
      <c r="E465" s="116" t="s">
        <v>263</v>
      </c>
      <c r="F465" s="107">
        <v>3421</v>
      </c>
      <c r="G465" s="99">
        <v>93</v>
      </c>
    </row>
    <row r="466" spans="1:7" ht="15.75">
      <c r="A466" s="84">
        <v>460</v>
      </c>
      <c r="B466" s="94">
        <v>1707</v>
      </c>
      <c r="C466" s="102">
        <v>60337273</v>
      </c>
      <c r="D466" s="96" t="s">
        <v>2694</v>
      </c>
      <c r="E466" s="116" t="s">
        <v>2695</v>
      </c>
      <c r="F466" s="107">
        <v>3421</v>
      </c>
      <c r="G466" s="99">
        <v>90</v>
      </c>
    </row>
    <row r="467" spans="1:7" ht="15.75">
      <c r="A467" s="84">
        <v>461</v>
      </c>
      <c r="B467" s="94">
        <v>1708</v>
      </c>
      <c r="C467" s="102" t="s">
        <v>2696</v>
      </c>
      <c r="D467" s="96" t="s">
        <v>2697</v>
      </c>
      <c r="E467" s="116" t="s">
        <v>2698</v>
      </c>
      <c r="F467" s="107">
        <v>3421</v>
      </c>
      <c r="G467" s="99">
        <v>5175</v>
      </c>
    </row>
    <row r="468" spans="1:7" ht="15.75">
      <c r="A468" s="84">
        <v>462</v>
      </c>
      <c r="B468" s="94">
        <v>1710</v>
      </c>
      <c r="C468" s="102">
        <v>62331442</v>
      </c>
      <c r="D468" s="96" t="s">
        <v>2699</v>
      </c>
      <c r="E468" s="116" t="s">
        <v>2700</v>
      </c>
      <c r="F468" s="107">
        <v>3421</v>
      </c>
      <c r="G468" s="99">
        <v>41</v>
      </c>
    </row>
    <row r="469" spans="1:7" ht="15.75">
      <c r="A469" s="84">
        <v>463</v>
      </c>
      <c r="B469" s="94">
        <v>1713</v>
      </c>
      <c r="C469" s="102">
        <v>47658142</v>
      </c>
      <c r="D469" s="96" t="s">
        <v>2701</v>
      </c>
      <c r="E469" s="116" t="s">
        <v>2702</v>
      </c>
      <c r="F469" s="107">
        <v>3421</v>
      </c>
      <c r="G469" s="99">
        <v>38</v>
      </c>
    </row>
    <row r="470" spans="1:7" ht="15.75">
      <c r="A470" s="84">
        <v>464</v>
      </c>
      <c r="B470" s="94">
        <v>1714</v>
      </c>
      <c r="C470" s="102">
        <v>47658193</v>
      </c>
      <c r="D470" s="96" t="s">
        <v>3032</v>
      </c>
      <c r="E470" s="116" t="s">
        <v>3033</v>
      </c>
      <c r="F470" s="107">
        <v>3421</v>
      </c>
      <c r="G470" s="99">
        <v>44</v>
      </c>
    </row>
    <row r="471" spans="1:7" ht="15.75">
      <c r="A471" s="84">
        <v>465</v>
      </c>
      <c r="B471" s="94">
        <v>1715</v>
      </c>
      <c r="C471" s="102">
        <v>47998300</v>
      </c>
      <c r="D471" s="96" t="s">
        <v>3097</v>
      </c>
      <c r="E471" s="116" t="s">
        <v>3098</v>
      </c>
      <c r="F471" s="107">
        <v>3421</v>
      </c>
      <c r="G471" s="99">
        <v>37</v>
      </c>
    </row>
    <row r="472" spans="1:7" ht="15.75">
      <c r="A472" s="84">
        <v>466</v>
      </c>
      <c r="B472" s="94">
        <v>1716</v>
      </c>
      <c r="C472" s="102" t="s">
        <v>3099</v>
      </c>
      <c r="D472" s="96" t="s">
        <v>1242</v>
      </c>
      <c r="E472" s="116" t="s">
        <v>1243</v>
      </c>
      <c r="F472" s="107">
        <v>3421</v>
      </c>
      <c r="G472" s="99">
        <v>55</v>
      </c>
    </row>
    <row r="473" spans="1:7" ht="15.75">
      <c r="A473" s="84">
        <v>467</v>
      </c>
      <c r="B473" s="94">
        <v>1718</v>
      </c>
      <c r="C473" s="102">
        <v>47998008</v>
      </c>
      <c r="D473" s="96" t="s">
        <v>1244</v>
      </c>
      <c r="E473" s="116" t="s">
        <v>521</v>
      </c>
      <c r="F473" s="107">
        <v>3421</v>
      </c>
      <c r="G473" s="99">
        <v>36</v>
      </c>
    </row>
    <row r="474" spans="1:7" ht="15.75">
      <c r="A474" s="84">
        <v>468</v>
      </c>
      <c r="B474" s="94">
        <v>1721</v>
      </c>
      <c r="C474" s="102" t="s">
        <v>1245</v>
      </c>
      <c r="D474" s="116" t="s">
        <v>1246</v>
      </c>
      <c r="E474" s="97" t="s">
        <v>1247</v>
      </c>
      <c r="F474" s="98">
        <v>3421</v>
      </c>
      <c r="G474" s="99">
        <v>607</v>
      </c>
    </row>
    <row r="475" spans="1:7" ht="15.75">
      <c r="A475" s="84">
        <v>469</v>
      </c>
      <c r="B475" s="94">
        <v>1724</v>
      </c>
      <c r="C475" s="102">
        <v>61955680</v>
      </c>
      <c r="D475" s="96" t="s">
        <v>1248</v>
      </c>
      <c r="E475" s="116" t="s">
        <v>1249</v>
      </c>
      <c r="F475" s="107">
        <v>3421</v>
      </c>
      <c r="G475" s="99">
        <v>35</v>
      </c>
    </row>
    <row r="476" spans="1:7" ht="15.75">
      <c r="A476" s="84">
        <v>470</v>
      </c>
      <c r="B476" s="94">
        <v>1726</v>
      </c>
      <c r="C476" s="102">
        <v>61955671</v>
      </c>
      <c r="D476" s="137" t="s">
        <v>1250</v>
      </c>
      <c r="E476" s="116" t="s">
        <v>1251</v>
      </c>
      <c r="F476" s="107">
        <v>3421</v>
      </c>
      <c r="G476" s="99">
        <v>40</v>
      </c>
    </row>
    <row r="477" spans="1:7" ht="15.75">
      <c r="A477" s="84">
        <v>471</v>
      </c>
      <c r="B477" s="94">
        <v>1727</v>
      </c>
      <c r="C477" s="102">
        <v>61955744</v>
      </c>
      <c r="D477" s="96" t="s">
        <v>1252</v>
      </c>
      <c r="E477" s="116" t="s">
        <v>1253</v>
      </c>
      <c r="F477" s="107">
        <v>3421</v>
      </c>
      <c r="G477" s="99">
        <v>115</v>
      </c>
    </row>
    <row r="478" spans="1:7" ht="15.75">
      <c r="A478" s="84">
        <v>472</v>
      </c>
      <c r="B478" s="94">
        <v>1728</v>
      </c>
      <c r="C478" s="102">
        <v>64120368</v>
      </c>
      <c r="D478" s="96" t="s">
        <v>1254</v>
      </c>
      <c r="E478" s="116" t="s">
        <v>1255</v>
      </c>
      <c r="F478" s="107">
        <v>3421</v>
      </c>
      <c r="G478" s="99">
        <v>51</v>
      </c>
    </row>
    <row r="479" spans="1:7" ht="15.75">
      <c r="A479" s="84">
        <v>473</v>
      </c>
      <c r="B479" s="94">
        <v>1804</v>
      </c>
      <c r="C479" s="120">
        <v>45234370</v>
      </c>
      <c r="D479" s="96" t="s">
        <v>1256</v>
      </c>
      <c r="E479" s="97" t="s">
        <v>1257</v>
      </c>
      <c r="F479" s="98">
        <v>3146</v>
      </c>
      <c r="G479" s="99">
        <v>931</v>
      </c>
    </row>
    <row r="480" spans="1:7" ht="15.75">
      <c r="A480" s="84">
        <v>474</v>
      </c>
      <c r="B480" s="94">
        <v>1806</v>
      </c>
      <c r="C480" s="95" t="s">
        <v>1258</v>
      </c>
      <c r="D480" s="96" t="s">
        <v>1259</v>
      </c>
      <c r="E480" s="116" t="s">
        <v>1260</v>
      </c>
      <c r="F480" s="107">
        <v>3142</v>
      </c>
      <c r="G480" s="99">
        <v>75</v>
      </c>
    </row>
    <row r="481" spans="1:7" ht="15.75">
      <c r="A481" s="84">
        <v>475</v>
      </c>
      <c r="B481" s="94">
        <v>1806</v>
      </c>
      <c r="C481" s="95" t="s">
        <v>1258</v>
      </c>
      <c r="D481" s="96" t="s">
        <v>1259</v>
      </c>
      <c r="E481" s="116" t="s">
        <v>1260</v>
      </c>
      <c r="F481" s="107">
        <v>3147</v>
      </c>
      <c r="G481" s="99">
        <v>1487</v>
      </c>
    </row>
    <row r="482" spans="1:7" ht="15.75">
      <c r="A482" s="84">
        <v>476</v>
      </c>
      <c r="B482" s="94">
        <v>1807</v>
      </c>
      <c r="C482" s="95">
        <v>65497902</v>
      </c>
      <c r="D482" s="96" t="s">
        <v>2448</v>
      </c>
      <c r="E482" s="116" t="s">
        <v>2449</v>
      </c>
      <c r="F482" s="107">
        <v>3147</v>
      </c>
      <c r="G482" s="99">
        <v>966</v>
      </c>
    </row>
    <row r="483" spans="1:7" ht="15.75">
      <c r="A483" s="84">
        <v>477</v>
      </c>
      <c r="B483" s="94">
        <v>1810</v>
      </c>
      <c r="C483" s="95" t="s">
        <v>2450</v>
      </c>
      <c r="D483" s="96" t="s">
        <v>2451</v>
      </c>
      <c r="E483" s="116" t="s">
        <v>2452</v>
      </c>
      <c r="F483" s="107">
        <v>3239</v>
      </c>
      <c r="G483" s="99">
        <v>0</v>
      </c>
    </row>
    <row r="484" spans="1:7" ht="15.75">
      <c r="A484" s="84">
        <v>478</v>
      </c>
      <c r="B484" s="94">
        <v>1814</v>
      </c>
      <c r="C484" s="120">
        <v>62331752</v>
      </c>
      <c r="D484" s="96" t="s">
        <v>2453</v>
      </c>
      <c r="E484" s="97" t="s">
        <v>2454</v>
      </c>
      <c r="F484" s="98">
        <v>3146</v>
      </c>
      <c r="G484" s="99">
        <v>860</v>
      </c>
    </row>
    <row r="485" spans="1:7" ht="15.75">
      <c r="A485" s="84">
        <v>479</v>
      </c>
      <c r="B485" s="94">
        <v>1817</v>
      </c>
      <c r="C485" s="120">
        <v>62330381</v>
      </c>
      <c r="D485" s="96" t="s">
        <v>2455</v>
      </c>
      <c r="E485" s="97" t="s">
        <v>2456</v>
      </c>
      <c r="F485" s="98">
        <v>3146</v>
      </c>
      <c r="G485" s="99">
        <v>795</v>
      </c>
    </row>
    <row r="486" spans="1:7" ht="15.75">
      <c r="A486" s="84">
        <v>480</v>
      </c>
      <c r="B486" s="94">
        <v>1818</v>
      </c>
      <c r="C486" s="102">
        <v>62330403</v>
      </c>
      <c r="D486" s="96" t="s">
        <v>1646</v>
      </c>
      <c r="E486" s="116" t="s">
        <v>1647</v>
      </c>
      <c r="F486" s="107">
        <v>3149</v>
      </c>
      <c r="G486" s="99">
        <v>3938</v>
      </c>
    </row>
    <row r="487" spans="1:7" ht="15.75">
      <c r="A487" s="84">
        <v>481</v>
      </c>
      <c r="B487" s="94">
        <v>1819</v>
      </c>
      <c r="C487" s="95" t="s">
        <v>1648</v>
      </c>
      <c r="D487" s="96" t="s">
        <v>1649</v>
      </c>
      <c r="E487" s="100" t="s">
        <v>1650</v>
      </c>
      <c r="F487" s="107">
        <v>3125</v>
      </c>
      <c r="G487" s="99">
        <v>4780</v>
      </c>
    </row>
    <row r="488" spans="1:7" ht="15.75">
      <c r="A488" s="84">
        <v>482</v>
      </c>
      <c r="B488" s="94">
        <v>1821</v>
      </c>
      <c r="C488" s="120" t="s">
        <v>1651</v>
      </c>
      <c r="D488" s="96" t="s">
        <v>1652</v>
      </c>
      <c r="E488" s="97" t="s">
        <v>1653</v>
      </c>
      <c r="F488" s="98">
        <v>3146</v>
      </c>
      <c r="G488" s="99">
        <f>594+19</f>
        <v>613</v>
      </c>
    </row>
    <row r="489" spans="1:7" ht="15.75">
      <c r="A489" s="84">
        <v>483</v>
      </c>
      <c r="B489" s="94">
        <v>1823</v>
      </c>
      <c r="C489" s="95">
        <v>47813369</v>
      </c>
      <c r="D489" s="97" t="s">
        <v>1654</v>
      </c>
      <c r="E489" s="116" t="s">
        <v>358</v>
      </c>
      <c r="F489" s="107">
        <v>3142</v>
      </c>
      <c r="G489" s="99">
        <v>826</v>
      </c>
    </row>
    <row r="490" spans="1:7" ht="15.75">
      <c r="A490" s="84">
        <v>484</v>
      </c>
      <c r="B490" s="94">
        <v>1825</v>
      </c>
      <c r="C490" s="95" t="s">
        <v>359</v>
      </c>
      <c r="D490" s="96" t="s">
        <v>360</v>
      </c>
      <c r="E490" s="116" t="s">
        <v>361</v>
      </c>
      <c r="F490" s="107">
        <v>3239</v>
      </c>
      <c r="G490" s="99">
        <v>0</v>
      </c>
    </row>
    <row r="491" spans="1:7" ht="15.75">
      <c r="A491" s="84">
        <v>485</v>
      </c>
      <c r="B491" s="94">
        <v>1826</v>
      </c>
      <c r="C491" s="120">
        <v>60045922</v>
      </c>
      <c r="D491" s="96" t="s">
        <v>362</v>
      </c>
      <c r="E491" s="97" t="s">
        <v>363</v>
      </c>
      <c r="F491" s="98">
        <v>3146</v>
      </c>
      <c r="G491" s="99">
        <f>737+15</f>
        <v>752</v>
      </c>
    </row>
    <row r="492" spans="1:7" ht="15.75">
      <c r="A492" s="84">
        <v>486</v>
      </c>
      <c r="B492" s="94">
        <v>1828</v>
      </c>
      <c r="C492" s="120">
        <v>60802774</v>
      </c>
      <c r="D492" s="96" t="s">
        <v>364</v>
      </c>
      <c r="E492" s="97" t="s">
        <v>1752</v>
      </c>
      <c r="F492" s="98">
        <v>3146</v>
      </c>
      <c r="G492" s="99">
        <f>641</f>
        <v>641</v>
      </c>
    </row>
    <row r="493" spans="1:7" ht="15.75">
      <c r="A493" s="84">
        <v>487</v>
      </c>
      <c r="B493" s="94">
        <v>1901</v>
      </c>
      <c r="C493" s="112">
        <v>61989321</v>
      </c>
      <c r="D493" s="96" t="s">
        <v>365</v>
      </c>
      <c r="E493" s="100" t="s">
        <v>366</v>
      </c>
      <c r="F493" s="107">
        <v>3149</v>
      </c>
      <c r="G493" s="99">
        <v>2307</v>
      </c>
    </row>
    <row r="494" spans="1:7" ht="15.75">
      <c r="A494" s="84">
        <v>488</v>
      </c>
      <c r="B494" s="94">
        <v>1902</v>
      </c>
      <c r="C494" s="112">
        <v>61989339</v>
      </c>
      <c r="D494" s="116" t="s">
        <v>367</v>
      </c>
      <c r="E494" s="100" t="s">
        <v>368</v>
      </c>
      <c r="F494" s="107">
        <v>3149</v>
      </c>
      <c r="G494" s="99">
        <v>2425</v>
      </c>
    </row>
    <row r="495" spans="1:7" ht="15.75">
      <c r="A495" s="84">
        <v>489</v>
      </c>
      <c r="B495" s="94">
        <v>1903</v>
      </c>
      <c r="C495" s="112">
        <v>48004774</v>
      </c>
      <c r="D495" s="96" t="s">
        <v>2732</v>
      </c>
      <c r="E495" s="100" t="s">
        <v>2733</v>
      </c>
      <c r="F495" s="107">
        <v>3149</v>
      </c>
      <c r="G495" s="99">
        <f>2012+50</f>
        <v>2062</v>
      </c>
    </row>
    <row r="496" spans="1:7" ht="15.75">
      <c r="A496" s="84">
        <v>490</v>
      </c>
      <c r="B496" s="94">
        <v>1904</v>
      </c>
      <c r="C496" s="112">
        <v>48004898</v>
      </c>
      <c r="D496" s="96" t="s">
        <v>1421</v>
      </c>
      <c r="E496" s="100" t="s">
        <v>2599</v>
      </c>
      <c r="F496" s="107">
        <v>3149</v>
      </c>
      <c r="G496" s="99">
        <f>4256</f>
        <v>4256</v>
      </c>
    </row>
    <row r="497" spans="1:7" ht="15.75">
      <c r="A497" s="84">
        <v>491</v>
      </c>
      <c r="B497" s="94">
        <v>1905</v>
      </c>
      <c r="C497" s="112">
        <v>47658061</v>
      </c>
      <c r="D497" s="96" t="s">
        <v>2600</v>
      </c>
      <c r="E497" s="100" t="s">
        <v>2601</v>
      </c>
      <c r="F497" s="107">
        <v>3149</v>
      </c>
      <c r="G497" s="99">
        <v>2224</v>
      </c>
    </row>
    <row r="498" spans="1:7" ht="15.75">
      <c r="A498" s="84">
        <v>492</v>
      </c>
      <c r="B498" s="94">
        <v>1906</v>
      </c>
      <c r="C498" s="112">
        <v>47998296</v>
      </c>
      <c r="D498" s="96" t="s">
        <v>2602</v>
      </c>
      <c r="E498" s="100" t="s">
        <v>2603</v>
      </c>
      <c r="F498" s="107">
        <v>3149</v>
      </c>
      <c r="G498" s="99">
        <v>1650</v>
      </c>
    </row>
    <row r="499" spans="1:7" ht="15.75">
      <c r="A499" s="84">
        <v>493</v>
      </c>
      <c r="B499" s="94">
        <v>1907</v>
      </c>
      <c r="C499" s="112">
        <v>47813466</v>
      </c>
      <c r="D499" s="96" t="s">
        <v>2604</v>
      </c>
      <c r="E499" s="100" t="s">
        <v>2605</v>
      </c>
      <c r="F499" s="107">
        <v>3149</v>
      </c>
      <c r="G499" s="99">
        <v>2484</v>
      </c>
    </row>
    <row r="500" spans="1:7" ht="15.75">
      <c r="A500" s="84">
        <v>494</v>
      </c>
      <c r="B500" s="94">
        <v>1908</v>
      </c>
      <c r="C500" s="112">
        <v>47811927</v>
      </c>
      <c r="D500" s="96" t="s">
        <v>2606</v>
      </c>
      <c r="E500" s="100" t="s">
        <v>2607</v>
      </c>
      <c r="F500" s="107">
        <v>3149</v>
      </c>
      <c r="G500" s="99">
        <f>3316+80+45</f>
        <v>3441</v>
      </c>
    </row>
    <row r="501" spans="1:7" ht="15.75">
      <c r="A501" s="84">
        <v>495</v>
      </c>
      <c r="B501" s="94">
        <v>1909</v>
      </c>
      <c r="C501" s="112">
        <v>47811919</v>
      </c>
      <c r="D501" s="96" t="s">
        <v>2608</v>
      </c>
      <c r="E501" s="100" t="s">
        <v>2609</v>
      </c>
      <c r="F501" s="107">
        <v>3149</v>
      </c>
      <c r="G501" s="99">
        <f>3958</f>
        <v>3958</v>
      </c>
    </row>
    <row r="502" spans="1:7" ht="15.75">
      <c r="A502" s="84">
        <v>496</v>
      </c>
      <c r="B502" s="94">
        <v>1910</v>
      </c>
      <c r="C502" s="112">
        <v>60043652</v>
      </c>
      <c r="D502" s="96" t="s">
        <v>2610</v>
      </c>
      <c r="E502" s="100" t="s">
        <v>2611</v>
      </c>
      <c r="F502" s="107">
        <v>3149</v>
      </c>
      <c r="G502" s="99">
        <v>3909</v>
      </c>
    </row>
    <row r="503" spans="1:7" ht="15.75">
      <c r="A503" s="84">
        <v>497</v>
      </c>
      <c r="B503" s="94">
        <v>1911</v>
      </c>
      <c r="C503" s="112">
        <v>68334222</v>
      </c>
      <c r="D503" s="96" t="s">
        <v>2612</v>
      </c>
      <c r="E503" s="100" t="s">
        <v>2613</v>
      </c>
      <c r="F503" s="107">
        <v>3149</v>
      </c>
      <c r="G503" s="99">
        <f>1899</f>
        <v>1899</v>
      </c>
    </row>
    <row r="504" spans="1:7" ht="15.75">
      <c r="A504" s="84">
        <v>498</v>
      </c>
      <c r="B504" s="94">
        <v>1912</v>
      </c>
      <c r="C504" s="112">
        <v>60043661</v>
      </c>
      <c r="D504" s="96" t="s">
        <v>2614</v>
      </c>
      <c r="E504" s="100" t="s">
        <v>2615</v>
      </c>
      <c r="F504" s="107">
        <v>3149</v>
      </c>
      <c r="G504" s="99">
        <v>3764</v>
      </c>
    </row>
    <row r="505" spans="1:7" ht="15.75">
      <c r="A505" s="84">
        <v>499</v>
      </c>
      <c r="B505" s="94">
        <v>1913</v>
      </c>
      <c r="C505" s="112">
        <v>60802464</v>
      </c>
      <c r="D505" s="96" t="s">
        <v>174</v>
      </c>
      <c r="E505" s="100" t="s">
        <v>175</v>
      </c>
      <c r="F505" s="107">
        <v>3149</v>
      </c>
      <c r="G505" s="99">
        <v>1302</v>
      </c>
    </row>
    <row r="506" spans="1:7" ht="15.75">
      <c r="A506" s="84">
        <v>500</v>
      </c>
      <c r="B506" s="94">
        <v>1914</v>
      </c>
      <c r="C506" s="112" t="s">
        <v>176</v>
      </c>
      <c r="D506" s="116" t="s">
        <v>177</v>
      </c>
      <c r="E506" s="100" t="s">
        <v>178</v>
      </c>
      <c r="F506" s="107">
        <v>3149</v>
      </c>
      <c r="G506" s="99">
        <f>3002+50</f>
        <v>3052</v>
      </c>
    </row>
    <row r="507" spans="1:7" ht="15.75">
      <c r="A507" s="84">
        <v>501</v>
      </c>
      <c r="B507" s="94">
        <v>1915</v>
      </c>
      <c r="C507" s="112">
        <v>60802472</v>
      </c>
      <c r="D507" s="96" t="s">
        <v>179</v>
      </c>
      <c r="E507" s="100" t="s">
        <v>180</v>
      </c>
      <c r="F507" s="107">
        <v>3149</v>
      </c>
      <c r="G507" s="99">
        <f>1364+48</f>
        <v>1412</v>
      </c>
    </row>
    <row r="508" spans="1:7" ht="15.75">
      <c r="A508" s="138"/>
      <c r="B508" s="94"/>
      <c r="C508" s="95"/>
      <c r="D508" s="96" t="s">
        <v>2218</v>
      </c>
      <c r="E508" s="116"/>
      <c r="F508" s="107"/>
      <c r="G508" s="139">
        <f>SUM(G7:G507)</f>
        <v>650198</v>
      </c>
    </row>
    <row r="509" ht="15.75">
      <c r="F509" s="140"/>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A1" sqref="A1"/>
      <selection pane="bottomLeft" activeCell="B363" sqref="B363"/>
    </sheetView>
  </sheetViews>
  <sheetFormatPr defaultColWidth="9.00390625" defaultRowHeight="12.75"/>
  <cols>
    <col min="1" max="1" width="5.875" style="69" customWidth="1"/>
    <col min="2" max="2" width="48.25390625" style="70" customWidth="1"/>
    <col min="3" max="3" width="77.125" style="52" hidden="1" customWidth="1"/>
    <col min="4" max="4" width="6.125" style="319" customWidth="1"/>
    <col min="5" max="5" width="59.00390625" style="320" customWidth="1"/>
    <col min="6" max="16384" width="10.25390625" style="52" customWidth="1"/>
  </cols>
  <sheetData>
    <row r="1" spans="1:5" ht="47.25">
      <c r="A1" s="7" t="s">
        <v>1757</v>
      </c>
      <c r="B1" s="50" t="s">
        <v>980</v>
      </c>
      <c r="C1" s="51"/>
      <c r="D1" s="313" t="s">
        <v>1892</v>
      </c>
      <c r="E1" s="314" t="s">
        <v>981</v>
      </c>
    </row>
    <row r="2" spans="1:5" ht="31.5">
      <c r="A2" s="7" t="s">
        <v>1892</v>
      </c>
      <c r="B2" s="50" t="s">
        <v>981</v>
      </c>
      <c r="C2" s="51"/>
      <c r="D2" s="315">
        <v>1011</v>
      </c>
      <c r="E2" s="314" t="s">
        <v>980</v>
      </c>
    </row>
    <row r="3" spans="1:7" ht="31.5">
      <c r="A3" s="7" t="s">
        <v>982</v>
      </c>
      <c r="B3" s="50" t="s">
        <v>983</v>
      </c>
      <c r="C3" s="51"/>
      <c r="D3" s="315">
        <v>1012</v>
      </c>
      <c r="E3" s="314" t="s">
        <v>983</v>
      </c>
      <c r="F3" s="320" t="s">
        <v>1569</v>
      </c>
      <c r="G3" s="320"/>
    </row>
    <row r="4" spans="1:5" ht="15.75">
      <c r="A4" s="7" t="s">
        <v>984</v>
      </c>
      <c r="B4" s="50" t="s">
        <v>669</v>
      </c>
      <c r="C4" s="51"/>
      <c r="D4" s="315">
        <v>1013</v>
      </c>
      <c r="E4" s="314" t="s">
        <v>669</v>
      </c>
    </row>
    <row r="5" spans="1:5" ht="47.25">
      <c r="A5" s="7" t="s">
        <v>670</v>
      </c>
      <c r="B5" s="50" t="s">
        <v>671</v>
      </c>
      <c r="C5" s="51"/>
      <c r="D5" s="315">
        <v>1014</v>
      </c>
      <c r="E5" s="314" t="s">
        <v>1559</v>
      </c>
    </row>
    <row r="6" spans="1:5" ht="15.75">
      <c r="A6" s="7" t="s">
        <v>672</v>
      </c>
      <c r="B6" s="53" t="s">
        <v>673</v>
      </c>
      <c r="C6" s="51"/>
      <c r="D6" s="315">
        <v>1019</v>
      </c>
      <c r="E6" s="314" t="s">
        <v>673</v>
      </c>
    </row>
    <row r="7" spans="1:5" ht="15.75">
      <c r="A7" s="7" t="s">
        <v>674</v>
      </c>
      <c r="B7" s="50" t="s">
        <v>675</v>
      </c>
      <c r="C7" s="51"/>
      <c r="D7" s="315">
        <v>1021</v>
      </c>
      <c r="E7" s="314" t="s">
        <v>675</v>
      </c>
    </row>
    <row r="8" spans="1:5" ht="31.5">
      <c r="A8" s="7" t="s">
        <v>2883</v>
      </c>
      <c r="B8" s="50" t="s">
        <v>2884</v>
      </c>
      <c r="C8" s="51"/>
      <c r="D8" s="315">
        <v>1022</v>
      </c>
      <c r="E8" s="314" t="s">
        <v>2884</v>
      </c>
    </row>
    <row r="9" spans="1:5" ht="15.75">
      <c r="A9" s="7" t="s">
        <v>2885</v>
      </c>
      <c r="B9" s="50" t="s">
        <v>2886</v>
      </c>
      <c r="C9" s="51"/>
      <c r="D9" s="315">
        <v>1023</v>
      </c>
      <c r="E9" s="314" t="s">
        <v>2886</v>
      </c>
    </row>
    <row r="10" spans="1:5" ht="31.5">
      <c r="A10" s="7" t="s">
        <v>2887</v>
      </c>
      <c r="B10" s="50" t="s">
        <v>1923</v>
      </c>
      <c r="C10" s="51"/>
      <c r="D10" s="315">
        <v>1024</v>
      </c>
      <c r="E10" s="314" t="s">
        <v>1923</v>
      </c>
    </row>
    <row r="11" spans="1:5" ht="31.5">
      <c r="A11" s="7" t="s">
        <v>1924</v>
      </c>
      <c r="B11" s="50" t="s">
        <v>1925</v>
      </c>
      <c r="C11" s="51"/>
      <c r="D11" s="315">
        <v>1029</v>
      </c>
      <c r="E11" s="314" t="s">
        <v>1925</v>
      </c>
    </row>
    <row r="12" spans="1:5" ht="15.75">
      <c r="A12" s="7" t="s">
        <v>1926</v>
      </c>
      <c r="B12" s="50" t="s">
        <v>1927</v>
      </c>
      <c r="C12" s="51"/>
      <c r="D12" s="315">
        <v>1031</v>
      </c>
      <c r="E12" s="314" t="s">
        <v>1927</v>
      </c>
    </row>
    <row r="13" spans="1:5" ht="15.75">
      <c r="A13" s="7" t="s">
        <v>1928</v>
      </c>
      <c r="B13" s="50" t="s">
        <v>1929</v>
      </c>
      <c r="C13" s="51"/>
      <c r="D13" s="315">
        <v>1032</v>
      </c>
      <c r="E13" s="314" t="s">
        <v>1929</v>
      </c>
    </row>
    <row r="14" spans="1:5" ht="15.75">
      <c r="A14" s="7" t="s">
        <v>1930</v>
      </c>
      <c r="B14" s="50" t="s">
        <v>1931</v>
      </c>
      <c r="C14" s="51"/>
      <c r="D14" s="315">
        <v>1036</v>
      </c>
      <c r="E14" s="314" t="s">
        <v>1931</v>
      </c>
    </row>
    <row r="15" spans="1:5" ht="15.75">
      <c r="A15" s="7" t="s">
        <v>1932</v>
      </c>
      <c r="B15" s="50" t="s">
        <v>2386</v>
      </c>
      <c r="C15" s="51"/>
      <c r="D15" s="315">
        <v>1037</v>
      </c>
      <c r="E15" s="314" t="s">
        <v>2386</v>
      </c>
    </row>
    <row r="16" spans="1:5" ht="15.75">
      <c r="A16" s="7" t="s">
        <v>2387</v>
      </c>
      <c r="B16" s="50" t="s">
        <v>2388</v>
      </c>
      <c r="C16" s="51"/>
      <c r="D16" s="315">
        <v>1039</v>
      </c>
      <c r="E16" s="314" t="s">
        <v>2388</v>
      </c>
    </row>
    <row r="17" spans="1:5" ht="15.75">
      <c r="A17" s="7" t="s">
        <v>2389</v>
      </c>
      <c r="B17" s="50" t="s">
        <v>2390</v>
      </c>
      <c r="C17" s="51"/>
      <c r="D17" s="315">
        <v>1061</v>
      </c>
      <c r="E17" s="314" t="s">
        <v>2390</v>
      </c>
    </row>
    <row r="18" spans="1:5" ht="15.75">
      <c r="A18" s="7" t="s">
        <v>2391</v>
      </c>
      <c r="B18" s="50" t="s">
        <v>2392</v>
      </c>
      <c r="C18" s="51"/>
      <c r="D18" s="315">
        <v>1062</v>
      </c>
      <c r="E18" s="314" t="s">
        <v>2392</v>
      </c>
    </row>
    <row r="19" spans="1:5" ht="15.75">
      <c r="A19" s="7" t="s">
        <v>2393</v>
      </c>
      <c r="B19" s="50" t="s">
        <v>2394</v>
      </c>
      <c r="C19" s="51"/>
      <c r="D19" s="315">
        <v>1063</v>
      </c>
      <c r="E19" s="314" t="s">
        <v>2394</v>
      </c>
    </row>
    <row r="20" spans="1:5" ht="15.75">
      <c r="A20" s="7" t="s">
        <v>2395</v>
      </c>
      <c r="B20" s="50" t="s">
        <v>2396</v>
      </c>
      <c r="C20" s="51"/>
      <c r="D20" s="315">
        <v>1069</v>
      </c>
      <c r="E20" s="314" t="s">
        <v>2396</v>
      </c>
    </row>
    <row r="21" spans="1:5" s="57" customFormat="1" ht="15.75">
      <c r="A21" s="54" t="s">
        <v>2397</v>
      </c>
      <c r="B21" s="55" t="s">
        <v>2398</v>
      </c>
      <c r="C21" s="56" t="s">
        <v>2399</v>
      </c>
      <c r="D21" s="315">
        <v>1070</v>
      </c>
      <c r="E21" s="314" t="s">
        <v>2398</v>
      </c>
    </row>
    <row r="22" spans="1:5" ht="15.75">
      <c r="A22" s="7" t="s">
        <v>2400</v>
      </c>
      <c r="B22" s="50" t="s">
        <v>2401</v>
      </c>
      <c r="C22" s="51"/>
      <c r="D22" s="315">
        <v>1081</v>
      </c>
      <c r="E22" s="314" t="s">
        <v>2401</v>
      </c>
    </row>
    <row r="23" spans="1:5" ht="15.75">
      <c r="A23" s="7" t="s">
        <v>2402</v>
      </c>
      <c r="B23" s="50" t="s">
        <v>2004</v>
      </c>
      <c r="C23" s="51"/>
      <c r="D23" s="315">
        <v>1082</v>
      </c>
      <c r="E23" s="314" t="s">
        <v>2004</v>
      </c>
    </row>
    <row r="24" spans="1:5" ht="15.75">
      <c r="A24" s="54" t="s">
        <v>2005</v>
      </c>
      <c r="B24" s="55" t="s">
        <v>1050</v>
      </c>
      <c r="C24" s="51"/>
      <c r="D24" s="315">
        <v>1091</v>
      </c>
      <c r="E24" s="314" t="s">
        <v>1050</v>
      </c>
    </row>
    <row r="25" spans="1:5" ht="15.75">
      <c r="A25" s="54" t="s">
        <v>1051</v>
      </c>
      <c r="B25" s="55" t="s">
        <v>1052</v>
      </c>
      <c r="C25" s="51"/>
      <c r="D25" s="315">
        <v>1092</v>
      </c>
      <c r="E25" s="314" t="s">
        <v>1052</v>
      </c>
    </row>
    <row r="26" spans="1:5" ht="15.75">
      <c r="A26" s="54" t="s">
        <v>1053</v>
      </c>
      <c r="B26" s="55" t="s">
        <v>1054</v>
      </c>
      <c r="C26" s="51"/>
      <c r="D26" s="315">
        <v>1098</v>
      </c>
      <c r="E26" s="314" t="s">
        <v>1054</v>
      </c>
    </row>
    <row r="27" spans="1:5" ht="15.75">
      <c r="A27" s="54" t="s">
        <v>1055</v>
      </c>
      <c r="B27" s="55" t="s">
        <v>1056</v>
      </c>
      <c r="C27" s="51"/>
      <c r="D27" s="315">
        <v>1099</v>
      </c>
      <c r="E27" s="314" t="s">
        <v>1056</v>
      </c>
    </row>
    <row r="28" spans="1:5" s="57" customFormat="1" ht="15.75">
      <c r="A28" s="54" t="s">
        <v>1835</v>
      </c>
      <c r="B28" s="55" t="s">
        <v>1057</v>
      </c>
      <c r="C28" s="56" t="s">
        <v>1058</v>
      </c>
      <c r="D28" s="315">
        <v>2111</v>
      </c>
      <c r="E28" s="314" t="s">
        <v>1057</v>
      </c>
    </row>
    <row r="29" spans="1:5" s="57" customFormat="1" ht="15.75">
      <c r="A29" s="54" t="s">
        <v>1059</v>
      </c>
      <c r="B29" s="55" t="s">
        <v>1060</v>
      </c>
      <c r="C29" s="56"/>
      <c r="D29" s="315">
        <v>2112</v>
      </c>
      <c r="E29" s="314" t="s">
        <v>1060</v>
      </c>
    </row>
    <row r="30" spans="1:5" s="57" customFormat="1" ht="15.75">
      <c r="A30" s="54">
        <v>2113</v>
      </c>
      <c r="B30" s="55" t="s">
        <v>1061</v>
      </c>
      <c r="C30" s="56"/>
      <c r="D30" s="313">
        <v>2113</v>
      </c>
      <c r="E30" s="314" t="s">
        <v>1061</v>
      </c>
    </row>
    <row r="31" spans="1:5" s="57" customFormat="1" ht="15.75">
      <c r="A31" s="54" t="s">
        <v>1062</v>
      </c>
      <c r="B31" s="55" t="s">
        <v>1063</v>
      </c>
      <c r="C31" s="56"/>
      <c r="D31" s="315">
        <v>2114</v>
      </c>
      <c r="E31" s="314" t="s">
        <v>1063</v>
      </c>
    </row>
    <row r="32" spans="1:5" s="57" customFormat="1" ht="47.25">
      <c r="A32" s="54" t="s">
        <v>1064</v>
      </c>
      <c r="B32" s="55" t="s">
        <v>1065</v>
      </c>
      <c r="C32" s="56" t="s">
        <v>245</v>
      </c>
      <c r="D32" s="315">
        <v>2115</v>
      </c>
      <c r="E32" s="314" t="s">
        <v>1065</v>
      </c>
    </row>
    <row r="33" spans="1:5" s="57" customFormat="1" ht="15.75">
      <c r="A33" s="54" t="s">
        <v>246</v>
      </c>
      <c r="B33" s="55" t="s">
        <v>1584</v>
      </c>
      <c r="C33" s="56"/>
      <c r="D33" s="315">
        <v>2116</v>
      </c>
      <c r="E33" s="314" t="s">
        <v>1584</v>
      </c>
    </row>
    <row r="34" spans="1:5" s="57" customFormat="1" ht="15.75">
      <c r="A34" s="54">
        <v>2117</v>
      </c>
      <c r="B34" s="55" t="s">
        <v>2113</v>
      </c>
      <c r="C34" s="56" t="s">
        <v>1585</v>
      </c>
      <c r="D34" s="313">
        <v>2117</v>
      </c>
      <c r="E34" s="314" t="s">
        <v>2113</v>
      </c>
    </row>
    <row r="35" spans="1:5" s="57" customFormat="1" ht="15.75">
      <c r="A35" s="54" t="s">
        <v>1586</v>
      </c>
      <c r="B35" s="55" t="s">
        <v>1587</v>
      </c>
      <c r="C35" s="56" t="s">
        <v>1588</v>
      </c>
      <c r="D35" s="315">
        <v>2118</v>
      </c>
      <c r="E35" s="314" t="s">
        <v>1587</v>
      </c>
    </row>
    <row r="36" spans="1:5" s="57" customFormat="1" ht="15.75">
      <c r="A36" s="54" t="s">
        <v>779</v>
      </c>
      <c r="B36" s="55" t="s">
        <v>1589</v>
      </c>
      <c r="C36" s="56"/>
      <c r="D36" s="315">
        <v>2119</v>
      </c>
      <c r="E36" s="314" t="s">
        <v>1589</v>
      </c>
    </row>
    <row r="37" spans="1:5" ht="15.75">
      <c r="A37" s="7" t="s">
        <v>503</v>
      </c>
      <c r="B37" s="50" t="s">
        <v>504</v>
      </c>
      <c r="C37" s="51"/>
      <c r="D37" s="315">
        <v>2121</v>
      </c>
      <c r="E37" s="314" t="s">
        <v>504</v>
      </c>
    </row>
    <row r="38" spans="1:5" ht="15.75">
      <c r="A38" s="7">
        <v>2122</v>
      </c>
      <c r="B38" s="50" t="s">
        <v>505</v>
      </c>
      <c r="C38" s="51"/>
      <c r="D38" s="313">
        <v>2122</v>
      </c>
      <c r="E38" s="314" t="s">
        <v>505</v>
      </c>
    </row>
    <row r="39" spans="1:5" ht="15.75">
      <c r="A39" s="7" t="s">
        <v>2015</v>
      </c>
      <c r="B39" s="50" t="s">
        <v>506</v>
      </c>
      <c r="C39" s="51"/>
      <c r="D39" s="315">
        <v>2123</v>
      </c>
      <c r="E39" s="314" t="s">
        <v>506</v>
      </c>
    </row>
    <row r="40" spans="1:5" ht="31.5">
      <c r="A40" s="7">
        <v>2124</v>
      </c>
      <c r="B40" s="50" t="s">
        <v>507</v>
      </c>
      <c r="C40" s="51"/>
      <c r="D40" s="313">
        <v>2124</v>
      </c>
      <c r="E40" s="314" t="s">
        <v>507</v>
      </c>
    </row>
    <row r="41" spans="1:5" ht="15.75">
      <c r="A41" s="54" t="s">
        <v>508</v>
      </c>
      <c r="B41" s="55" t="s">
        <v>3088</v>
      </c>
      <c r="C41" s="51"/>
      <c r="D41" s="315">
        <v>2125</v>
      </c>
      <c r="E41" s="314" t="s">
        <v>3088</v>
      </c>
    </row>
    <row r="42" spans="1:5" ht="15.75">
      <c r="A42" s="7" t="s">
        <v>3089</v>
      </c>
      <c r="B42" s="50" t="s">
        <v>3090</v>
      </c>
      <c r="C42" s="51"/>
      <c r="D42" s="315">
        <v>2129</v>
      </c>
      <c r="E42" s="314" t="s">
        <v>3090</v>
      </c>
    </row>
    <row r="43" spans="1:5" ht="15.75">
      <c r="A43" s="7">
        <v>2131</v>
      </c>
      <c r="B43" s="50" t="s">
        <v>3091</v>
      </c>
      <c r="C43" s="51"/>
      <c r="D43" s="313">
        <v>2131</v>
      </c>
      <c r="E43" s="314" t="s">
        <v>3091</v>
      </c>
    </row>
    <row r="44" spans="1:5" ht="15.75">
      <c r="A44" s="7" t="s">
        <v>3092</v>
      </c>
      <c r="B44" s="50" t="s">
        <v>3093</v>
      </c>
      <c r="C44" s="51"/>
      <c r="D44" s="315">
        <v>2139</v>
      </c>
      <c r="E44" s="314" t="s">
        <v>3093</v>
      </c>
    </row>
    <row r="45" spans="1:5" ht="15.75">
      <c r="A45" s="58" t="s">
        <v>3094</v>
      </c>
      <c r="B45" s="59" t="s">
        <v>3095</v>
      </c>
      <c r="C45" s="60"/>
      <c r="D45" s="315">
        <v>2141</v>
      </c>
      <c r="E45" s="314" t="s">
        <v>3096</v>
      </c>
    </row>
    <row r="46" spans="1:5" s="57" customFormat="1" ht="63">
      <c r="A46" s="54" t="s">
        <v>1615</v>
      </c>
      <c r="B46" s="55" t="s">
        <v>3096</v>
      </c>
      <c r="C46" s="56" t="s">
        <v>1261</v>
      </c>
      <c r="D46" s="315">
        <v>2142</v>
      </c>
      <c r="E46" s="316" t="s">
        <v>1262</v>
      </c>
    </row>
    <row r="47" spans="1:5" s="57" customFormat="1" ht="15.75">
      <c r="A47" s="54" t="s">
        <v>1617</v>
      </c>
      <c r="B47" s="61" t="s">
        <v>1262</v>
      </c>
      <c r="C47" s="56"/>
      <c r="D47" s="315">
        <v>2143</v>
      </c>
      <c r="E47" s="316" t="s">
        <v>1263</v>
      </c>
    </row>
    <row r="48" spans="1:5" s="57" customFormat="1" ht="15.75">
      <c r="A48" s="54" t="s">
        <v>1620</v>
      </c>
      <c r="B48" s="62" t="s">
        <v>1263</v>
      </c>
      <c r="C48" s="56"/>
      <c r="D48" s="315">
        <v>2144</v>
      </c>
      <c r="E48" s="314" t="s">
        <v>1265</v>
      </c>
    </row>
    <row r="49" spans="1:5" s="57" customFormat="1" ht="31.5">
      <c r="A49" s="54" t="s">
        <v>1264</v>
      </c>
      <c r="B49" s="55" t="s">
        <v>1265</v>
      </c>
      <c r="C49" s="56"/>
      <c r="D49" s="313">
        <v>2161</v>
      </c>
      <c r="E49" s="314" t="s">
        <v>1560</v>
      </c>
    </row>
    <row r="50" spans="1:5" ht="47.25">
      <c r="A50" s="7">
        <v>2161</v>
      </c>
      <c r="B50" s="50" t="s">
        <v>1266</v>
      </c>
      <c r="C50" s="51"/>
      <c r="D50" s="315">
        <v>2162</v>
      </c>
      <c r="E50" s="314" t="s">
        <v>1561</v>
      </c>
    </row>
    <row r="51" spans="1:5" ht="47.25">
      <c r="A51" s="7" t="s">
        <v>1267</v>
      </c>
      <c r="B51" s="50" t="s">
        <v>1268</v>
      </c>
      <c r="C51" s="51"/>
      <c r="D51" s="313">
        <v>2169</v>
      </c>
      <c r="E51" s="314" t="s">
        <v>1269</v>
      </c>
    </row>
    <row r="52" spans="1:5" ht="31.5">
      <c r="A52" s="7">
        <v>2169</v>
      </c>
      <c r="B52" s="50" t="s">
        <v>1269</v>
      </c>
      <c r="C52" s="51"/>
      <c r="D52" s="315">
        <v>2181</v>
      </c>
      <c r="E52" s="314" t="s">
        <v>1273</v>
      </c>
    </row>
    <row r="53" spans="1:5" ht="31.5">
      <c r="A53" s="58" t="s">
        <v>1270</v>
      </c>
      <c r="B53" s="63" t="s">
        <v>1271</v>
      </c>
      <c r="C53" s="60"/>
      <c r="D53" s="315">
        <v>2182</v>
      </c>
      <c r="E53" s="314" t="s">
        <v>228</v>
      </c>
    </row>
    <row r="54" spans="1:5" s="57" customFormat="1" ht="15.75">
      <c r="A54" s="54" t="s">
        <v>1272</v>
      </c>
      <c r="B54" s="55" t="s">
        <v>1273</v>
      </c>
      <c r="C54" s="56"/>
      <c r="D54" s="315">
        <v>2183</v>
      </c>
      <c r="E54" s="314" t="s">
        <v>230</v>
      </c>
    </row>
    <row r="55" spans="1:5" s="57" customFormat="1" ht="15.75">
      <c r="A55" s="54" t="s">
        <v>1274</v>
      </c>
      <c r="B55" s="55" t="s">
        <v>228</v>
      </c>
      <c r="C55" s="56"/>
      <c r="D55" s="315">
        <v>2184</v>
      </c>
      <c r="E55" s="314" t="s">
        <v>232</v>
      </c>
    </row>
    <row r="56" spans="1:5" s="57" customFormat="1" ht="15.75">
      <c r="A56" s="54" t="s">
        <v>229</v>
      </c>
      <c r="B56" s="55" t="s">
        <v>230</v>
      </c>
      <c r="C56" s="56"/>
      <c r="D56" s="315">
        <v>2185</v>
      </c>
      <c r="E56" s="314" t="s">
        <v>234</v>
      </c>
    </row>
    <row r="57" spans="1:5" s="57" customFormat="1" ht="31.5">
      <c r="A57" s="54" t="s">
        <v>231</v>
      </c>
      <c r="B57" s="55" t="s">
        <v>232</v>
      </c>
      <c r="C57" s="56"/>
      <c r="D57" s="315">
        <v>2191</v>
      </c>
      <c r="E57" s="314" t="s">
        <v>236</v>
      </c>
    </row>
    <row r="58" spans="1:5" s="57" customFormat="1" ht="31.5">
      <c r="A58" s="64" t="s">
        <v>233</v>
      </c>
      <c r="B58" s="65" t="s">
        <v>234</v>
      </c>
      <c r="C58" s="66"/>
      <c r="D58" s="315">
        <v>2199</v>
      </c>
      <c r="E58" s="314" t="s">
        <v>238</v>
      </c>
    </row>
    <row r="59" spans="1:5" ht="31.5">
      <c r="A59" s="7" t="s">
        <v>235</v>
      </c>
      <c r="B59" s="50" t="s">
        <v>236</v>
      </c>
      <c r="C59" s="51"/>
      <c r="D59" s="315">
        <v>2211</v>
      </c>
      <c r="E59" s="314" t="s">
        <v>1562</v>
      </c>
    </row>
    <row r="60" spans="1:5" ht="31.5">
      <c r="A60" s="7" t="s">
        <v>237</v>
      </c>
      <c r="B60" s="50" t="s">
        <v>238</v>
      </c>
      <c r="C60" s="51"/>
      <c r="D60" s="315">
        <v>2212</v>
      </c>
      <c r="E60" s="317" t="s">
        <v>242</v>
      </c>
    </row>
    <row r="61" spans="1:5" ht="31.5">
      <c r="A61" s="7" t="s">
        <v>239</v>
      </c>
      <c r="B61" s="50" t="s">
        <v>240</v>
      </c>
      <c r="C61" s="51"/>
      <c r="D61" s="315">
        <v>2219</v>
      </c>
      <c r="E61" s="314" t="s">
        <v>244</v>
      </c>
    </row>
    <row r="62" spans="1:5" ht="15.75">
      <c r="A62" s="7" t="s">
        <v>241</v>
      </c>
      <c r="B62" s="67" t="s">
        <v>242</v>
      </c>
      <c r="C62" s="51"/>
      <c r="D62" s="315">
        <v>2221</v>
      </c>
      <c r="E62" s="314" t="s">
        <v>935</v>
      </c>
    </row>
    <row r="63" spans="1:5" ht="15.75">
      <c r="A63" s="7" t="s">
        <v>243</v>
      </c>
      <c r="B63" s="50" t="s">
        <v>244</v>
      </c>
      <c r="C63" s="51"/>
      <c r="D63" s="315">
        <v>2222</v>
      </c>
      <c r="E63" s="314" t="s">
        <v>936</v>
      </c>
    </row>
    <row r="64" spans="1:5" ht="15.75">
      <c r="A64" s="7" t="s">
        <v>680</v>
      </c>
      <c r="B64" s="50" t="s">
        <v>935</v>
      </c>
      <c r="C64" s="51"/>
      <c r="D64" s="315">
        <v>2223</v>
      </c>
      <c r="E64" s="314" t="s">
        <v>937</v>
      </c>
    </row>
    <row r="65" spans="1:5" ht="15.75">
      <c r="A65" s="7" t="s">
        <v>682</v>
      </c>
      <c r="B65" s="50" t="s">
        <v>936</v>
      </c>
      <c r="C65" s="51"/>
      <c r="D65" s="315">
        <v>2229</v>
      </c>
      <c r="E65" s="314" t="s">
        <v>938</v>
      </c>
    </row>
    <row r="66" spans="1:5" ht="15.75">
      <c r="A66" s="7" t="s">
        <v>684</v>
      </c>
      <c r="B66" s="50" t="s">
        <v>937</v>
      </c>
      <c r="C66" s="51"/>
      <c r="D66" s="315">
        <v>2231</v>
      </c>
      <c r="E66" s="314" t="s">
        <v>940</v>
      </c>
    </row>
    <row r="67" spans="1:5" ht="15.75">
      <c r="A67" s="7" t="s">
        <v>336</v>
      </c>
      <c r="B67" s="50" t="s">
        <v>938</v>
      </c>
      <c r="C67" s="51"/>
      <c r="D67" s="315">
        <v>2232</v>
      </c>
      <c r="E67" s="314" t="s">
        <v>942</v>
      </c>
    </row>
    <row r="68" spans="1:5" ht="15.75">
      <c r="A68" s="7" t="s">
        <v>939</v>
      </c>
      <c r="B68" s="50" t="s">
        <v>940</v>
      </c>
      <c r="C68" s="51"/>
      <c r="D68" s="315">
        <v>2233</v>
      </c>
      <c r="E68" s="314" t="s">
        <v>944</v>
      </c>
    </row>
    <row r="69" spans="1:5" ht="15.75">
      <c r="A69" s="7" t="s">
        <v>941</v>
      </c>
      <c r="B69" s="50" t="s">
        <v>942</v>
      </c>
      <c r="C69" s="51"/>
      <c r="D69" s="315">
        <v>2239</v>
      </c>
      <c r="E69" s="314" t="s">
        <v>946</v>
      </c>
    </row>
    <row r="70" spans="1:5" ht="15.75">
      <c r="A70" s="7" t="s">
        <v>943</v>
      </c>
      <c r="B70" s="50" t="s">
        <v>944</v>
      </c>
      <c r="C70" s="51"/>
      <c r="D70" s="315">
        <v>2241</v>
      </c>
      <c r="E70" s="314" t="s">
        <v>948</v>
      </c>
    </row>
    <row r="71" spans="1:5" ht="15.75">
      <c r="A71" s="7" t="s">
        <v>945</v>
      </c>
      <c r="B71" s="50" t="s">
        <v>946</v>
      </c>
      <c r="C71" s="51"/>
      <c r="D71" s="315">
        <v>2242</v>
      </c>
      <c r="E71" s="314" t="s">
        <v>950</v>
      </c>
    </row>
    <row r="72" spans="1:5" ht="15.75">
      <c r="A72" s="7" t="s">
        <v>947</v>
      </c>
      <c r="B72" s="50" t="s">
        <v>948</v>
      </c>
      <c r="C72" s="51"/>
      <c r="D72" s="315">
        <v>2243</v>
      </c>
      <c r="E72" s="314" t="s">
        <v>952</v>
      </c>
    </row>
    <row r="73" spans="1:5" ht="15.75">
      <c r="A73" s="7" t="s">
        <v>949</v>
      </c>
      <c r="B73" s="50" t="s">
        <v>950</v>
      </c>
      <c r="C73" s="51"/>
      <c r="D73" s="315">
        <v>2249</v>
      </c>
      <c r="E73" s="314" t="s">
        <v>954</v>
      </c>
    </row>
    <row r="74" spans="1:5" ht="15.75">
      <c r="A74" s="7" t="s">
        <v>951</v>
      </c>
      <c r="B74" s="50" t="s">
        <v>952</v>
      </c>
      <c r="C74" s="51"/>
      <c r="D74" s="315">
        <v>2251</v>
      </c>
      <c r="E74" s="314" t="s">
        <v>1893</v>
      </c>
    </row>
    <row r="75" spans="1:5" ht="15.75">
      <c r="A75" s="7" t="s">
        <v>953</v>
      </c>
      <c r="B75" s="50" t="s">
        <v>954</v>
      </c>
      <c r="C75" s="51"/>
      <c r="D75" s="315">
        <v>2252</v>
      </c>
      <c r="E75" s="314" t="s">
        <v>956</v>
      </c>
    </row>
    <row r="76" spans="1:5" ht="15.75">
      <c r="A76" s="7" t="s">
        <v>1894</v>
      </c>
      <c r="B76" s="50" t="s">
        <v>1893</v>
      </c>
      <c r="C76" s="51"/>
      <c r="D76" s="315">
        <v>2253</v>
      </c>
      <c r="E76" s="314" t="s">
        <v>958</v>
      </c>
    </row>
    <row r="77" spans="1:5" ht="15.75">
      <c r="A77" s="7" t="s">
        <v>955</v>
      </c>
      <c r="B77" s="50" t="s">
        <v>956</v>
      </c>
      <c r="C77" s="51"/>
      <c r="D77" s="315">
        <v>2259</v>
      </c>
      <c r="E77" s="314" t="s">
        <v>960</v>
      </c>
    </row>
    <row r="78" spans="1:5" ht="15.75">
      <c r="A78" s="7" t="s">
        <v>957</v>
      </c>
      <c r="B78" s="50" t="s">
        <v>958</v>
      </c>
      <c r="C78" s="51"/>
      <c r="D78" s="315">
        <v>2261</v>
      </c>
      <c r="E78" s="314" t="s">
        <v>962</v>
      </c>
    </row>
    <row r="79" spans="1:5" ht="15.75">
      <c r="A79" s="7" t="s">
        <v>959</v>
      </c>
      <c r="B79" s="50" t="s">
        <v>960</v>
      </c>
      <c r="C79" s="51"/>
      <c r="D79" s="315">
        <v>2262</v>
      </c>
      <c r="E79" s="314" t="s">
        <v>1603</v>
      </c>
    </row>
    <row r="80" spans="1:5" ht="15.75">
      <c r="A80" s="7" t="s">
        <v>961</v>
      </c>
      <c r="B80" s="50" t="s">
        <v>962</v>
      </c>
      <c r="C80" s="51"/>
      <c r="D80" s="315">
        <v>2269</v>
      </c>
      <c r="E80" s="314" t="s">
        <v>1605</v>
      </c>
    </row>
    <row r="81" spans="1:5" ht="15.75">
      <c r="A81" s="7" t="s">
        <v>1602</v>
      </c>
      <c r="B81" s="50" t="s">
        <v>1603</v>
      </c>
      <c r="C81" s="51"/>
      <c r="D81" s="315">
        <v>2271</v>
      </c>
      <c r="E81" s="314" t="s">
        <v>1607</v>
      </c>
    </row>
    <row r="82" spans="1:5" ht="15.75">
      <c r="A82" s="7" t="s">
        <v>1604</v>
      </c>
      <c r="B82" s="50" t="s">
        <v>1605</v>
      </c>
      <c r="C82" s="51"/>
      <c r="D82" s="315">
        <v>2272</v>
      </c>
      <c r="E82" s="314" t="s">
        <v>1609</v>
      </c>
    </row>
    <row r="83" spans="1:5" ht="15.75">
      <c r="A83" s="7" t="s">
        <v>1606</v>
      </c>
      <c r="B83" s="50" t="s">
        <v>1607</v>
      </c>
      <c r="C83" s="51"/>
      <c r="D83" s="315">
        <v>2279</v>
      </c>
      <c r="E83" s="314" t="s">
        <v>1611</v>
      </c>
    </row>
    <row r="84" spans="1:5" ht="15.75">
      <c r="A84" s="7" t="s">
        <v>1608</v>
      </c>
      <c r="B84" s="50" t="s">
        <v>1609</v>
      </c>
      <c r="C84" s="51"/>
      <c r="D84" s="315">
        <v>2280</v>
      </c>
      <c r="E84" s="314" t="s">
        <v>828</v>
      </c>
    </row>
    <row r="85" spans="1:5" ht="15.75">
      <c r="A85" s="7" t="s">
        <v>1610</v>
      </c>
      <c r="B85" s="50" t="s">
        <v>1611</v>
      </c>
      <c r="C85" s="51"/>
      <c r="D85" s="315">
        <v>2291</v>
      </c>
      <c r="E85" s="314" t="s">
        <v>830</v>
      </c>
    </row>
    <row r="86" spans="1:5" ht="15.75">
      <c r="A86" s="7" t="s">
        <v>827</v>
      </c>
      <c r="B86" s="50" t="s">
        <v>828</v>
      </c>
      <c r="C86" s="51"/>
      <c r="D86" s="315">
        <v>2299</v>
      </c>
      <c r="E86" s="314" t="s">
        <v>2172</v>
      </c>
    </row>
    <row r="87" spans="1:5" ht="15.75">
      <c r="A87" s="7" t="s">
        <v>829</v>
      </c>
      <c r="B87" s="50" t="s">
        <v>830</v>
      </c>
      <c r="C87" s="51"/>
      <c r="D87" s="313">
        <v>2310</v>
      </c>
      <c r="E87" s="314" t="s">
        <v>2173</v>
      </c>
    </row>
    <row r="88" spans="1:5" ht="15.75">
      <c r="A88" s="7" t="s">
        <v>831</v>
      </c>
      <c r="B88" s="50" t="s">
        <v>2172</v>
      </c>
      <c r="C88" s="51"/>
      <c r="D88" s="315">
        <v>2321</v>
      </c>
      <c r="E88" s="314" t="s">
        <v>2174</v>
      </c>
    </row>
    <row r="89" spans="1:5" ht="15.75">
      <c r="A89" s="7">
        <v>2310</v>
      </c>
      <c r="B89" s="50" t="s">
        <v>2173</v>
      </c>
      <c r="C89" s="51"/>
      <c r="D89" s="315">
        <v>2322</v>
      </c>
      <c r="E89" s="314" t="s">
        <v>2175</v>
      </c>
    </row>
    <row r="90" spans="1:5" ht="15.75">
      <c r="A90" s="7" t="s">
        <v>342</v>
      </c>
      <c r="B90" s="50" t="s">
        <v>2174</v>
      </c>
      <c r="C90" s="51"/>
      <c r="D90" s="315">
        <v>2329</v>
      </c>
      <c r="E90" s="314" t="s">
        <v>2176</v>
      </c>
    </row>
    <row r="91" spans="1:5" ht="15.75">
      <c r="A91" s="7" t="s">
        <v>345</v>
      </c>
      <c r="B91" s="50" t="s">
        <v>2175</v>
      </c>
      <c r="C91" s="51"/>
      <c r="D91" s="313">
        <v>2331</v>
      </c>
      <c r="E91" s="314" t="s">
        <v>2177</v>
      </c>
    </row>
    <row r="92" spans="1:5" ht="31.5">
      <c r="A92" s="7" t="s">
        <v>1550</v>
      </c>
      <c r="B92" s="50" t="s">
        <v>2176</v>
      </c>
      <c r="C92" s="51"/>
      <c r="D92" s="315">
        <v>2332</v>
      </c>
      <c r="E92" s="314" t="s">
        <v>2179</v>
      </c>
    </row>
    <row r="93" spans="1:5" ht="31.5">
      <c r="A93" s="7">
        <v>2331</v>
      </c>
      <c r="B93" s="50" t="s">
        <v>2177</v>
      </c>
      <c r="C93" s="51"/>
      <c r="D93" s="315">
        <v>2333</v>
      </c>
      <c r="E93" s="314" t="s">
        <v>2181</v>
      </c>
    </row>
    <row r="94" spans="1:5" ht="31.5">
      <c r="A94" s="7" t="s">
        <v>2178</v>
      </c>
      <c r="B94" s="50" t="s">
        <v>2179</v>
      </c>
      <c r="C94" s="51"/>
      <c r="D94" s="313">
        <v>2334</v>
      </c>
      <c r="E94" s="314" t="s">
        <v>2182</v>
      </c>
    </row>
    <row r="95" spans="1:5" ht="31.5">
      <c r="A95" s="7" t="s">
        <v>2180</v>
      </c>
      <c r="B95" s="50" t="s">
        <v>2181</v>
      </c>
      <c r="C95" s="51"/>
      <c r="D95" s="315">
        <v>2339</v>
      </c>
      <c r="E95" s="314" t="s">
        <v>1971</v>
      </c>
    </row>
    <row r="96" spans="1:5" ht="15.75">
      <c r="A96" s="7">
        <v>2334</v>
      </c>
      <c r="B96" s="50" t="s">
        <v>2182</v>
      </c>
      <c r="C96" s="51"/>
      <c r="D96" s="313">
        <v>2341</v>
      </c>
      <c r="E96" s="314" t="s">
        <v>1972</v>
      </c>
    </row>
    <row r="97" spans="1:5" ht="31.5">
      <c r="A97" s="7" t="s">
        <v>2183</v>
      </c>
      <c r="B97" s="50" t="s">
        <v>1971</v>
      </c>
      <c r="C97" s="51"/>
      <c r="D97" s="315">
        <v>2342</v>
      </c>
      <c r="E97" s="314" t="s">
        <v>1973</v>
      </c>
    </row>
    <row r="98" spans="1:5" ht="15.75">
      <c r="A98" s="7">
        <v>2341</v>
      </c>
      <c r="B98" s="50" t="s">
        <v>1972</v>
      </c>
      <c r="C98" s="51"/>
      <c r="D98" s="313">
        <v>2349</v>
      </c>
      <c r="E98" s="314" t="s">
        <v>1974</v>
      </c>
    </row>
    <row r="99" spans="1:5" ht="15.75">
      <c r="A99" s="7" t="s">
        <v>2531</v>
      </c>
      <c r="B99" s="50" t="s">
        <v>1973</v>
      </c>
      <c r="C99" s="51"/>
      <c r="D99" s="315">
        <v>2361</v>
      </c>
      <c r="E99" s="314" t="s">
        <v>1976</v>
      </c>
    </row>
    <row r="100" spans="1:5" ht="15.75">
      <c r="A100" s="7">
        <v>2349</v>
      </c>
      <c r="B100" s="50" t="s">
        <v>1974</v>
      </c>
      <c r="C100" s="51"/>
      <c r="D100" s="313">
        <v>2362</v>
      </c>
      <c r="E100" s="314" t="s">
        <v>660</v>
      </c>
    </row>
    <row r="101" spans="1:5" ht="31.5">
      <c r="A101" s="7" t="s">
        <v>1975</v>
      </c>
      <c r="B101" s="50" t="s">
        <v>1976</v>
      </c>
      <c r="C101" s="51"/>
      <c r="D101" s="315">
        <v>2369</v>
      </c>
      <c r="E101" s="314" t="s">
        <v>662</v>
      </c>
    </row>
    <row r="102" spans="1:5" ht="31.5">
      <c r="A102" s="7">
        <v>2362</v>
      </c>
      <c r="B102" s="50" t="s">
        <v>660</v>
      </c>
      <c r="C102" s="51"/>
      <c r="D102" s="313">
        <v>2380</v>
      </c>
      <c r="E102" s="314" t="s">
        <v>663</v>
      </c>
    </row>
    <row r="103" spans="1:5" ht="15.75">
      <c r="A103" s="7" t="s">
        <v>661</v>
      </c>
      <c r="B103" s="50" t="s">
        <v>662</v>
      </c>
      <c r="C103" s="51"/>
      <c r="D103" s="315">
        <v>2391</v>
      </c>
      <c r="E103" s="314" t="s">
        <v>665</v>
      </c>
    </row>
    <row r="104" spans="1:5" ht="15.75">
      <c r="A104" s="7">
        <v>2380</v>
      </c>
      <c r="B104" s="50" t="s">
        <v>663</v>
      </c>
      <c r="C104" s="51"/>
      <c r="D104" s="315">
        <v>2399</v>
      </c>
      <c r="E104" s="314" t="s">
        <v>1896</v>
      </c>
    </row>
    <row r="105" spans="1:5" ht="31.5">
      <c r="A105" s="7" t="s">
        <v>664</v>
      </c>
      <c r="B105" s="50" t="s">
        <v>665</v>
      </c>
      <c r="C105" s="51"/>
      <c r="D105" s="315">
        <v>2411</v>
      </c>
      <c r="E105" s="314" t="s">
        <v>667</v>
      </c>
    </row>
    <row r="106" spans="1:5" ht="15.75">
      <c r="A106" s="7" t="s">
        <v>1895</v>
      </c>
      <c r="B106" s="50" t="s">
        <v>1896</v>
      </c>
      <c r="C106" s="51"/>
      <c r="D106" s="315">
        <v>2412</v>
      </c>
      <c r="E106" s="314" t="s">
        <v>2704</v>
      </c>
    </row>
    <row r="107" spans="1:5" ht="15.75">
      <c r="A107" s="7" t="s">
        <v>666</v>
      </c>
      <c r="B107" s="50" t="s">
        <v>667</v>
      </c>
      <c r="C107" s="51"/>
      <c r="D107" s="315">
        <v>2413</v>
      </c>
      <c r="E107" s="314" t="s">
        <v>2706</v>
      </c>
    </row>
    <row r="108" spans="1:5" ht="15.75">
      <c r="A108" s="7" t="s">
        <v>2703</v>
      </c>
      <c r="B108" s="50" t="s">
        <v>2704</v>
      </c>
      <c r="C108" s="51"/>
      <c r="D108" s="315">
        <v>2419</v>
      </c>
      <c r="E108" s="314" t="s">
        <v>2708</v>
      </c>
    </row>
    <row r="109" spans="1:5" ht="15.75">
      <c r="A109" s="7" t="s">
        <v>2705</v>
      </c>
      <c r="B109" s="50" t="s">
        <v>2706</v>
      </c>
      <c r="C109" s="51"/>
      <c r="D109" s="315">
        <v>2461</v>
      </c>
      <c r="E109" s="314" t="s">
        <v>2710</v>
      </c>
    </row>
    <row r="110" spans="1:5" ht="15.75">
      <c r="A110" s="7" t="s">
        <v>2707</v>
      </c>
      <c r="B110" s="50" t="s">
        <v>2708</v>
      </c>
      <c r="C110" s="51"/>
      <c r="D110" s="315">
        <v>2462</v>
      </c>
      <c r="E110" s="314" t="s">
        <v>2712</v>
      </c>
    </row>
    <row r="111" spans="1:5" ht="15.75">
      <c r="A111" s="7" t="s">
        <v>2709</v>
      </c>
      <c r="B111" s="50" t="s">
        <v>2710</v>
      </c>
      <c r="C111" s="51"/>
      <c r="D111" s="315">
        <v>2469</v>
      </c>
      <c r="E111" s="314" t="s">
        <v>2714</v>
      </c>
    </row>
    <row r="112" spans="1:5" ht="15.75">
      <c r="A112" s="7" t="s">
        <v>2711</v>
      </c>
      <c r="B112" s="50" t="s">
        <v>2712</v>
      </c>
      <c r="C112" s="51"/>
      <c r="D112" s="315">
        <v>2480</v>
      </c>
      <c r="E112" s="314" t="s">
        <v>2716</v>
      </c>
    </row>
    <row r="113" spans="1:5" ht="15.75">
      <c r="A113" s="7" t="s">
        <v>2713</v>
      </c>
      <c r="B113" s="50" t="s">
        <v>2714</v>
      </c>
      <c r="C113" s="51"/>
      <c r="D113" s="315">
        <v>2491</v>
      </c>
      <c r="E113" s="314" t="s">
        <v>2718</v>
      </c>
    </row>
    <row r="114" spans="1:5" ht="15.75">
      <c r="A114" s="7" t="s">
        <v>2715</v>
      </c>
      <c r="B114" s="50" t="s">
        <v>2716</v>
      </c>
      <c r="C114" s="51"/>
      <c r="D114" s="315">
        <v>2499</v>
      </c>
      <c r="E114" s="314" t="s">
        <v>2708</v>
      </c>
    </row>
    <row r="115" spans="1:5" ht="15.75">
      <c r="A115" s="7" t="s">
        <v>2717</v>
      </c>
      <c r="B115" s="50" t="s">
        <v>2718</v>
      </c>
      <c r="C115" s="51"/>
      <c r="D115" s="313">
        <v>2510</v>
      </c>
      <c r="E115" s="314" t="s">
        <v>2720</v>
      </c>
    </row>
    <row r="116" spans="1:5" ht="15.75">
      <c r="A116" s="7" t="s">
        <v>2719</v>
      </c>
      <c r="B116" s="50" t="s">
        <v>2708</v>
      </c>
      <c r="C116" s="51"/>
      <c r="D116" s="315">
        <v>2521</v>
      </c>
      <c r="E116" s="314" t="s">
        <v>2722</v>
      </c>
    </row>
    <row r="117" spans="1:5" ht="15.75">
      <c r="A117" s="7">
        <v>2510</v>
      </c>
      <c r="B117" s="50" t="s">
        <v>2720</v>
      </c>
      <c r="C117" s="51"/>
      <c r="D117" s="313">
        <v>2529</v>
      </c>
      <c r="E117" s="314" t="s">
        <v>2723</v>
      </c>
    </row>
    <row r="118" spans="1:5" ht="15.75">
      <c r="A118" s="7" t="s">
        <v>2721</v>
      </c>
      <c r="B118" s="50" t="s">
        <v>2722</v>
      </c>
      <c r="C118" s="51"/>
      <c r="D118" s="315">
        <v>2531</v>
      </c>
      <c r="E118" s="314" t="s">
        <v>2725</v>
      </c>
    </row>
    <row r="119" spans="1:5" ht="15.75">
      <c r="A119" s="7">
        <v>2529</v>
      </c>
      <c r="B119" s="50" t="s">
        <v>2723</v>
      </c>
      <c r="C119" s="51"/>
      <c r="D119" s="313">
        <v>2539</v>
      </c>
      <c r="E119" s="314" t="s">
        <v>2726</v>
      </c>
    </row>
    <row r="120" spans="1:5" ht="15.75">
      <c r="A120" s="7" t="s">
        <v>2724</v>
      </c>
      <c r="B120" s="50" t="s">
        <v>2725</v>
      </c>
      <c r="C120" s="51"/>
      <c r="D120" s="315">
        <v>2541</v>
      </c>
      <c r="E120" s="314" t="s">
        <v>2728</v>
      </c>
    </row>
    <row r="121" spans="1:5" ht="15.75">
      <c r="A121" s="7">
        <v>2539</v>
      </c>
      <c r="B121" s="50" t="s">
        <v>2726</v>
      </c>
      <c r="C121" s="51"/>
      <c r="D121" s="315">
        <v>2542</v>
      </c>
      <c r="E121" s="314" t="s">
        <v>2730</v>
      </c>
    </row>
    <row r="122" spans="1:5" ht="15.75">
      <c r="A122" s="7" t="s">
        <v>2727</v>
      </c>
      <c r="B122" s="50" t="s">
        <v>2728</v>
      </c>
      <c r="C122" s="51"/>
      <c r="D122" s="315">
        <v>2549</v>
      </c>
      <c r="E122" s="314" t="s">
        <v>2976</v>
      </c>
    </row>
    <row r="123" spans="1:5" ht="15.75">
      <c r="A123" s="7" t="s">
        <v>2729</v>
      </c>
      <c r="B123" s="50" t="s">
        <v>2730</v>
      </c>
      <c r="C123" s="51"/>
      <c r="D123" s="315">
        <v>2561</v>
      </c>
      <c r="E123" s="314" t="s">
        <v>1626</v>
      </c>
    </row>
    <row r="124" spans="1:5" ht="31.5">
      <c r="A124" s="7" t="s">
        <v>2731</v>
      </c>
      <c r="B124" s="50" t="s">
        <v>2976</v>
      </c>
      <c r="C124" s="51"/>
      <c r="D124" s="315">
        <v>2562</v>
      </c>
      <c r="E124" s="314" t="s">
        <v>1628</v>
      </c>
    </row>
    <row r="125" spans="1:5" ht="31.5">
      <c r="A125" s="7" t="s">
        <v>2977</v>
      </c>
      <c r="B125" s="50" t="s">
        <v>1626</v>
      </c>
      <c r="C125" s="51"/>
      <c r="D125" s="313">
        <v>2563</v>
      </c>
      <c r="E125" s="314" t="s">
        <v>1629</v>
      </c>
    </row>
    <row r="126" spans="1:5" ht="31.5">
      <c r="A126" s="7" t="s">
        <v>1627</v>
      </c>
      <c r="B126" s="50" t="s">
        <v>1628</v>
      </c>
      <c r="C126" s="51"/>
      <c r="D126" s="315">
        <v>2564</v>
      </c>
      <c r="E126" s="314" t="s">
        <v>646</v>
      </c>
    </row>
    <row r="127" spans="1:5" ht="31.5">
      <c r="A127" s="7">
        <v>2563</v>
      </c>
      <c r="B127" s="50" t="s">
        <v>1629</v>
      </c>
      <c r="C127" s="51"/>
      <c r="D127" s="315">
        <v>2565</v>
      </c>
      <c r="E127" s="314" t="s">
        <v>648</v>
      </c>
    </row>
    <row r="128" spans="1:5" ht="15.75">
      <c r="A128" s="7" t="s">
        <v>1630</v>
      </c>
      <c r="B128" s="50" t="s">
        <v>646</v>
      </c>
      <c r="C128" s="51"/>
      <c r="D128" s="315">
        <v>2569</v>
      </c>
      <c r="E128" s="314" t="s">
        <v>1066</v>
      </c>
    </row>
    <row r="129" spans="1:5" ht="31.5">
      <c r="A129" s="7" t="s">
        <v>647</v>
      </c>
      <c r="B129" s="50" t="s">
        <v>648</v>
      </c>
      <c r="C129" s="51"/>
      <c r="D129" s="315">
        <v>2580</v>
      </c>
      <c r="E129" s="314" t="s">
        <v>1068</v>
      </c>
    </row>
    <row r="130" spans="1:5" ht="31.5">
      <c r="A130" s="7" t="s">
        <v>649</v>
      </c>
      <c r="B130" s="50" t="s">
        <v>1066</v>
      </c>
      <c r="C130" s="51"/>
      <c r="D130" s="315">
        <v>2590</v>
      </c>
      <c r="E130" s="314" t="s">
        <v>882</v>
      </c>
    </row>
    <row r="131" spans="1:5" ht="31.5">
      <c r="A131" s="7" t="s">
        <v>1067</v>
      </c>
      <c r="B131" s="50" t="s">
        <v>1068</v>
      </c>
      <c r="C131" s="51"/>
      <c r="D131" s="315">
        <v>3111</v>
      </c>
      <c r="E131" s="314" t="s">
        <v>883</v>
      </c>
    </row>
    <row r="132" spans="1:5" ht="31.5">
      <c r="A132" s="7" t="s">
        <v>1069</v>
      </c>
      <c r="B132" s="50" t="s">
        <v>882</v>
      </c>
      <c r="C132" s="51"/>
      <c r="D132" s="315">
        <v>3112</v>
      </c>
      <c r="E132" s="314" t="s">
        <v>884</v>
      </c>
    </row>
    <row r="133" spans="1:5" ht="15.75">
      <c r="A133" s="7" t="s">
        <v>2313</v>
      </c>
      <c r="B133" s="50" t="s">
        <v>883</v>
      </c>
      <c r="C133" s="51"/>
      <c r="D133" s="313">
        <v>3113</v>
      </c>
      <c r="E133" s="314" t="s">
        <v>886</v>
      </c>
    </row>
    <row r="134" spans="1:5" ht="31.5">
      <c r="A134" s="54" t="s">
        <v>2316</v>
      </c>
      <c r="B134" s="55" t="s">
        <v>884</v>
      </c>
      <c r="C134" s="56" t="s">
        <v>885</v>
      </c>
      <c r="D134" s="315">
        <v>3114</v>
      </c>
      <c r="E134" s="314" t="s">
        <v>931</v>
      </c>
    </row>
    <row r="135" spans="1:5" ht="15.75">
      <c r="A135" s="7">
        <v>3113</v>
      </c>
      <c r="B135" s="50" t="s">
        <v>886</v>
      </c>
      <c r="C135" s="51"/>
      <c r="D135" s="315">
        <v>3117</v>
      </c>
      <c r="E135" s="314" t="s">
        <v>2248</v>
      </c>
    </row>
    <row r="136" spans="1:5" s="57" customFormat="1" ht="31.5">
      <c r="A136" s="54" t="s">
        <v>2038</v>
      </c>
      <c r="B136" s="55" t="s">
        <v>931</v>
      </c>
      <c r="C136" s="56" t="s">
        <v>963</v>
      </c>
      <c r="D136" s="315">
        <v>3118</v>
      </c>
      <c r="E136" s="314" t="s">
        <v>2251</v>
      </c>
    </row>
    <row r="137" spans="1:5" s="57" customFormat="1" ht="31.5">
      <c r="A137" s="54" t="s">
        <v>964</v>
      </c>
      <c r="B137" s="55" t="s">
        <v>2248</v>
      </c>
      <c r="C137" s="56" t="s">
        <v>2249</v>
      </c>
      <c r="D137" s="315">
        <v>3119</v>
      </c>
      <c r="E137" s="314" t="s">
        <v>2254</v>
      </c>
    </row>
    <row r="138" spans="1:5" s="57" customFormat="1" ht="47.25">
      <c r="A138" s="54" t="s">
        <v>2250</v>
      </c>
      <c r="B138" s="55" t="s">
        <v>2251</v>
      </c>
      <c r="C138" s="56" t="s">
        <v>2252</v>
      </c>
      <c r="D138" s="315">
        <v>3121</v>
      </c>
      <c r="E138" s="314" t="s">
        <v>2255</v>
      </c>
    </row>
    <row r="139" spans="1:5" ht="31.5">
      <c r="A139" s="7" t="s">
        <v>2253</v>
      </c>
      <c r="B139" s="50" t="s">
        <v>2254</v>
      </c>
      <c r="C139" s="51"/>
      <c r="D139" s="315">
        <v>3122</v>
      </c>
      <c r="E139" s="314" t="s">
        <v>2256</v>
      </c>
    </row>
    <row r="140" spans="1:5" ht="15.75">
      <c r="A140" s="7" t="s">
        <v>2041</v>
      </c>
      <c r="B140" s="50" t="s">
        <v>2255</v>
      </c>
      <c r="C140" s="51"/>
      <c r="D140" s="315">
        <v>3123</v>
      </c>
      <c r="E140" s="314" t="s">
        <v>2258</v>
      </c>
    </row>
    <row r="141" spans="1:5" ht="31.5">
      <c r="A141" s="7" t="s">
        <v>2623</v>
      </c>
      <c r="B141" s="50" t="s">
        <v>2256</v>
      </c>
      <c r="C141" s="51"/>
      <c r="D141" s="315">
        <v>3124</v>
      </c>
      <c r="E141" s="314" t="s">
        <v>2260</v>
      </c>
    </row>
    <row r="142" spans="1:5" ht="15.75">
      <c r="A142" s="7" t="s">
        <v>2257</v>
      </c>
      <c r="B142" s="50" t="s">
        <v>2258</v>
      </c>
      <c r="C142" s="51"/>
      <c r="D142" s="315">
        <v>3125</v>
      </c>
      <c r="E142" s="314" t="s">
        <v>2262</v>
      </c>
    </row>
    <row r="143" spans="1:5" ht="31.5">
      <c r="A143" s="54" t="s">
        <v>2259</v>
      </c>
      <c r="B143" s="55" t="s">
        <v>2260</v>
      </c>
      <c r="C143" s="51"/>
      <c r="D143" s="313">
        <v>3126</v>
      </c>
      <c r="E143" s="314" t="s">
        <v>2263</v>
      </c>
    </row>
    <row r="144" spans="1:5" ht="31.5">
      <c r="A144" s="54" t="s">
        <v>2261</v>
      </c>
      <c r="B144" s="55" t="s">
        <v>2262</v>
      </c>
      <c r="C144" s="51"/>
      <c r="D144" s="315">
        <v>3128</v>
      </c>
      <c r="E144" s="314" t="s">
        <v>2265</v>
      </c>
    </row>
    <row r="145" spans="1:5" ht="15.75">
      <c r="A145" s="54" t="s">
        <v>1624</v>
      </c>
      <c r="B145" s="55" t="s">
        <v>2263</v>
      </c>
      <c r="C145" s="51"/>
      <c r="D145" s="313">
        <v>3129</v>
      </c>
      <c r="E145" s="314" t="s">
        <v>1002</v>
      </c>
    </row>
    <row r="146" spans="1:5" ht="15.75">
      <c r="A146" s="7" t="s">
        <v>2264</v>
      </c>
      <c r="B146" s="50" t="s">
        <v>2265</v>
      </c>
      <c r="C146" s="56" t="s">
        <v>2266</v>
      </c>
      <c r="D146" s="315">
        <v>3131</v>
      </c>
      <c r="E146" s="314" t="s">
        <v>1004</v>
      </c>
    </row>
    <row r="147" spans="1:5" ht="15.75">
      <c r="A147" s="7" t="s">
        <v>1516</v>
      </c>
      <c r="B147" s="50" t="s">
        <v>1002</v>
      </c>
      <c r="C147" s="51"/>
      <c r="D147" s="313">
        <v>3132</v>
      </c>
      <c r="E147" s="314" t="s">
        <v>1005</v>
      </c>
    </row>
    <row r="148" spans="1:5" ht="15.75">
      <c r="A148" s="54" t="s">
        <v>1003</v>
      </c>
      <c r="B148" s="55" t="s">
        <v>1004</v>
      </c>
      <c r="C148" s="51"/>
      <c r="D148" s="315">
        <v>3139</v>
      </c>
      <c r="E148" s="314" t="s">
        <v>1007</v>
      </c>
    </row>
    <row r="149" spans="1:5" ht="15.75">
      <c r="A149" s="54">
        <v>3132</v>
      </c>
      <c r="B149" s="55" t="s">
        <v>1005</v>
      </c>
      <c r="C149" s="51"/>
      <c r="D149" s="315">
        <v>3141</v>
      </c>
      <c r="E149" s="314" t="s">
        <v>1008</v>
      </c>
    </row>
    <row r="150" spans="1:5" ht="31.5">
      <c r="A150" s="7" t="s">
        <v>1006</v>
      </c>
      <c r="B150" s="50" t="s">
        <v>1007</v>
      </c>
      <c r="C150" s="51"/>
      <c r="D150" s="315">
        <v>3142</v>
      </c>
      <c r="E150" s="314" t="s">
        <v>1010</v>
      </c>
    </row>
    <row r="151" spans="1:5" ht="31.5">
      <c r="A151" s="7" t="s">
        <v>2839</v>
      </c>
      <c r="B151" s="50" t="s">
        <v>1008</v>
      </c>
      <c r="C151" s="51"/>
      <c r="D151" s="313">
        <v>3143</v>
      </c>
      <c r="E151" s="314" t="s">
        <v>2780</v>
      </c>
    </row>
    <row r="152" spans="1:5" ht="31.5">
      <c r="A152" s="54" t="s">
        <v>1009</v>
      </c>
      <c r="B152" s="55" t="s">
        <v>1010</v>
      </c>
      <c r="C152" s="56" t="s">
        <v>2779</v>
      </c>
      <c r="D152" s="315">
        <v>3144</v>
      </c>
      <c r="E152" s="314" t="s">
        <v>2782</v>
      </c>
    </row>
    <row r="153" spans="1:5" ht="15.75">
      <c r="A153" s="7">
        <v>3143</v>
      </c>
      <c r="B153" s="50" t="s">
        <v>2780</v>
      </c>
      <c r="C153" s="51"/>
      <c r="D153" s="313">
        <v>3145</v>
      </c>
      <c r="E153" s="314" t="s">
        <v>2783</v>
      </c>
    </row>
    <row r="154" spans="1:5" ht="15.75">
      <c r="A154" s="7" t="s">
        <v>2781</v>
      </c>
      <c r="B154" s="50" t="s">
        <v>2782</v>
      </c>
      <c r="C154" s="51"/>
      <c r="D154" s="315">
        <v>3146</v>
      </c>
      <c r="E154" s="314" t="s">
        <v>2785</v>
      </c>
    </row>
    <row r="155" spans="1:5" ht="15.75">
      <c r="A155" s="54" t="s">
        <v>1625</v>
      </c>
      <c r="B155" s="55" t="s">
        <v>2783</v>
      </c>
      <c r="C155" s="51"/>
      <c r="D155" s="315">
        <v>3147</v>
      </c>
      <c r="E155" s="314" t="s">
        <v>2210</v>
      </c>
    </row>
    <row r="156" spans="1:5" ht="47.25">
      <c r="A156" s="7" t="s">
        <v>2784</v>
      </c>
      <c r="B156" s="50" t="s">
        <v>2785</v>
      </c>
      <c r="C156" s="56" t="s">
        <v>2208</v>
      </c>
      <c r="D156" s="315">
        <v>3149</v>
      </c>
      <c r="E156" s="314" t="s">
        <v>2212</v>
      </c>
    </row>
    <row r="157" spans="1:5" ht="15.75">
      <c r="A157" s="54" t="s">
        <v>2209</v>
      </c>
      <c r="B157" s="55" t="s">
        <v>2210</v>
      </c>
      <c r="C157" s="51"/>
      <c r="D157" s="315">
        <v>3150</v>
      </c>
      <c r="E157" s="314" t="s">
        <v>2215</v>
      </c>
    </row>
    <row r="158" spans="1:5" ht="31.5" customHeight="1">
      <c r="A158" s="7" t="s">
        <v>2211</v>
      </c>
      <c r="B158" s="50" t="s">
        <v>2212</v>
      </c>
      <c r="C158" s="56" t="s">
        <v>2213</v>
      </c>
      <c r="D158" s="313">
        <v>3211</v>
      </c>
      <c r="E158" s="314" t="s">
        <v>2216</v>
      </c>
    </row>
    <row r="159" spans="1:5" ht="15.75">
      <c r="A159" s="7" t="s">
        <v>2214</v>
      </c>
      <c r="B159" s="50" t="s">
        <v>2215</v>
      </c>
      <c r="C159" s="51"/>
      <c r="D159" s="315">
        <v>3212</v>
      </c>
      <c r="E159" s="314" t="s">
        <v>183</v>
      </c>
    </row>
    <row r="160" spans="1:5" ht="31.5">
      <c r="A160" s="7">
        <v>3211</v>
      </c>
      <c r="B160" s="50" t="s">
        <v>2216</v>
      </c>
      <c r="C160" s="56" t="s">
        <v>181</v>
      </c>
      <c r="D160" s="313">
        <v>3213</v>
      </c>
      <c r="E160" s="314" t="s">
        <v>184</v>
      </c>
    </row>
    <row r="161" spans="1:5" ht="15.75">
      <c r="A161" s="7" t="s">
        <v>182</v>
      </c>
      <c r="B161" s="50" t="s">
        <v>183</v>
      </c>
      <c r="C161" s="51"/>
      <c r="D161" s="315">
        <v>3214</v>
      </c>
      <c r="E161" s="314" t="s">
        <v>187</v>
      </c>
    </row>
    <row r="162" spans="1:5" s="57" customFormat="1" ht="31.5">
      <c r="A162" s="54">
        <v>3213</v>
      </c>
      <c r="B162" s="55" t="s">
        <v>184</v>
      </c>
      <c r="C162" s="56" t="s">
        <v>185</v>
      </c>
      <c r="D162" s="313">
        <v>3221</v>
      </c>
      <c r="E162" s="314" t="s">
        <v>1612</v>
      </c>
    </row>
    <row r="163" spans="1:5" s="57" customFormat="1" ht="31.5">
      <c r="A163" s="54" t="s">
        <v>186</v>
      </c>
      <c r="B163" s="55" t="s">
        <v>187</v>
      </c>
      <c r="C163" s="56" t="s">
        <v>188</v>
      </c>
      <c r="D163" s="315">
        <v>3229</v>
      </c>
      <c r="E163" s="314" t="s">
        <v>189</v>
      </c>
    </row>
    <row r="164" spans="1:5" ht="15.75">
      <c r="A164" s="7">
        <v>3221</v>
      </c>
      <c r="B164" s="50" t="s">
        <v>1612</v>
      </c>
      <c r="C164" s="51"/>
      <c r="D164" s="315">
        <v>3231</v>
      </c>
      <c r="E164" s="314" t="s">
        <v>191</v>
      </c>
    </row>
    <row r="165" spans="1:5" ht="31.5">
      <c r="A165" s="7" t="s">
        <v>1613</v>
      </c>
      <c r="B165" s="50" t="s">
        <v>189</v>
      </c>
      <c r="C165" s="51"/>
      <c r="D165" s="315">
        <v>3239</v>
      </c>
      <c r="E165" s="314" t="s">
        <v>193</v>
      </c>
    </row>
    <row r="166" spans="1:5" ht="15.75">
      <c r="A166" s="7" t="s">
        <v>190</v>
      </c>
      <c r="B166" s="50" t="s">
        <v>191</v>
      </c>
      <c r="C166" s="51"/>
      <c r="D166" s="313">
        <v>3261</v>
      </c>
      <c r="E166" s="314" t="s">
        <v>194</v>
      </c>
    </row>
    <row r="167" spans="1:5" ht="15.75">
      <c r="A167" s="7" t="s">
        <v>192</v>
      </c>
      <c r="B167" s="50" t="s">
        <v>193</v>
      </c>
      <c r="C167" s="51"/>
      <c r="D167" s="315">
        <v>3262</v>
      </c>
      <c r="E167" s="314" t="s">
        <v>196</v>
      </c>
    </row>
    <row r="168" spans="1:5" ht="15.75">
      <c r="A168" s="7">
        <v>3261</v>
      </c>
      <c r="B168" s="50" t="s">
        <v>194</v>
      </c>
      <c r="C168" s="51"/>
      <c r="D168" s="313">
        <v>3269</v>
      </c>
      <c r="E168" s="314" t="s">
        <v>197</v>
      </c>
    </row>
    <row r="169" spans="1:5" ht="15.75">
      <c r="A169" s="7" t="s">
        <v>195</v>
      </c>
      <c r="B169" s="50" t="s">
        <v>196</v>
      </c>
      <c r="C169" s="51"/>
      <c r="D169" s="315">
        <v>3280</v>
      </c>
      <c r="E169" s="314" t="s">
        <v>199</v>
      </c>
    </row>
    <row r="170" spans="1:5" ht="15.75">
      <c r="A170" s="7">
        <v>3269</v>
      </c>
      <c r="B170" s="50" t="s">
        <v>197</v>
      </c>
      <c r="C170" s="51"/>
      <c r="D170" s="313">
        <v>3291</v>
      </c>
      <c r="E170" s="314" t="s">
        <v>200</v>
      </c>
    </row>
    <row r="171" spans="1:5" ht="15.75">
      <c r="A171" s="7" t="s">
        <v>198</v>
      </c>
      <c r="B171" s="50" t="s">
        <v>199</v>
      </c>
      <c r="C171" s="51"/>
      <c r="D171" s="315">
        <v>3292</v>
      </c>
      <c r="E171" s="314" t="s">
        <v>202</v>
      </c>
    </row>
    <row r="172" spans="1:5" ht="15.75">
      <c r="A172" s="7">
        <v>3291</v>
      </c>
      <c r="B172" s="50" t="s">
        <v>200</v>
      </c>
      <c r="C172" s="51"/>
      <c r="D172" s="313">
        <v>3293</v>
      </c>
      <c r="E172" s="314" t="s">
        <v>203</v>
      </c>
    </row>
    <row r="173" spans="1:5" ht="31.5">
      <c r="A173" s="54" t="s">
        <v>201</v>
      </c>
      <c r="B173" s="55" t="s">
        <v>202</v>
      </c>
      <c r="C173" s="51"/>
      <c r="D173" s="315">
        <v>3299</v>
      </c>
      <c r="E173" s="314" t="s">
        <v>1277</v>
      </c>
    </row>
    <row r="174" spans="1:5" ht="15.75">
      <c r="A174" s="54">
        <v>3293</v>
      </c>
      <c r="B174" s="55" t="s">
        <v>203</v>
      </c>
      <c r="C174" s="51"/>
      <c r="D174" s="315">
        <v>3311</v>
      </c>
      <c r="E174" s="314" t="s">
        <v>205</v>
      </c>
    </row>
    <row r="175" spans="1:5" ht="15.75">
      <c r="A175" s="7" t="s">
        <v>1276</v>
      </c>
      <c r="B175" s="50" t="s">
        <v>1277</v>
      </c>
      <c r="C175" s="51"/>
      <c r="D175" s="315">
        <v>3312</v>
      </c>
      <c r="E175" s="314" t="s">
        <v>207</v>
      </c>
    </row>
    <row r="176" spans="1:5" ht="31.5">
      <c r="A176" s="7" t="s">
        <v>204</v>
      </c>
      <c r="B176" s="50" t="s">
        <v>205</v>
      </c>
      <c r="C176" s="51"/>
      <c r="D176" s="313">
        <v>3313</v>
      </c>
      <c r="E176" s="314" t="s">
        <v>208</v>
      </c>
    </row>
    <row r="177" spans="1:5" ht="15.75">
      <c r="A177" s="7" t="s">
        <v>206</v>
      </c>
      <c r="B177" s="50" t="s">
        <v>207</v>
      </c>
      <c r="C177" s="51"/>
      <c r="D177" s="315">
        <v>3314</v>
      </c>
      <c r="E177" s="314" t="s">
        <v>210</v>
      </c>
    </row>
    <row r="178" spans="1:5" ht="31.5">
      <c r="A178" s="7">
        <v>3313</v>
      </c>
      <c r="B178" s="50" t="s">
        <v>208</v>
      </c>
      <c r="C178" s="51"/>
      <c r="D178" s="315">
        <v>3315</v>
      </c>
      <c r="E178" s="314" t="s">
        <v>212</v>
      </c>
    </row>
    <row r="179" spans="1:5" ht="15.75">
      <c r="A179" s="7" t="s">
        <v>209</v>
      </c>
      <c r="B179" s="50" t="s">
        <v>210</v>
      </c>
      <c r="C179" s="51"/>
      <c r="D179" s="315">
        <v>3316</v>
      </c>
      <c r="E179" s="314" t="s">
        <v>214</v>
      </c>
    </row>
    <row r="180" spans="1:5" ht="15.75">
      <c r="A180" s="7" t="s">
        <v>211</v>
      </c>
      <c r="B180" s="50" t="s">
        <v>212</v>
      </c>
      <c r="C180" s="51"/>
      <c r="D180" s="313">
        <v>3317</v>
      </c>
      <c r="E180" s="314" t="s">
        <v>215</v>
      </c>
    </row>
    <row r="181" spans="1:5" ht="15.75">
      <c r="A181" s="7" t="s">
        <v>213</v>
      </c>
      <c r="B181" s="50" t="s">
        <v>214</v>
      </c>
      <c r="C181" s="51"/>
      <c r="D181" s="315">
        <v>3319</v>
      </c>
      <c r="E181" s="314" t="s">
        <v>217</v>
      </c>
    </row>
    <row r="182" spans="1:5" ht="15.75">
      <c r="A182" s="7" t="s">
        <v>3100</v>
      </c>
      <c r="B182" s="50" t="s">
        <v>215</v>
      </c>
      <c r="C182" s="51"/>
      <c r="D182" s="313">
        <v>3321</v>
      </c>
      <c r="E182" s="314" t="s">
        <v>218</v>
      </c>
    </row>
    <row r="183" spans="1:5" ht="15.75">
      <c r="A183" s="7" t="s">
        <v>216</v>
      </c>
      <c r="B183" s="50" t="s">
        <v>217</v>
      </c>
      <c r="C183" s="51"/>
      <c r="D183" s="315">
        <v>3322</v>
      </c>
      <c r="E183" s="314" t="s">
        <v>220</v>
      </c>
    </row>
    <row r="184" spans="1:5" ht="15.75">
      <c r="A184" s="7">
        <v>3321</v>
      </c>
      <c r="B184" s="50" t="s">
        <v>218</v>
      </c>
      <c r="C184" s="51"/>
      <c r="D184" s="313">
        <v>3324</v>
      </c>
      <c r="E184" s="314" t="s">
        <v>221</v>
      </c>
    </row>
    <row r="185" spans="1:5" ht="15.75">
      <c r="A185" s="7" t="s">
        <v>219</v>
      </c>
      <c r="B185" s="50" t="s">
        <v>220</v>
      </c>
      <c r="C185" s="51"/>
      <c r="D185" s="315">
        <v>3325</v>
      </c>
      <c r="E185" s="314" t="s">
        <v>223</v>
      </c>
    </row>
    <row r="186" spans="1:5" ht="31.5">
      <c r="A186" s="7">
        <v>3324</v>
      </c>
      <c r="B186" s="50" t="s">
        <v>221</v>
      </c>
      <c r="C186" s="51"/>
      <c r="D186" s="313">
        <v>3326</v>
      </c>
      <c r="E186" s="314" t="s">
        <v>742</v>
      </c>
    </row>
    <row r="187" spans="1:5" ht="15.75">
      <c r="A187" s="7" t="s">
        <v>222</v>
      </c>
      <c r="B187" s="50" t="s">
        <v>223</v>
      </c>
      <c r="C187" s="51"/>
      <c r="D187" s="315">
        <v>3329</v>
      </c>
      <c r="E187" s="314" t="s">
        <v>744</v>
      </c>
    </row>
    <row r="188" spans="1:5" ht="31.5">
      <c r="A188" s="7" t="s">
        <v>1517</v>
      </c>
      <c r="B188" s="50" t="s">
        <v>742</v>
      </c>
      <c r="C188" s="51"/>
      <c r="D188" s="313">
        <v>3330</v>
      </c>
      <c r="E188" s="314" t="s">
        <v>745</v>
      </c>
    </row>
    <row r="189" spans="1:5" ht="31.5">
      <c r="A189" s="7" t="s">
        <v>743</v>
      </c>
      <c r="B189" s="50" t="s">
        <v>744</v>
      </c>
      <c r="C189" s="51"/>
      <c r="D189" s="315">
        <v>3341</v>
      </c>
      <c r="E189" s="314" t="s">
        <v>747</v>
      </c>
    </row>
    <row r="190" spans="1:5" ht="31.5">
      <c r="A190" s="7">
        <v>3330</v>
      </c>
      <c r="B190" s="50" t="s">
        <v>745</v>
      </c>
      <c r="C190" s="51"/>
      <c r="D190" s="315">
        <v>3349</v>
      </c>
      <c r="E190" s="314" t="s">
        <v>372</v>
      </c>
    </row>
    <row r="191" spans="1:5" ht="15.75">
      <c r="A191" s="7" t="s">
        <v>746</v>
      </c>
      <c r="B191" s="50" t="s">
        <v>747</v>
      </c>
      <c r="C191" s="51"/>
      <c r="D191" s="315">
        <v>3361</v>
      </c>
      <c r="E191" s="314" t="s">
        <v>374</v>
      </c>
    </row>
    <row r="192" spans="1:5" ht="31.5">
      <c r="A192" s="7" t="s">
        <v>748</v>
      </c>
      <c r="B192" s="50" t="s">
        <v>372</v>
      </c>
      <c r="C192" s="51"/>
      <c r="D192" s="313">
        <v>3362</v>
      </c>
      <c r="E192" s="314" t="s">
        <v>832</v>
      </c>
    </row>
    <row r="193" spans="1:5" ht="31.5">
      <c r="A193" s="7" t="s">
        <v>373</v>
      </c>
      <c r="B193" s="50" t="s">
        <v>374</v>
      </c>
      <c r="C193" s="51"/>
      <c r="D193" s="313" t="s">
        <v>1563</v>
      </c>
      <c r="E193" s="314" t="s">
        <v>1564</v>
      </c>
    </row>
    <row r="194" spans="1:5" ht="31.5">
      <c r="A194" s="7">
        <v>3362</v>
      </c>
      <c r="B194" s="50" t="s">
        <v>832</v>
      </c>
      <c r="C194" s="51"/>
      <c r="D194" s="315">
        <v>3380</v>
      </c>
      <c r="E194" s="314" t="s">
        <v>834</v>
      </c>
    </row>
    <row r="195" spans="1:5" ht="31.5">
      <c r="A195" s="7" t="s">
        <v>833</v>
      </c>
      <c r="B195" s="50" t="s">
        <v>834</v>
      </c>
      <c r="C195" s="51"/>
      <c r="D195" s="313">
        <v>3391</v>
      </c>
      <c r="E195" s="314" t="s">
        <v>835</v>
      </c>
    </row>
    <row r="196" spans="1:5" ht="31.5">
      <c r="A196" s="7">
        <v>3391</v>
      </c>
      <c r="B196" s="50" t="s">
        <v>835</v>
      </c>
      <c r="C196" s="51"/>
      <c r="D196" s="315">
        <v>3392</v>
      </c>
      <c r="E196" s="314" t="s">
        <v>837</v>
      </c>
    </row>
    <row r="197" spans="1:5" ht="15.75">
      <c r="A197" s="7" t="s">
        <v>836</v>
      </c>
      <c r="B197" s="50" t="s">
        <v>837</v>
      </c>
      <c r="C197" s="51"/>
      <c r="D197" s="315">
        <v>3399</v>
      </c>
      <c r="E197" s="314" t="s">
        <v>839</v>
      </c>
    </row>
    <row r="198" spans="1:5" ht="31.5">
      <c r="A198" s="7" t="s">
        <v>838</v>
      </c>
      <c r="B198" s="50" t="s">
        <v>839</v>
      </c>
      <c r="C198" s="51"/>
      <c r="D198" s="315">
        <v>3411</v>
      </c>
      <c r="E198" s="314" t="s">
        <v>841</v>
      </c>
    </row>
    <row r="199" spans="1:5" ht="15.75">
      <c r="A199" s="7" t="s">
        <v>840</v>
      </c>
      <c r="B199" s="50" t="s">
        <v>841</v>
      </c>
      <c r="C199" s="51"/>
      <c r="D199" s="313">
        <v>3412</v>
      </c>
      <c r="E199" s="314" t="s">
        <v>842</v>
      </c>
    </row>
    <row r="200" spans="1:5" ht="15.75">
      <c r="A200" s="7">
        <v>3412</v>
      </c>
      <c r="B200" s="50" t="s">
        <v>842</v>
      </c>
      <c r="C200" s="51"/>
      <c r="D200" s="315">
        <v>3419</v>
      </c>
      <c r="E200" s="314" t="s">
        <v>844</v>
      </c>
    </row>
    <row r="201" spans="1:5" ht="15.75">
      <c r="A201" s="7" t="s">
        <v>843</v>
      </c>
      <c r="B201" s="50" t="s">
        <v>844</v>
      </c>
      <c r="C201" s="51"/>
      <c r="D201" s="315">
        <v>3421</v>
      </c>
      <c r="E201" s="314" t="s">
        <v>846</v>
      </c>
    </row>
    <row r="202" spans="1:5" ht="15.75">
      <c r="A202" s="7" t="s">
        <v>845</v>
      </c>
      <c r="B202" s="50" t="s">
        <v>846</v>
      </c>
      <c r="C202" s="51"/>
      <c r="D202" s="315">
        <v>3429</v>
      </c>
      <c r="E202" s="314" t="s">
        <v>848</v>
      </c>
    </row>
    <row r="203" spans="1:5" ht="15.75">
      <c r="A203" s="7" t="s">
        <v>847</v>
      </c>
      <c r="B203" s="50" t="s">
        <v>848</v>
      </c>
      <c r="C203" s="51"/>
      <c r="D203" s="313">
        <v>3480</v>
      </c>
      <c r="E203" s="314" t="s">
        <v>849</v>
      </c>
    </row>
    <row r="204" spans="1:5" ht="31.5">
      <c r="A204" s="7">
        <v>3480</v>
      </c>
      <c r="B204" s="50" t="s">
        <v>849</v>
      </c>
      <c r="C204" s="51"/>
      <c r="D204" s="315">
        <v>3511</v>
      </c>
      <c r="E204" s="314" t="s">
        <v>851</v>
      </c>
    </row>
    <row r="205" spans="1:5" s="57" customFormat="1" ht="15.75">
      <c r="A205" s="54" t="s">
        <v>850</v>
      </c>
      <c r="B205" s="55" t="s">
        <v>851</v>
      </c>
      <c r="C205" s="56" t="s">
        <v>852</v>
      </c>
      <c r="D205" s="313">
        <v>3512</v>
      </c>
      <c r="E205" s="314" t="s">
        <v>853</v>
      </c>
    </row>
    <row r="206" spans="1:5" ht="15.75">
      <c r="A206" s="7">
        <v>3512</v>
      </c>
      <c r="B206" s="50" t="s">
        <v>853</v>
      </c>
      <c r="C206" s="51"/>
      <c r="D206" s="315">
        <v>3513</v>
      </c>
      <c r="E206" s="314" t="s">
        <v>855</v>
      </c>
    </row>
    <row r="207" spans="1:5" ht="15.75">
      <c r="A207" s="7" t="s">
        <v>854</v>
      </c>
      <c r="B207" s="50" t="s">
        <v>855</v>
      </c>
      <c r="C207" s="51"/>
      <c r="D207" s="313">
        <v>3514</v>
      </c>
      <c r="E207" s="314" t="s">
        <v>856</v>
      </c>
    </row>
    <row r="208" spans="1:5" ht="15.75">
      <c r="A208" s="7">
        <v>3514</v>
      </c>
      <c r="B208" s="50" t="s">
        <v>856</v>
      </c>
      <c r="C208" s="51"/>
      <c r="D208" s="315">
        <v>3515</v>
      </c>
      <c r="E208" s="314" t="s">
        <v>858</v>
      </c>
    </row>
    <row r="209" spans="1:5" s="57" customFormat="1" ht="15.75">
      <c r="A209" s="54" t="s">
        <v>857</v>
      </c>
      <c r="B209" s="55" t="s">
        <v>858</v>
      </c>
      <c r="C209" s="56" t="s">
        <v>859</v>
      </c>
      <c r="D209" s="313">
        <v>3516</v>
      </c>
      <c r="E209" s="314" t="s">
        <v>860</v>
      </c>
    </row>
    <row r="210" spans="1:5" s="57" customFormat="1" ht="31.5">
      <c r="A210" s="54">
        <v>3516</v>
      </c>
      <c r="B210" s="55" t="s">
        <v>860</v>
      </c>
      <c r="C210" s="56" t="s">
        <v>861</v>
      </c>
      <c r="D210" s="315">
        <v>3519</v>
      </c>
      <c r="E210" s="314" t="s">
        <v>863</v>
      </c>
    </row>
    <row r="211" spans="1:5" ht="15.75">
      <c r="A211" s="7" t="s">
        <v>862</v>
      </c>
      <c r="B211" s="50" t="s">
        <v>863</v>
      </c>
      <c r="C211" s="51"/>
      <c r="D211" s="313">
        <v>3521</v>
      </c>
      <c r="E211" s="314" t="s">
        <v>864</v>
      </c>
    </row>
    <row r="212" spans="1:5" ht="15.75">
      <c r="A212" s="7">
        <v>3521</v>
      </c>
      <c r="B212" s="50" t="s">
        <v>864</v>
      </c>
      <c r="C212" s="51"/>
      <c r="D212" s="315">
        <v>3522</v>
      </c>
      <c r="E212" s="314" t="s">
        <v>1279</v>
      </c>
    </row>
    <row r="213" spans="1:5" ht="15.75">
      <c r="A213" s="7" t="s">
        <v>1278</v>
      </c>
      <c r="B213" s="50" t="s">
        <v>1279</v>
      </c>
      <c r="C213" s="51"/>
      <c r="D213" s="315">
        <v>3523</v>
      </c>
      <c r="E213" s="314" t="s">
        <v>866</v>
      </c>
    </row>
    <row r="214" spans="1:5" ht="15.75">
      <c r="A214" s="7" t="s">
        <v>865</v>
      </c>
      <c r="B214" s="50" t="s">
        <v>866</v>
      </c>
      <c r="C214" s="51"/>
      <c r="D214" s="315">
        <v>3526</v>
      </c>
      <c r="E214" s="314" t="s">
        <v>868</v>
      </c>
    </row>
    <row r="215" spans="1:5" ht="15.75">
      <c r="A215" s="7" t="s">
        <v>867</v>
      </c>
      <c r="B215" s="50" t="s">
        <v>868</v>
      </c>
      <c r="C215" s="51"/>
      <c r="D215" s="315">
        <v>3529</v>
      </c>
      <c r="E215" s="314" t="s">
        <v>870</v>
      </c>
    </row>
    <row r="216" spans="1:5" ht="15.75">
      <c r="A216" s="7" t="s">
        <v>869</v>
      </c>
      <c r="B216" s="50" t="s">
        <v>870</v>
      </c>
      <c r="C216" s="51"/>
      <c r="D216" s="315">
        <v>3531</v>
      </c>
      <c r="E216" s="314" t="s">
        <v>872</v>
      </c>
    </row>
    <row r="217" spans="1:5" ht="31.5">
      <c r="A217" s="7" t="s">
        <v>871</v>
      </c>
      <c r="B217" s="50" t="s">
        <v>872</v>
      </c>
      <c r="C217" s="51"/>
      <c r="D217" s="313">
        <v>3532</v>
      </c>
      <c r="E217" s="314" t="s">
        <v>873</v>
      </c>
    </row>
    <row r="218" spans="1:5" ht="31.5">
      <c r="A218" s="7">
        <v>3532</v>
      </c>
      <c r="B218" s="50" t="s">
        <v>873</v>
      </c>
      <c r="C218" s="51"/>
      <c r="D218" s="315">
        <v>3533</v>
      </c>
      <c r="E218" s="314" t="s">
        <v>875</v>
      </c>
    </row>
    <row r="219" spans="1:5" ht="15.75">
      <c r="A219" s="7" t="s">
        <v>874</v>
      </c>
      <c r="B219" s="50" t="s">
        <v>875</v>
      </c>
      <c r="C219" s="51"/>
      <c r="D219" s="313">
        <v>3539</v>
      </c>
      <c r="E219" s="314" t="s">
        <v>876</v>
      </c>
    </row>
    <row r="220" spans="1:5" ht="31.5">
      <c r="A220" s="7">
        <v>3539</v>
      </c>
      <c r="B220" s="50" t="s">
        <v>876</v>
      </c>
      <c r="C220" s="51"/>
      <c r="D220" s="315">
        <v>3541</v>
      </c>
      <c r="E220" s="314" t="s">
        <v>878</v>
      </c>
    </row>
    <row r="221" spans="1:5" ht="31.5">
      <c r="A221" s="7" t="s">
        <v>877</v>
      </c>
      <c r="B221" s="50" t="s">
        <v>878</v>
      </c>
      <c r="C221" s="51"/>
      <c r="D221" s="313">
        <v>3542</v>
      </c>
      <c r="E221" s="314" t="s">
        <v>879</v>
      </c>
    </row>
    <row r="222" spans="1:5" ht="15.75">
      <c r="A222" s="7">
        <v>3542</v>
      </c>
      <c r="B222" s="50" t="s">
        <v>879</v>
      </c>
      <c r="C222" s="51"/>
      <c r="D222" s="315">
        <v>3543</v>
      </c>
      <c r="E222" s="314" t="s">
        <v>881</v>
      </c>
    </row>
    <row r="223" spans="1:5" ht="15.75">
      <c r="A223" s="7" t="s">
        <v>880</v>
      </c>
      <c r="B223" s="50" t="s">
        <v>881</v>
      </c>
      <c r="C223" s="51"/>
      <c r="D223" s="313">
        <v>3544</v>
      </c>
      <c r="E223" s="314" t="s">
        <v>2222</v>
      </c>
    </row>
    <row r="224" spans="1:5" ht="15.75">
      <c r="A224" s="7">
        <v>3544</v>
      </c>
      <c r="B224" s="50" t="s">
        <v>2222</v>
      </c>
      <c r="C224" s="51"/>
      <c r="D224" s="315">
        <v>3549</v>
      </c>
      <c r="E224" s="314" t="s">
        <v>2224</v>
      </c>
    </row>
    <row r="225" spans="1:5" s="57" customFormat="1" ht="15.75">
      <c r="A225" s="54" t="s">
        <v>2223</v>
      </c>
      <c r="B225" s="55" t="s">
        <v>2224</v>
      </c>
      <c r="C225" s="56" t="s">
        <v>2225</v>
      </c>
      <c r="D225" s="313">
        <v>3561</v>
      </c>
      <c r="E225" s="314" t="s">
        <v>894</v>
      </c>
    </row>
    <row r="226" spans="1:5" ht="31.5">
      <c r="A226" s="7">
        <v>3561</v>
      </c>
      <c r="B226" s="50" t="s">
        <v>894</v>
      </c>
      <c r="C226" s="51"/>
      <c r="D226" s="315">
        <v>3562</v>
      </c>
      <c r="E226" s="314" t="s">
        <v>896</v>
      </c>
    </row>
    <row r="227" spans="1:5" ht="31.5">
      <c r="A227" s="7" t="s">
        <v>895</v>
      </c>
      <c r="B227" s="50" t="s">
        <v>896</v>
      </c>
      <c r="C227" s="51"/>
      <c r="D227" s="313">
        <v>3569</v>
      </c>
      <c r="E227" s="314" t="s">
        <v>796</v>
      </c>
    </row>
    <row r="228" spans="1:5" ht="15.75">
      <c r="A228" s="7">
        <v>3569</v>
      </c>
      <c r="B228" s="50" t="s">
        <v>796</v>
      </c>
      <c r="C228" s="51"/>
      <c r="D228" s="315">
        <v>3581</v>
      </c>
      <c r="E228" s="314" t="s">
        <v>798</v>
      </c>
    </row>
    <row r="229" spans="1:5" ht="15.75">
      <c r="A229" s="7" t="s">
        <v>797</v>
      </c>
      <c r="B229" s="50" t="s">
        <v>798</v>
      </c>
      <c r="C229" s="51"/>
      <c r="D229" s="313">
        <v>3589</v>
      </c>
      <c r="E229" s="314" t="s">
        <v>799</v>
      </c>
    </row>
    <row r="230" spans="1:5" ht="15.75">
      <c r="A230" s="7">
        <v>3589</v>
      </c>
      <c r="B230" s="50" t="s">
        <v>799</v>
      </c>
      <c r="C230" s="51"/>
      <c r="D230" s="315">
        <v>3591</v>
      </c>
      <c r="E230" s="314" t="s">
        <v>801</v>
      </c>
    </row>
    <row r="231" spans="1:5" ht="15.75">
      <c r="A231" s="7" t="s">
        <v>800</v>
      </c>
      <c r="B231" s="50" t="s">
        <v>801</v>
      </c>
      <c r="C231" s="51"/>
      <c r="D231" s="313">
        <v>3592</v>
      </c>
      <c r="E231" s="314" t="s">
        <v>802</v>
      </c>
    </row>
    <row r="232" spans="1:5" ht="15.75">
      <c r="A232" s="7">
        <v>3592</v>
      </c>
      <c r="B232" s="50" t="s">
        <v>802</v>
      </c>
      <c r="C232" s="51"/>
      <c r="D232" s="315">
        <v>3599</v>
      </c>
      <c r="E232" s="314" t="s">
        <v>804</v>
      </c>
    </row>
    <row r="233" spans="1:5" ht="15.75">
      <c r="A233" s="7" t="s">
        <v>803</v>
      </c>
      <c r="B233" s="50" t="s">
        <v>804</v>
      </c>
      <c r="C233" s="51"/>
      <c r="D233" s="313">
        <v>3611</v>
      </c>
      <c r="E233" s="314" t="s">
        <v>805</v>
      </c>
    </row>
    <row r="234" spans="1:5" ht="15.75">
      <c r="A234" s="7">
        <v>3611</v>
      </c>
      <c r="B234" s="50" t="s">
        <v>805</v>
      </c>
      <c r="C234" s="51"/>
      <c r="D234" s="315">
        <v>3612</v>
      </c>
      <c r="E234" s="314" t="s">
        <v>807</v>
      </c>
    </row>
    <row r="235" spans="1:5" ht="31.5">
      <c r="A235" s="7" t="s">
        <v>806</v>
      </c>
      <c r="B235" s="50" t="s">
        <v>807</v>
      </c>
      <c r="C235" s="56" t="s">
        <v>808</v>
      </c>
      <c r="D235" s="313">
        <v>3613</v>
      </c>
      <c r="E235" s="314" t="s">
        <v>809</v>
      </c>
    </row>
    <row r="236" spans="1:5" ht="15.75">
      <c r="A236" s="7">
        <v>3613</v>
      </c>
      <c r="B236" s="50" t="s">
        <v>809</v>
      </c>
      <c r="C236" s="51"/>
      <c r="D236" s="315">
        <v>3614</v>
      </c>
      <c r="E236" s="314" t="s">
        <v>811</v>
      </c>
    </row>
    <row r="237" spans="1:5" ht="47.25">
      <c r="A237" s="54" t="s">
        <v>810</v>
      </c>
      <c r="B237" s="55" t="s">
        <v>811</v>
      </c>
      <c r="C237" s="56" t="s">
        <v>1880</v>
      </c>
      <c r="D237" s="313">
        <v>3619</v>
      </c>
      <c r="E237" s="314" t="s">
        <v>1881</v>
      </c>
    </row>
    <row r="238" spans="1:5" ht="15.75">
      <c r="A238" s="7">
        <v>3619</v>
      </c>
      <c r="B238" s="50" t="s">
        <v>1881</v>
      </c>
      <c r="C238" s="51"/>
      <c r="D238" s="315">
        <v>3631</v>
      </c>
      <c r="E238" s="314" t="s">
        <v>1883</v>
      </c>
    </row>
    <row r="239" spans="1:5" ht="15.75">
      <c r="A239" s="7" t="s">
        <v>1882</v>
      </c>
      <c r="B239" s="50" t="s">
        <v>1883</v>
      </c>
      <c r="C239" s="51"/>
      <c r="D239" s="313">
        <v>3632</v>
      </c>
      <c r="E239" s="314" t="s">
        <v>1884</v>
      </c>
    </row>
    <row r="240" spans="1:5" ht="15.75">
      <c r="A240" s="7">
        <v>3632</v>
      </c>
      <c r="B240" s="50" t="s">
        <v>1884</v>
      </c>
      <c r="C240" s="51"/>
      <c r="D240" s="315">
        <v>3633</v>
      </c>
      <c r="E240" s="314" t="s">
        <v>1886</v>
      </c>
    </row>
    <row r="241" spans="1:5" ht="15.75">
      <c r="A241" s="7" t="s">
        <v>1885</v>
      </c>
      <c r="B241" s="50" t="s">
        <v>1886</v>
      </c>
      <c r="C241" s="51"/>
      <c r="D241" s="313">
        <v>3634</v>
      </c>
      <c r="E241" s="314" t="s">
        <v>1887</v>
      </c>
    </row>
    <row r="242" spans="1:5" ht="15.75">
      <c r="A242" s="7">
        <v>3634</v>
      </c>
      <c r="B242" s="50" t="s">
        <v>1887</v>
      </c>
      <c r="C242" s="51"/>
      <c r="D242" s="315">
        <v>3635</v>
      </c>
      <c r="E242" s="314" t="s">
        <v>1889</v>
      </c>
    </row>
    <row r="243" spans="1:5" ht="15.75">
      <c r="A243" s="7" t="s">
        <v>1888</v>
      </c>
      <c r="B243" s="50" t="s">
        <v>1889</v>
      </c>
      <c r="C243" s="51"/>
      <c r="D243" s="315">
        <v>3636</v>
      </c>
      <c r="E243" s="314" t="s">
        <v>1891</v>
      </c>
    </row>
    <row r="244" spans="1:5" ht="15.75">
      <c r="A244" s="7" t="s">
        <v>1890</v>
      </c>
      <c r="B244" s="50" t="s">
        <v>1891</v>
      </c>
      <c r="C244" s="51"/>
      <c r="D244" s="315">
        <v>3639</v>
      </c>
      <c r="E244" s="314" t="s">
        <v>688</v>
      </c>
    </row>
    <row r="245" spans="1:5" ht="31.5">
      <c r="A245" s="7" t="s">
        <v>1280</v>
      </c>
      <c r="B245" s="50" t="s">
        <v>688</v>
      </c>
      <c r="C245" s="51"/>
      <c r="D245" s="313">
        <v>3661</v>
      </c>
      <c r="E245" s="314" t="s">
        <v>689</v>
      </c>
    </row>
    <row r="246" spans="1:5" ht="31.5">
      <c r="A246" s="7">
        <v>3661</v>
      </c>
      <c r="B246" s="50" t="s">
        <v>689</v>
      </c>
      <c r="C246" s="51"/>
      <c r="D246" s="315">
        <v>3662</v>
      </c>
      <c r="E246" s="314" t="s">
        <v>691</v>
      </c>
    </row>
    <row r="247" spans="1:5" ht="31.5">
      <c r="A247" s="7" t="s">
        <v>690</v>
      </c>
      <c r="B247" s="50" t="s">
        <v>691</v>
      </c>
      <c r="C247" s="51"/>
      <c r="D247" s="313">
        <v>3669</v>
      </c>
      <c r="E247" s="314" t="s">
        <v>692</v>
      </c>
    </row>
    <row r="248" spans="1:5" ht="31.5">
      <c r="A248" s="7">
        <v>3669</v>
      </c>
      <c r="B248" s="50" t="s">
        <v>692</v>
      </c>
      <c r="C248" s="51"/>
      <c r="D248" s="315">
        <v>3680</v>
      </c>
      <c r="E248" s="314" t="s">
        <v>694</v>
      </c>
    </row>
    <row r="249" spans="1:5" ht="31.5">
      <c r="A249" s="7" t="s">
        <v>693</v>
      </c>
      <c r="B249" s="50" t="s">
        <v>694</v>
      </c>
      <c r="C249" s="51"/>
      <c r="D249" s="313">
        <v>3691</v>
      </c>
      <c r="E249" s="314" t="s">
        <v>695</v>
      </c>
    </row>
    <row r="250" spans="1:5" ht="31.5">
      <c r="A250" s="7">
        <v>3691</v>
      </c>
      <c r="B250" s="50" t="s">
        <v>695</v>
      </c>
      <c r="C250" s="51"/>
      <c r="D250" s="315">
        <v>3699</v>
      </c>
      <c r="E250" s="314" t="s">
        <v>697</v>
      </c>
    </row>
    <row r="251" spans="1:5" ht="31.5">
      <c r="A251" s="7" t="s">
        <v>696</v>
      </c>
      <c r="B251" s="50" t="s">
        <v>697</v>
      </c>
      <c r="C251" s="51"/>
      <c r="D251" s="313">
        <v>3711</v>
      </c>
      <c r="E251" s="314" t="s">
        <v>698</v>
      </c>
    </row>
    <row r="252" spans="1:5" ht="15.75">
      <c r="A252" s="7">
        <v>3711</v>
      </c>
      <c r="B252" s="50" t="s">
        <v>698</v>
      </c>
      <c r="C252" s="51"/>
      <c r="D252" s="315">
        <v>3712</v>
      </c>
      <c r="E252" s="314" t="s">
        <v>700</v>
      </c>
    </row>
    <row r="253" spans="1:5" ht="15.75">
      <c r="A253" s="7" t="s">
        <v>699</v>
      </c>
      <c r="B253" s="50" t="s">
        <v>700</v>
      </c>
      <c r="C253" s="51"/>
      <c r="D253" s="313">
        <v>3713</v>
      </c>
      <c r="E253" s="314" t="s">
        <v>1988</v>
      </c>
    </row>
    <row r="254" spans="1:5" ht="31.5">
      <c r="A254" s="7">
        <v>3713</v>
      </c>
      <c r="B254" s="50" t="s">
        <v>1988</v>
      </c>
      <c r="C254" s="51"/>
      <c r="D254" s="315">
        <v>3714</v>
      </c>
      <c r="E254" s="314" t="s">
        <v>1990</v>
      </c>
    </row>
    <row r="255" spans="1:5" ht="31.5">
      <c r="A255" s="7" t="s">
        <v>1989</v>
      </c>
      <c r="B255" s="50" t="s">
        <v>1990</v>
      </c>
      <c r="C255" s="51"/>
      <c r="D255" s="313">
        <v>3715</v>
      </c>
      <c r="E255" s="314" t="s">
        <v>1991</v>
      </c>
    </row>
    <row r="256" spans="1:5" ht="31.5">
      <c r="A256" s="7">
        <v>3715</v>
      </c>
      <c r="B256" s="50" t="s">
        <v>1991</v>
      </c>
      <c r="C256" s="51"/>
      <c r="D256" s="315">
        <v>3716</v>
      </c>
      <c r="E256" s="314" t="s">
        <v>1993</v>
      </c>
    </row>
    <row r="257" spans="1:5" ht="15.75">
      <c r="A257" s="7" t="s">
        <v>1992</v>
      </c>
      <c r="B257" s="50" t="s">
        <v>1993</v>
      </c>
      <c r="C257" s="51"/>
      <c r="D257" s="315">
        <v>3719</v>
      </c>
      <c r="E257" s="314" t="s">
        <v>1995</v>
      </c>
    </row>
    <row r="258" spans="1:5" ht="15.75">
      <c r="A258" s="7" t="s">
        <v>1994</v>
      </c>
      <c r="B258" s="50" t="s">
        <v>1995</v>
      </c>
      <c r="C258" s="51"/>
      <c r="D258" s="315">
        <v>3721</v>
      </c>
      <c r="E258" s="314" t="s">
        <v>1997</v>
      </c>
    </row>
    <row r="259" spans="1:5" ht="15.75">
      <c r="A259" s="7" t="s">
        <v>1996</v>
      </c>
      <c r="B259" s="50" t="s">
        <v>1997</v>
      </c>
      <c r="C259" s="51"/>
      <c r="D259" s="313">
        <v>3722</v>
      </c>
      <c r="E259" s="314" t="s">
        <v>1998</v>
      </c>
    </row>
    <row r="260" spans="1:5" ht="31.5">
      <c r="A260" s="7">
        <v>3722</v>
      </c>
      <c r="B260" s="50" t="s">
        <v>1998</v>
      </c>
      <c r="C260" s="51"/>
      <c r="D260" s="315">
        <v>3723</v>
      </c>
      <c r="E260" s="314" t="s">
        <v>2000</v>
      </c>
    </row>
    <row r="261" spans="1:5" ht="31.5">
      <c r="A261" s="7" t="s">
        <v>1999</v>
      </c>
      <c r="B261" s="50" t="s">
        <v>2000</v>
      </c>
      <c r="C261" s="51"/>
      <c r="D261" s="315">
        <v>3724</v>
      </c>
      <c r="E261" s="314" t="s">
        <v>2002</v>
      </c>
    </row>
    <row r="262" spans="1:5" ht="15.75">
      <c r="A262" s="7" t="s">
        <v>2001</v>
      </c>
      <c r="B262" s="50" t="s">
        <v>2002</v>
      </c>
      <c r="C262" s="51"/>
      <c r="D262" s="315">
        <v>3725</v>
      </c>
      <c r="E262" s="314" t="s">
        <v>3058</v>
      </c>
    </row>
    <row r="263" spans="1:5" ht="15.75">
      <c r="A263" s="7" t="s">
        <v>2003</v>
      </c>
      <c r="B263" s="50" t="s">
        <v>3058</v>
      </c>
      <c r="C263" s="51"/>
      <c r="D263" s="313">
        <v>3726</v>
      </c>
      <c r="E263" s="314" t="s">
        <v>3059</v>
      </c>
    </row>
    <row r="264" spans="1:5" ht="15.75">
      <c r="A264" s="7">
        <v>3726</v>
      </c>
      <c r="B264" s="50" t="s">
        <v>3059</v>
      </c>
      <c r="C264" s="51"/>
      <c r="D264" s="315">
        <v>3727</v>
      </c>
      <c r="E264" s="314" t="s">
        <v>3061</v>
      </c>
    </row>
    <row r="265" spans="1:5" ht="15.75">
      <c r="A265" s="7" t="s">
        <v>3060</v>
      </c>
      <c r="B265" s="50" t="s">
        <v>3061</v>
      </c>
      <c r="C265" s="51"/>
      <c r="D265" s="313">
        <v>3728</v>
      </c>
      <c r="E265" s="314" t="s">
        <v>3062</v>
      </c>
    </row>
    <row r="266" spans="1:5" ht="15.75">
      <c r="A266" s="7">
        <v>3728</v>
      </c>
      <c r="B266" s="50" t="s">
        <v>3062</v>
      </c>
      <c r="C266" s="51"/>
      <c r="D266" s="315">
        <v>3729</v>
      </c>
      <c r="E266" s="314" t="s">
        <v>3064</v>
      </c>
    </row>
    <row r="267" spans="1:5" ht="15.75">
      <c r="A267" s="7" t="s">
        <v>3063</v>
      </c>
      <c r="B267" s="50" t="s">
        <v>3064</v>
      </c>
      <c r="C267" s="51"/>
      <c r="D267" s="313">
        <v>3731</v>
      </c>
      <c r="E267" s="314" t="s">
        <v>3065</v>
      </c>
    </row>
    <row r="268" spans="1:5" ht="31.5">
      <c r="A268" s="7">
        <v>3731</v>
      </c>
      <c r="B268" s="50" t="s">
        <v>3065</v>
      </c>
      <c r="C268" s="51"/>
      <c r="D268" s="315">
        <v>3732</v>
      </c>
      <c r="E268" s="314" t="s">
        <v>3067</v>
      </c>
    </row>
    <row r="269" spans="1:5" ht="15.75">
      <c r="A269" s="7" t="s">
        <v>3066</v>
      </c>
      <c r="B269" s="50" t="s">
        <v>3067</v>
      </c>
      <c r="C269" s="51"/>
      <c r="D269" s="313">
        <v>3733</v>
      </c>
      <c r="E269" s="314" t="s">
        <v>3068</v>
      </c>
    </row>
    <row r="270" spans="1:5" ht="15.75">
      <c r="A270" s="7">
        <v>3733</v>
      </c>
      <c r="B270" s="50" t="s">
        <v>3068</v>
      </c>
      <c r="C270" s="51"/>
      <c r="D270" s="315">
        <v>3734</v>
      </c>
      <c r="E270" s="314" t="s">
        <v>3070</v>
      </c>
    </row>
    <row r="271" spans="1:5" ht="15.75">
      <c r="A271" s="7" t="s">
        <v>3069</v>
      </c>
      <c r="B271" s="50" t="s">
        <v>3070</v>
      </c>
      <c r="C271" s="51"/>
      <c r="D271" s="313">
        <v>3739</v>
      </c>
      <c r="E271" s="314" t="s">
        <v>3071</v>
      </c>
    </row>
    <row r="272" spans="1:5" ht="15.75">
      <c r="A272" s="7">
        <v>3739</v>
      </c>
      <c r="B272" s="50" t="s">
        <v>3071</v>
      </c>
      <c r="C272" s="51"/>
      <c r="D272" s="315">
        <v>3741</v>
      </c>
      <c r="E272" s="314" t="s">
        <v>3073</v>
      </c>
    </row>
    <row r="273" spans="1:5" ht="15.75">
      <c r="A273" s="7" t="s">
        <v>3072</v>
      </c>
      <c r="B273" s="50" t="s">
        <v>3073</v>
      </c>
      <c r="C273" s="51"/>
      <c r="D273" s="315">
        <v>3742</v>
      </c>
      <c r="E273" s="314" t="s">
        <v>3075</v>
      </c>
    </row>
    <row r="274" spans="1:5" ht="31.5">
      <c r="A274" s="7" t="s">
        <v>3074</v>
      </c>
      <c r="B274" s="50" t="s">
        <v>3075</v>
      </c>
      <c r="C274" s="51"/>
      <c r="D274" s="315">
        <v>3743</v>
      </c>
      <c r="E274" s="314" t="s">
        <v>3077</v>
      </c>
    </row>
    <row r="275" spans="1:5" ht="31.5">
      <c r="A275" s="7" t="s">
        <v>3076</v>
      </c>
      <c r="B275" s="50" t="s">
        <v>3077</v>
      </c>
      <c r="C275" s="51"/>
      <c r="D275" s="313">
        <v>3744</v>
      </c>
      <c r="E275" s="314" t="s">
        <v>3078</v>
      </c>
    </row>
    <row r="276" spans="1:5" ht="15.75">
      <c r="A276" s="7">
        <v>3744</v>
      </c>
      <c r="B276" s="50" t="s">
        <v>3078</v>
      </c>
      <c r="C276" s="51"/>
      <c r="D276" s="315">
        <v>3745</v>
      </c>
      <c r="E276" s="314" t="s">
        <v>3080</v>
      </c>
    </row>
    <row r="277" spans="1:5" ht="15.75">
      <c r="A277" s="7" t="s">
        <v>3079</v>
      </c>
      <c r="B277" s="50" t="s">
        <v>3080</v>
      </c>
      <c r="C277" s="51"/>
      <c r="D277" s="315">
        <v>3749</v>
      </c>
      <c r="E277" s="314" t="s">
        <v>3082</v>
      </c>
    </row>
    <row r="278" spans="1:5" s="57" customFormat="1" ht="47.25">
      <c r="A278" s="54" t="s">
        <v>3081</v>
      </c>
      <c r="B278" s="55" t="s">
        <v>3082</v>
      </c>
      <c r="C278" s="56" t="s">
        <v>3083</v>
      </c>
      <c r="D278" s="315">
        <v>3751</v>
      </c>
      <c r="E278" s="314" t="s">
        <v>3085</v>
      </c>
    </row>
    <row r="279" spans="1:5" ht="47.25">
      <c r="A279" s="7" t="s">
        <v>3084</v>
      </c>
      <c r="B279" s="50" t="s">
        <v>3085</v>
      </c>
      <c r="C279" s="51"/>
      <c r="D279" s="313">
        <v>3753</v>
      </c>
      <c r="E279" s="314" t="s">
        <v>3086</v>
      </c>
    </row>
    <row r="280" spans="1:5" ht="15.75">
      <c r="A280" s="7">
        <v>3753</v>
      </c>
      <c r="B280" s="50" t="s">
        <v>3086</v>
      </c>
      <c r="C280" s="51"/>
      <c r="D280" s="315">
        <v>3759</v>
      </c>
      <c r="E280" s="314" t="s">
        <v>1229</v>
      </c>
    </row>
    <row r="281" spans="1:5" ht="31.5">
      <c r="A281" s="7" t="s">
        <v>3087</v>
      </c>
      <c r="B281" s="50" t="s">
        <v>1229</v>
      </c>
      <c r="C281" s="51"/>
      <c r="D281" s="313">
        <v>3761</v>
      </c>
      <c r="E281" s="314" t="s">
        <v>1565</v>
      </c>
    </row>
    <row r="282" spans="1:5" ht="31.5">
      <c r="A282" s="7">
        <v>3761</v>
      </c>
      <c r="B282" s="50" t="s">
        <v>1230</v>
      </c>
      <c r="C282" s="51"/>
      <c r="D282" s="315">
        <v>3762</v>
      </c>
      <c r="E282" s="314" t="s">
        <v>1566</v>
      </c>
    </row>
    <row r="283" spans="1:5" ht="31.5">
      <c r="A283" s="7" t="s">
        <v>1231</v>
      </c>
      <c r="B283" s="50" t="s">
        <v>1230</v>
      </c>
      <c r="C283" s="51"/>
      <c r="D283" s="315">
        <v>3769</v>
      </c>
      <c r="E283" s="314" t="s">
        <v>1876</v>
      </c>
    </row>
    <row r="284" spans="1:5" ht="15.75">
      <c r="A284" s="7" t="s">
        <v>1875</v>
      </c>
      <c r="B284" s="50" t="s">
        <v>1876</v>
      </c>
      <c r="C284" s="51"/>
      <c r="D284" s="315">
        <v>3771</v>
      </c>
      <c r="E284" s="314" t="s">
        <v>1233</v>
      </c>
    </row>
    <row r="285" spans="1:5" ht="15.75">
      <c r="A285" s="7" t="s">
        <v>1232</v>
      </c>
      <c r="B285" s="50" t="s">
        <v>1233</v>
      </c>
      <c r="C285" s="51"/>
      <c r="D285" s="313">
        <v>3772</v>
      </c>
      <c r="E285" s="314" t="s">
        <v>1234</v>
      </c>
    </row>
    <row r="286" spans="1:5" ht="31.5">
      <c r="A286" s="7">
        <v>3772</v>
      </c>
      <c r="B286" s="50" t="s">
        <v>1234</v>
      </c>
      <c r="C286" s="51"/>
      <c r="D286" s="315">
        <v>3773</v>
      </c>
      <c r="E286" s="314" t="s">
        <v>1567</v>
      </c>
    </row>
    <row r="287" spans="1:5" ht="31.5">
      <c r="A287" s="7" t="s">
        <v>1235</v>
      </c>
      <c r="B287" s="50" t="s">
        <v>1236</v>
      </c>
      <c r="C287" s="51"/>
      <c r="D287" s="313">
        <v>3779</v>
      </c>
      <c r="E287" s="314" t="s">
        <v>1237</v>
      </c>
    </row>
    <row r="288" spans="1:5" ht="15.75">
      <c r="A288" s="7">
        <v>3779</v>
      </c>
      <c r="B288" s="50" t="s">
        <v>1237</v>
      </c>
      <c r="C288" s="51"/>
      <c r="D288" s="315">
        <v>3780</v>
      </c>
      <c r="E288" s="314" t="s">
        <v>1239</v>
      </c>
    </row>
    <row r="289" spans="1:5" ht="15.75">
      <c r="A289" s="7" t="s">
        <v>1238</v>
      </c>
      <c r="B289" s="50" t="s">
        <v>1239</v>
      </c>
      <c r="C289" s="51"/>
      <c r="D289" s="313">
        <v>3791</v>
      </c>
      <c r="E289" s="314" t="s">
        <v>1240</v>
      </c>
    </row>
    <row r="290" spans="1:5" ht="15.75">
      <c r="A290" s="7">
        <v>3791</v>
      </c>
      <c r="B290" s="50" t="s">
        <v>1240</v>
      </c>
      <c r="C290" s="51"/>
      <c r="D290" s="315">
        <v>3792</v>
      </c>
      <c r="E290" s="314" t="s">
        <v>887</v>
      </c>
    </row>
    <row r="291" spans="1:5" ht="15.75">
      <c r="A291" s="7" t="s">
        <v>1241</v>
      </c>
      <c r="B291" s="50" t="s">
        <v>887</v>
      </c>
      <c r="C291" s="51"/>
      <c r="D291" s="313">
        <v>3793</v>
      </c>
      <c r="E291" s="314" t="s">
        <v>888</v>
      </c>
    </row>
    <row r="292" spans="1:5" ht="15.75">
      <c r="A292" s="7">
        <v>3793</v>
      </c>
      <c r="B292" s="50" t="s">
        <v>888</v>
      </c>
      <c r="C292" s="51"/>
      <c r="D292" s="315">
        <v>3799</v>
      </c>
      <c r="E292" s="314" t="s">
        <v>890</v>
      </c>
    </row>
    <row r="293" spans="1:5" ht="15.75">
      <c r="A293" s="7" t="s">
        <v>889</v>
      </c>
      <c r="B293" s="50" t="s">
        <v>890</v>
      </c>
      <c r="C293" s="51"/>
      <c r="D293" s="313">
        <v>3801</v>
      </c>
      <c r="E293" s="314" t="s">
        <v>891</v>
      </c>
    </row>
    <row r="294" spans="1:5" ht="15.75">
      <c r="A294" s="7">
        <v>3801</v>
      </c>
      <c r="B294" s="50" t="s">
        <v>891</v>
      </c>
      <c r="C294" s="51"/>
      <c r="D294" s="315">
        <v>3802</v>
      </c>
      <c r="E294" s="314" t="s">
        <v>893</v>
      </c>
    </row>
    <row r="295" spans="1:5" ht="15.75">
      <c r="A295" s="7" t="s">
        <v>892</v>
      </c>
      <c r="B295" s="50" t="s">
        <v>893</v>
      </c>
      <c r="C295" s="51"/>
      <c r="D295" s="313">
        <v>3809</v>
      </c>
      <c r="E295" s="314" t="s">
        <v>1590</v>
      </c>
    </row>
    <row r="296" spans="1:5" ht="15.75">
      <c r="A296" s="7">
        <v>3809</v>
      </c>
      <c r="B296" s="50" t="s">
        <v>1590</v>
      </c>
      <c r="C296" s="51"/>
      <c r="D296" s="315">
        <v>4111</v>
      </c>
      <c r="E296" s="314" t="s">
        <v>1591</v>
      </c>
    </row>
    <row r="297" spans="1:5" ht="15.75">
      <c r="A297" s="7" t="s">
        <v>2632</v>
      </c>
      <c r="B297" s="50" t="s">
        <v>1591</v>
      </c>
      <c r="C297" s="51"/>
      <c r="D297" s="313">
        <v>4112</v>
      </c>
      <c r="E297" s="314" t="s">
        <v>1592</v>
      </c>
    </row>
    <row r="298" spans="1:5" ht="15.75">
      <c r="A298" s="7">
        <v>4112</v>
      </c>
      <c r="B298" s="50" t="s">
        <v>1592</v>
      </c>
      <c r="C298" s="51"/>
      <c r="D298" s="315">
        <v>4113</v>
      </c>
      <c r="E298" s="314" t="s">
        <v>1593</v>
      </c>
    </row>
    <row r="299" spans="1:5" ht="15.75">
      <c r="A299" s="7" t="s">
        <v>2478</v>
      </c>
      <c r="B299" s="50" t="s">
        <v>1593</v>
      </c>
      <c r="C299" s="51"/>
      <c r="D299" s="313">
        <v>4114</v>
      </c>
      <c r="E299" s="314" t="s">
        <v>1594</v>
      </c>
    </row>
    <row r="300" spans="1:5" ht="15.75">
      <c r="A300" s="7">
        <v>4114</v>
      </c>
      <c r="B300" s="50" t="s">
        <v>1594</v>
      </c>
      <c r="C300" s="51"/>
      <c r="D300" s="315">
        <v>4115</v>
      </c>
      <c r="E300" s="314" t="s">
        <v>1596</v>
      </c>
    </row>
    <row r="301" spans="1:5" ht="15.75">
      <c r="A301" s="7" t="s">
        <v>1595</v>
      </c>
      <c r="B301" s="50" t="s">
        <v>1596</v>
      </c>
      <c r="C301" s="51"/>
      <c r="D301" s="313">
        <v>4116</v>
      </c>
      <c r="E301" s="314" t="s">
        <v>1597</v>
      </c>
    </row>
    <row r="302" spans="1:5" ht="15.75">
      <c r="A302" s="7">
        <v>4116</v>
      </c>
      <c r="B302" s="50" t="s">
        <v>1597</v>
      </c>
      <c r="C302" s="51"/>
      <c r="D302" s="315">
        <v>4119</v>
      </c>
      <c r="E302" s="314" t="s">
        <v>1599</v>
      </c>
    </row>
    <row r="303" spans="1:5" ht="15.75">
      <c r="A303" s="7" t="s">
        <v>1598</v>
      </c>
      <c r="B303" s="50" t="s">
        <v>1599</v>
      </c>
      <c r="C303" s="51"/>
      <c r="D303" s="313">
        <v>4121</v>
      </c>
      <c r="E303" s="314" t="s">
        <v>1600</v>
      </c>
    </row>
    <row r="304" spans="1:5" ht="15.75">
      <c r="A304" s="7">
        <v>4121</v>
      </c>
      <c r="B304" s="50" t="s">
        <v>1600</v>
      </c>
      <c r="C304" s="51"/>
      <c r="D304" s="315">
        <v>4122</v>
      </c>
      <c r="E304" s="314" t="s">
        <v>1601</v>
      </c>
    </row>
    <row r="305" spans="1:5" ht="15.75">
      <c r="A305" s="7" t="s">
        <v>2634</v>
      </c>
      <c r="B305" s="50" t="s">
        <v>1601</v>
      </c>
      <c r="C305" s="51"/>
      <c r="D305" s="313">
        <v>4123</v>
      </c>
      <c r="E305" s="314" t="s">
        <v>1352</v>
      </c>
    </row>
    <row r="306" spans="1:5" ht="15.75">
      <c r="A306" s="7">
        <v>4123</v>
      </c>
      <c r="B306" s="50" t="s">
        <v>1352</v>
      </c>
      <c r="C306" s="51"/>
      <c r="D306" s="315">
        <v>4124</v>
      </c>
      <c r="E306" s="314" t="s">
        <v>1354</v>
      </c>
    </row>
    <row r="307" spans="1:5" ht="15.75">
      <c r="A307" s="7" t="s">
        <v>1353</v>
      </c>
      <c r="B307" s="50" t="s">
        <v>1354</v>
      </c>
      <c r="C307" s="51"/>
      <c r="D307" s="313">
        <v>4129</v>
      </c>
      <c r="E307" s="314" t="s">
        <v>1355</v>
      </c>
    </row>
    <row r="308" spans="1:5" ht="15.75">
      <c r="A308" s="7">
        <v>4129</v>
      </c>
      <c r="B308" s="50" t="s">
        <v>1355</v>
      </c>
      <c r="C308" s="51"/>
      <c r="D308" s="315">
        <v>4131</v>
      </c>
      <c r="E308" s="314" t="s">
        <v>1356</v>
      </c>
    </row>
    <row r="309" spans="1:5" ht="15.75">
      <c r="A309" s="7" t="s">
        <v>1341</v>
      </c>
      <c r="B309" s="50" t="s">
        <v>1356</v>
      </c>
      <c r="C309" s="51"/>
      <c r="D309" s="313">
        <v>4132</v>
      </c>
      <c r="E309" s="314" t="s">
        <v>1357</v>
      </c>
    </row>
    <row r="310" spans="1:5" ht="15.75">
      <c r="A310" s="7">
        <v>4132</v>
      </c>
      <c r="B310" s="50" t="s">
        <v>1357</v>
      </c>
      <c r="C310" s="51"/>
      <c r="D310" s="315">
        <v>4133</v>
      </c>
      <c r="E310" s="314" t="s">
        <v>1359</v>
      </c>
    </row>
    <row r="311" spans="1:5" ht="15.75">
      <c r="A311" s="7" t="s">
        <v>1358</v>
      </c>
      <c r="B311" s="50" t="s">
        <v>1359</v>
      </c>
      <c r="C311" s="51"/>
      <c r="D311" s="313">
        <v>4134</v>
      </c>
      <c r="E311" s="314" t="s">
        <v>1360</v>
      </c>
    </row>
    <row r="312" spans="1:5" ht="15.75">
      <c r="A312" s="7">
        <v>4134</v>
      </c>
      <c r="B312" s="50" t="s">
        <v>1360</v>
      </c>
      <c r="C312" s="51"/>
      <c r="D312" s="315">
        <v>4136</v>
      </c>
      <c r="E312" s="314" t="s">
        <v>1361</v>
      </c>
    </row>
    <row r="313" spans="1:5" ht="15.75">
      <c r="A313" s="7" t="s">
        <v>2054</v>
      </c>
      <c r="B313" s="50" t="s">
        <v>1361</v>
      </c>
      <c r="C313" s="51"/>
      <c r="D313" s="313">
        <v>4138</v>
      </c>
      <c r="E313" s="314" t="s">
        <v>1362</v>
      </c>
    </row>
    <row r="314" spans="1:5" ht="15.75">
      <c r="A314" s="7">
        <v>4138</v>
      </c>
      <c r="B314" s="50" t="s">
        <v>1362</v>
      </c>
      <c r="C314" s="51"/>
      <c r="D314" s="315">
        <v>4141</v>
      </c>
      <c r="E314" s="314" t="s">
        <v>3034</v>
      </c>
    </row>
    <row r="315" spans="1:5" ht="15.75">
      <c r="A315" s="7" t="s">
        <v>1363</v>
      </c>
      <c r="B315" s="50" t="s">
        <v>3034</v>
      </c>
      <c r="C315" s="51"/>
      <c r="D315" s="313">
        <v>4142</v>
      </c>
      <c r="E315" s="314" t="s">
        <v>3035</v>
      </c>
    </row>
    <row r="316" spans="1:5" s="57" customFormat="1" ht="47.25">
      <c r="A316" s="54">
        <v>4142</v>
      </c>
      <c r="B316" s="55" t="s">
        <v>3035</v>
      </c>
      <c r="C316" s="56" t="s">
        <v>3036</v>
      </c>
      <c r="D316" s="315">
        <v>4149</v>
      </c>
      <c r="E316" s="314" t="s">
        <v>3038</v>
      </c>
    </row>
    <row r="317" spans="1:5" ht="31.5">
      <c r="A317" s="7" t="s">
        <v>3037</v>
      </c>
      <c r="B317" s="50" t="s">
        <v>3038</v>
      </c>
      <c r="C317" s="51"/>
      <c r="D317" s="313">
        <v>4150</v>
      </c>
      <c r="E317" s="314" t="s">
        <v>1568</v>
      </c>
    </row>
    <row r="318" spans="1:5" ht="31.5">
      <c r="A318" s="7">
        <v>4150</v>
      </c>
      <c r="B318" s="50" t="s">
        <v>3039</v>
      </c>
      <c r="C318" s="51"/>
      <c r="D318" s="315">
        <v>4161</v>
      </c>
      <c r="E318" s="314" t="s">
        <v>3041</v>
      </c>
    </row>
    <row r="319" spans="1:5" s="57" customFormat="1" ht="15.75">
      <c r="A319" s="54" t="s">
        <v>3040</v>
      </c>
      <c r="B319" s="55" t="s">
        <v>3041</v>
      </c>
      <c r="C319" s="56"/>
      <c r="D319" s="313">
        <v>4162</v>
      </c>
      <c r="E319" s="314" t="s">
        <v>3042</v>
      </c>
    </row>
    <row r="320" spans="1:5" s="57" customFormat="1" ht="15.75">
      <c r="A320" s="54">
        <v>4162</v>
      </c>
      <c r="B320" s="55" t="s">
        <v>3042</v>
      </c>
      <c r="C320" s="56"/>
      <c r="D320" s="315">
        <v>4163</v>
      </c>
      <c r="E320" s="314" t="s">
        <v>3044</v>
      </c>
    </row>
    <row r="321" spans="1:5" s="57" customFormat="1" ht="15.75">
      <c r="A321" s="54" t="s">
        <v>3043</v>
      </c>
      <c r="B321" s="55" t="s">
        <v>3044</v>
      </c>
      <c r="C321" s="56"/>
      <c r="D321" s="313">
        <v>4164</v>
      </c>
      <c r="E321" s="314" t="s">
        <v>3045</v>
      </c>
    </row>
    <row r="322" spans="1:5" s="57" customFormat="1" ht="15.75">
      <c r="A322" s="54">
        <v>4164</v>
      </c>
      <c r="B322" s="55" t="s">
        <v>3045</v>
      </c>
      <c r="C322" s="56"/>
      <c r="D322" s="315">
        <v>4165</v>
      </c>
      <c r="E322" s="314" t="s">
        <v>3047</v>
      </c>
    </row>
    <row r="323" spans="1:5" s="57" customFormat="1" ht="15.75">
      <c r="A323" s="54" t="s">
        <v>3046</v>
      </c>
      <c r="B323" s="55" t="s">
        <v>3047</v>
      </c>
      <c r="C323" s="56"/>
      <c r="D323" s="313">
        <v>4166</v>
      </c>
      <c r="E323" s="314" t="s">
        <v>3048</v>
      </c>
    </row>
    <row r="324" spans="1:5" s="57" customFormat="1" ht="15.75">
      <c r="A324" s="54">
        <v>4166</v>
      </c>
      <c r="B324" s="55" t="s">
        <v>3048</v>
      </c>
      <c r="C324" s="56"/>
      <c r="D324" s="315">
        <v>4167</v>
      </c>
      <c r="E324" s="314" t="s">
        <v>3050</v>
      </c>
    </row>
    <row r="325" spans="1:5" s="57" customFormat="1" ht="15.75">
      <c r="A325" s="54" t="s">
        <v>3049</v>
      </c>
      <c r="B325" s="55" t="s">
        <v>3050</v>
      </c>
      <c r="C325" s="56"/>
      <c r="D325" s="313">
        <v>4168</v>
      </c>
      <c r="E325" s="314" t="s">
        <v>3051</v>
      </c>
    </row>
    <row r="326" spans="1:5" s="57" customFormat="1" ht="15.75">
      <c r="A326" s="54">
        <v>4168</v>
      </c>
      <c r="B326" s="55" t="s">
        <v>3051</v>
      </c>
      <c r="C326" s="56"/>
      <c r="D326" s="315">
        <v>4169</v>
      </c>
      <c r="E326" s="314" t="s">
        <v>3053</v>
      </c>
    </row>
    <row r="327" spans="1:5" s="57" customFormat="1" ht="15.75">
      <c r="A327" s="54" t="s">
        <v>3052</v>
      </c>
      <c r="B327" s="55" t="s">
        <v>3053</v>
      </c>
      <c r="C327" s="56"/>
      <c r="D327" s="313">
        <v>4171</v>
      </c>
      <c r="E327" s="314" t="s">
        <v>3054</v>
      </c>
    </row>
    <row r="328" spans="1:5" s="57" customFormat="1" ht="31.5">
      <c r="A328" s="54">
        <v>4171</v>
      </c>
      <c r="B328" s="55" t="s">
        <v>3054</v>
      </c>
      <c r="C328" s="56" t="s">
        <v>3055</v>
      </c>
      <c r="D328" s="315">
        <v>4172</v>
      </c>
      <c r="E328" s="314" t="s">
        <v>3057</v>
      </c>
    </row>
    <row r="329" spans="1:5" s="57" customFormat="1" ht="47.25">
      <c r="A329" s="54" t="s">
        <v>3056</v>
      </c>
      <c r="B329" s="55" t="s">
        <v>3057</v>
      </c>
      <c r="C329" s="56" t="s">
        <v>1410</v>
      </c>
      <c r="D329" s="313">
        <v>4173</v>
      </c>
      <c r="E329" s="314" t="s">
        <v>1411</v>
      </c>
    </row>
    <row r="330" spans="1:5" s="57" customFormat="1" ht="31.5">
      <c r="A330" s="54">
        <v>4173</v>
      </c>
      <c r="B330" s="55" t="s">
        <v>1411</v>
      </c>
      <c r="C330" s="56" t="s">
        <v>1412</v>
      </c>
      <c r="D330" s="315">
        <v>4177</v>
      </c>
      <c r="E330" s="314" t="s">
        <v>1414</v>
      </c>
    </row>
    <row r="331" spans="1:5" s="57" customFormat="1" ht="63">
      <c r="A331" s="54" t="s">
        <v>1413</v>
      </c>
      <c r="B331" s="55" t="s">
        <v>1414</v>
      </c>
      <c r="C331" s="56" t="s">
        <v>2358</v>
      </c>
      <c r="D331" s="313">
        <v>4179</v>
      </c>
      <c r="E331" s="314" t="s">
        <v>2359</v>
      </c>
    </row>
    <row r="332" spans="1:5" s="57" customFormat="1" ht="63">
      <c r="A332" s="54">
        <v>4179</v>
      </c>
      <c r="B332" s="55" t="s">
        <v>2359</v>
      </c>
      <c r="C332" s="56" t="s">
        <v>320</v>
      </c>
      <c r="D332" s="315">
        <v>4181</v>
      </c>
      <c r="E332" s="314" t="s">
        <v>322</v>
      </c>
    </row>
    <row r="333" spans="1:5" ht="63">
      <c r="A333" s="7" t="s">
        <v>321</v>
      </c>
      <c r="B333" s="50" t="s">
        <v>322</v>
      </c>
      <c r="C333" s="56" t="s">
        <v>2480</v>
      </c>
      <c r="D333" s="313">
        <v>4182</v>
      </c>
      <c r="E333" s="314" t="s">
        <v>2481</v>
      </c>
    </row>
    <row r="334" spans="1:5" ht="15.75">
      <c r="A334" s="7">
        <v>4182</v>
      </c>
      <c r="B334" s="50" t="s">
        <v>2481</v>
      </c>
      <c r="C334" s="51"/>
      <c r="D334" s="315">
        <v>4183</v>
      </c>
      <c r="E334" s="314" t="s">
        <v>2483</v>
      </c>
    </row>
    <row r="335" spans="1:5" ht="31.5">
      <c r="A335" s="7" t="s">
        <v>2482</v>
      </c>
      <c r="B335" s="50" t="s">
        <v>2483</v>
      </c>
      <c r="C335" s="51"/>
      <c r="D335" s="313">
        <v>4184</v>
      </c>
      <c r="E335" s="314" t="s">
        <v>2484</v>
      </c>
    </row>
    <row r="336" spans="1:5" ht="31.5">
      <c r="A336" s="7">
        <v>4184</v>
      </c>
      <c r="B336" s="50" t="s">
        <v>2484</v>
      </c>
      <c r="C336" s="51"/>
      <c r="D336" s="315">
        <v>4185</v>
      </c>
      <c r="E336" s="314" t="s">
        <v>2486</v>
      </c>
    </row>
    <row r="337" spans="1:5" ht="15.75">
      <c r="A337" s="7" t="s">
        <v>2485</v>
      </c>
      <c r="B337" s="50" t="s">
        <v>2486</v>
      </c>
      <c r="C337" s="51"/>
      <c r="D337" s="313">
        <v>4186</v>
      </c>
      <c r="E337" s="314" t="s">
        <v>2487</v>
      </c>
    </row>
    <row r="338" spans="1:5" ht="15.75">
      <c r="A338" s="7">
        <v>4186</v>
      </c>
      <c r="B338" s="50" t="s">
        <v>2487</v>
      </c>
      <c r="C338" s="51"/>
      <c r="D338" s="315">
        <v>4189</v>
      </c>
      <c r="E338" s="314" t="s">
        <v>2489</v>
      </c>
    </row>
    <row r="339" spans="1:5" s="57" customFormat="1" ht="63">
      <c r="A339" s="54" t="s">
        <v>2488</v>
      </c>
      <c r="B339" s="55" t="s">
        <v>2489</v>
      </c>
      <c r="C339" s="56" t="s">
        <v>2285</v>
      </c>
      <c r="D339" s="313">
        <v>4191</v>
      </c>
      <c r="E339" s="314" t="s">
        <v>2286</v>
      </c>
    </row>
    <row r="340" spans="1:5" ht="15.75">
      <c r="A340" s="7">
        <v>4191</v>
      </c>
      <c r="B340" s="50" t="s">
        <v>2286</v>
      </c>
      <c r="C340" s="51"/>
      <c r="D340" s="315">
        <v>4192</v>
      </c>
      <c r="E340" s="314" t="s">
        <v>2288</v>
      </c>
    </row>
    <row r="341" spans="1:5" ht="31.5">
      <c r="A341" s="7" t="s">
        <v>2287</v>
      </c>
      <c r="B341" s="50" t="s">
        <v>2288</v>
      </c>
      <c r="C341" s="51"/>
      <c r="D341" s="313">
        <v>4193</v>
      </c>
      <c r="E341" s="314" t="s">
        <v>2289</v>
      </c>
    </row>
    <row r="342" spans="1:5" ht="31.5">
      <c r="A342" s="7">
        <v>4193</v>
      </c>
      <c r="B342" s="50" t="s">
        <v>2289</v>
      </c>
      <c r="C342" s="51"/>
      <c r="D342" s="315">
        <v>4194</v>
      </c>
      <c r="E342" s="314" t="s">
        <v>2291</v>
      </c>
    </row>
    <row r="343" spans="1:5" ht="63">
      <c r="A343" s="7" t="s">
        <v>2290</v>
      </c>
      <c r="B343" s="50" t="s">
        <v>2291</v>
      </c>
      <c r="C343" s="56" t="s">
        <v>2292</v>
      </c>
      <c r="D343" s="313">
        <v>4195</v>
      </c>
      <c r="E343" s="314" t="s">
        <v>2293</v>
      </c>
    </row>
    <row r="344" spans="1:5" s="57" customFormat="1" ht="47.25">
      <c r="A344" s="54">
        <v>4195</v>
      </c>
      <c r="B344" s="55" t="s">
        <v>2293</v>
      </c>
      <c r="C344" s="56" t="s">
        <v>2294</v>
      </c>
      <c r="D344" s="315">
        <v>4199</v>
      </c>
      <c r="E344" s="314" t="s">
        <v>2296</v>
      </c>
    </row>
    <row r="345" spans="1:5" ht="31.5">
      <c r="A345" s="7" t="s">
        <v>2295</v>
      </c>
      <c r="B345" s="50" t="s">
        <v>2296</v>
      </c>
      <c r="C345" s="51"/>
      <c r="D345" s="315">
        <v>4210</v>
      </c>
      <c r="E345" s="314" t="s">
        <v>2298</v>
      </c>
    </row>
    <row r="346" spans="1:5" s="57" customFormat="1" ht="15.75">
      <c r="A346" s="54" t="s">
        <v>2297</v>
      </c>
      <c r="B346" s="55" t="s">
        <v>2298</v>
      </c>
      <c r="C346" s="56"/>
      <c r="D346" s="313">
        <v>4221</v>
      </c>
      <c r="E346" s="314" t="s">
        <v>2299</v>
      </c>
    </row>
    <row r="347" spans="1:5" ht="15.75">
      <c r="A347" s="7">
        <v>4221</v>
      </c>
      <c r="B347" s="50" t="s">
        <v>2299</v>
      </c>
      <c r="C347" s="51"/>
      <c r="D347" s="315">
        <v>4222</v>
      </c>
      <c r="E347" s="314" t="s">
        <v>2301</v>
      </c>
    </row>
    <row r="348" spans="1:5" ht="15.75">
      <c r="A348" s="7" t="s">
        <v>2300</v>
      </c>
      <c r="B348" s="50" t="s">
        <v>2301</v>
      </c>
      <c r="C348" s="51"/>
      <c r="D348" s="313">
        <v>4223</v>
      </c>
      <c r="E348" s="314" t="s">
        <v>2302</v>
      </c>
    </row>
    <row r="349" spans="1:5" s="57" customFormat="1" ht="15.75">
      <c r="A349" s="54">
        <v>4223</v>
      </c>
      <c r="B349" s="55" t="s">
        <v>2302</v>
      </c>
      <c r="C349" s="56"/>
      <c r="D349" s="315">
        <v>4225</v>
      </c>
      <c r="E349" s="314" t="s">
        <v>2304</v>
      </c>
    </row>
    <row r="350" spans="1:5" s="57" customFormat="1" ht="31.5">
      <c r="A350" s="54" t="s">
        <v>2303</v>
      </c>
      <c r="B350" s="55" t="s">
        <v>2304</v>
      </c>
      <c r="C350" s="56"/>
      <c r="D350" s="313">
        <v>4226</v>
      </c>
      <c r="E350" s="314" t="s">
        <v>2305</v>
      </c>
    </row>
    <row r="351" spans="1:5" ht="15.75">
      <c r="A351" s="7">
        <v>4226</v>
      </c>
      <c r="B351" s="50" t="s">
        <v>2305</v>
      </c>
      <c r="C351" s="51"/>
      <c r="D351" s="315">
        <v>4227</v>
      </c>
      <c r="E351" s="314" t="s">
        <v>1791</v>
      </c>
    </row>
    <row r="352" spans="1:5" s="57" customFormat="1" ht="15.75">
      <c r="A352" s="54" t="s">
        <v>2306</v>
      </c>
      <c r="B352" s="55" t="s">
        <v>1791</v>
      </c>
      <c r="C352" s="56"/>
      <c r="D352" s="313">
        <v>4229</v>
      </c>
      <c r="E352" s="314" t="s">
        <v>1792</v>
      </c>
    </row>
    <row r="353" spans="1:5" ht="15.75">
      <c r="A353" s="7">
        <v>4229</v>
      </c>
      <c r="B353" s="50" t="s">
        <v>1792</v>
      </c>
      <c r="C353" s="51"/>
      <c r="D353" s="315">
        <v>4230</v>
      </c>
      <c r="E353" s="314" t="s">
        <v>1794</v>
      </c>
    </row>
    <row r="354" spans="1:5" ht="31.5">
      <c r="A354" s="7" t="s">
        <v>1793</v>
      </c>
      <c r="B354" s="50" t="s">
        <v>1794</v>
      </c>
      <c r="C354" s="51"/>
      <c r="D354" s="315">
        <v>4240</v>
      </c>
      <c r="E354" s="314" t="s">
        <v>1796</v>
      </c>
    </row>
    <row r="355" spans="1:5" ht="31.5">
      <c r="A355" s="7" t="s">
        <v>1795</v>
      </c>
      <c r="B355" s="50" t="s">
        <v>1796</v>
      </c>
      <c r="C355" s="51"/>
      <c r="D355" s="313">
        <v>4250</v>
      </c>
      <c r="E355" s="314" t="s">
        <v>1797</v>
      </c>
    </row>
    <row r="356" spans="1:5" ht="15.75">
      <c r="A356" s="7">
        <v>4250</v>
      </c>
      <c r="B356" s="50" t="s">
        <v>1797</v>
      </c>
      <c r="C356" s="51"/>
      <c r="D356" s="315">
        <v>4280</v>
      </c>
      <c r="E356" s="314" t="s">
        <v>1799</v>
      </c>
    </row>
    <row r="357" spans="1:5" ht="15.75">
      <c r="A357" s="7" t="s">
        <v>1798</v>
      </c>
      <c r="B357" s="50" t="s">
        <v>1799</v>
      </c>
      <c r="C357" s="51"/>
      <c r="D357" s="313">
        <v>4311</v>
      </c>
      <c r="E357" s="314" t="s">
        <v>1800</v>
      </c>
    </row>
    <row r="358" spans="1:5" s="57" customFormat="1" ht="15.75">
      <c r="A358" s="54" t="s">
        <v>710</v>
      </c>
      <c r="B358" s="55" t="s">
        <v>1800</v>
      </c>
      <c r="C358" s="56"/>
      <c r="D358" s="315">
        <v>4319</v>
      </c>
      <c r="E358" s="314" t="s">
        <v>1802</v>
      </c>
    </row>
    <row r="359" spans="1:5" s="57" customFormat="1" ht="15.75">
      <c r="A359" s="54" t="s">
        <v>1801</v>
      </c>
      <c r="B359" s="55" t="s">
        <v>1802</v>
      </c>
      <c r="C359" s="56"/>
      <c r="D359" s="315">
        <v>4322</v>
      </c>
      <c r="E359" s="314" t="s">
        <v>1804</v>
      </c>
    </row>
    <row r="360" spans="1:5" ht="15.75">
      <c r="A360" s="7" t="s">
        <v>1803</v>
      </c>
      <c r="B360" s="50" t="s">
        <v>1804</v>
      </c>
      <c r="C360" s="51"/>
      <c r="D360" s="315">
        <v>4324</v>
      </c>
      <c r="E360" s="318" t="s">
        <v>1806</v>
      </c>
    </row>
    <row r="361" spans="1:5" ht="47.25">
      <c r="A361" s="54" t="s">
        <v>1805</v>
      </c>
      <c r="B361" s="68" t="s">
        <v>1806</v>
      </c>
      <c r="C361" s="56" t="s">
        <v>1807</v>
      </c>
      <c r="D361" s="315">
        <v>4329</v>
      </c>
      <c r="E361" s="314" t="s">
        <v>1697</v>
      </c>
    </row>
    <row r="362" spans="1:5" ht="15.75">
      <c r="A362" s="7" t="s">
        <v>1696</v>
      </c>
      <c r="B362" s="50" t="s">
        <v>1697</v>
      </c>
      <c r="C362" s="51"/>
      <c r="D362" s="315">
        <v>4332</v>
      </c>
      <c r="E362" s="314" t="s">
        <v>1699</v>
      </c>
    </row>
    <row r="363" spans="1:5" ht="47.25">
      <c r="A363" s="54" t="s">
        <v>1698</v>
      </c>
      <c r="B363" s="55" t="s">
        <v>1699</v>
      </c>
      <c r="C363" s="56" t="s">
        <v>1700</v>
      </c>
      <c r="D363" s="313">
        <v>4333</v>
      </c>
      <c r="E363" s="314" t="s">
        <v>1701</v>
      </c>
    </row>
    <row r="364" spans="1:5" ht="15.75">
      <c r="A364" s="7">
        <v>4333</v>
      </c>
      <c r="B364" s="50" t="s">
        <v>1701</v>
      </c>
      <c r="C364" s="51"/>
      <c r="D364" s="315">
        <v>4334</v>
      </c>
      <c r="E364" s="314" t="s">
        <v>1391</v>
      </c>
    </row>
    <row r="365" spans="1:5" ht="15.75">
      <c r="A365" s="7" t="s">
        <v>1702</v>
      </c>
      <c r="B365" s="50" t="s">
        <v>1391</v>
      </c>
      <c r="C365" s="51"/>
      <c r="D365" s="315">
        <v>4339</v>
      </c>
      <c r="E365" s="314" t="s">
        <v>1393</v>
      </c>
    </row>
    <row r="366" spans="1:5" ht="31.5">
      <c r="A366" s="7" t="s">
        <v>1392</v>
      </c>
      <c r="B366" s="50" t="s">
        <v>1393</v>
      </c>
      <c r="C366" s="51"/>
      <c r="D366" s="315">
        <v>4341</v>
      </c>
      <c r="E366" s="314" t="s">
        <v>1395</v>
      </c>
    </row>
    <row r="367" spans="1:5" ht="31.5">
      <c r="A367" s="7" t="s">
        <v>1394</v>
      </c>
      <c r="B367" s="50" t="s">
        <v>1395</v>
      </c>
      <c r="C367" s="51"/>
      <c r="D367" s="313">
        <v>4342</v>
      </c>
      <c r="E367" s="314" t="s">
        <v>1396</v>
      </c>
    </row>
    <row r="368" spans="1:5" ht="31.5">
      <c r="A368" s="7">
        <v>4342</v>
      </c>
      <c r="B368" s="50" t="s">
        <v>1396</v>
      </c>
      <c r="C368" s="51"/>
      <c r="D368" s="315">
        <v>4343</v>
      </c>
      <c r="E368" s="314" t="s">
        <v>1398</v>
      </c>
    </row>
    <row r="369" spans="1:5" ht="31.5">
      <c r="A369" s="7" t="s">
        <v>1397</v>
      </c>
      <c r="B369" s="50" t="s">
        <v>1398</v>
      </c>
      <c r="C369" s="51"/>
      <c r="D369" s="313">
        <v>4344</v>
      </c>
      <c r="E369" s="314" t="s">
        <v>1399</v>
      </c>
    </row>
    <row r="370" spans="1:5" s="57" customFormat="1" ht="31.5">
      <c r="A370" s="54">
        <v>4344</v>
      </c>
      <c r="B370" s="55" t="s">
        <v>1399</v>
      </c>
      <c r="C370" s="56" t="s">
        <v>1400</v>
      </c>
      <c r="D370" s="315">
        <v>4345</v>
      </c>
      <c r="E370" s="314" t="s">
        <v>1402</v>
      </c>
    </row>
    <row r="371" spans="1:5" s="57" customFormat="1" ht="15.75">
      <c r="A371" s="54" t="s">
        <v>1401</v>
      </c>
      <c r="B371" s="55" t="s">
        <v>1402</v>
      </c>
      <c r="C371" s="56"/>
      <c r="D371" s="315">
        <v>4349</v>
      </c>
      <c r="E371" s="314" t="s">
        <v>1404</v>
      </c>
    </row>
    <row r="372" spans="1:5" ht="31.5">
      <c r="A372" s="7" t="s">
        <v>1403</v>
      </c>
      <c r="B372" s="50" t="s">
        <v>1404</v>
      </c>
      <c r="C372" s="51"/>
      <c r="D372" s="315">
        <v>4351</v>
      </c>
      <c r="E372" s="314" t="s">
        <v>1028</v>
      </c>
    </row>
    <row r="373" spans="1:5" s="57" customFormat="1" ht="31.5">
      <c r="A373" s="54" t="s">
        <v>1720</v>
      </c>
      <c r="B373" s="55" t="s">
        <v>1028</v>
      </c>
      <c r="C373" s="56"/>
      <c r="D373" s="313">
        <v>4352</v>
      </c>
      <c r="E373" s="314" t="s">
        <v>1029</v>
      </c>
    </row>
    <row r="374" spans="1:5" s="57" customFormat="1" ht="15.75">
      <c r="A374" s="54">
        <v>4352</v>
      </c>
      <c r="B374" s="55" t="s">
        <v>1029</v>
      </c>
      <c r="C374" s="56"/>
      <c r="D374" s="315">
        <v>4353</v>
      </c>
      <c r="E374" s="314" t="s">
        <v>1031</v>
      </c>
    </row>
    <row r="375" spans="1:5" s="57" customFormat="1" ht="15.75">
      <c r="A375" s="54" t="s">
        <v>1030</v>
      </c>
      <c r="B375" s="55" t="s">
        <v>1031</v>
      </c>
      <c r="C375" s="56"/>
      <c r="D375" s="313">
        <v>4354</v>
      </c>
      <c r="E375" s="314" t="s">
        <v>1032</v>
      </c>
    </row>
    <row r="376" spans="1:5" s="57" customFormat="1" ht="15.75">
      <c r="A376" s="54">
        <v>4354</v>
      </c>
      <c r="B376" s="55" t="s">
        <v>1032</v>
      </c>
      <c r="C376" s="56"/>
      <c r="D376" s="315">
        <v>4355</v>
      </c>
      <c r="E376" s="314" t="s">
        <v>1034</v>
      </c>
    </row>
    <row r="377" spans="1:5" s="57" customFormat="1" ht="15.75">
      <c r="A377" s="54" t="s">
        <v>1033</v>
      </c>
      <c r="B377" s="55" t="s">
        <v>1034</v>
      </c>
      <c r="C377" s="56"/>
      <c r="D377" s="313">
        <v>4356</v>
      </c>
      <c r="E377" s="314" t="s">
        <v>1035</v>
      </c>
    </row>
    <row r="378" spans="1:5" s="57" customFormat="1" ht="15.75">
      <c r="A378" s="54">
        <v>4356</v>
      </c>
      <c r="B378" s="55" t="s">
        <v>1035</v>
      </c>
      <c r="C378" s="56"/>
      <c r="D378" s="315">
        <v>4357</v>
      </c>
      <c r="E378" s="314" t="s">
        <v>1037</v>
      </c>
    </row>
    <row r="379" spans="1:5" s="57" customFormat="1" ht="31.5">
      <c r="A379" s="54" t="s">
        <v>1036</v>
      </c>
      <c r="B379" s="55" t="s">
        <v>1037</v>
      </c>
      <c r="C379" s="56" t="s">
        <v>1038</v>
      </c>
      <c r="D379" s="313">
        <v>4358</v>
      </c>
      <c r="E379" s="314" t="s">
        <v>1039</v>
      </c>
    </row>
    <row r="380" spans="1:5" s="57" customFormat="1" ht="31.5">
      <c r="A380" s="54">
        <v>4358</v>
      </c>
      <c r="B380" s="55" t="s">
        <v>1039</v>
      </c>
      <c r="C380" s="56"/>
      <c r="D380" s="315">
        <v>4359</v>
      </c>
      <c r="E380" s="314" t="s">
        <v>1041</v>
      </c>
    </row>
    <row r="381" spans="1:5" s="57" customFormat="1" ht="31.5">
      <c r="A381" s="54" t="s">
        <v>1040</v>
      </c>
      <c r="B381" s="55" t="s">
        <v>1041</v>
      </c>
      <c r="C381" s="56" t="s">
        <v>1042</v>
      </c>
      <c r="D381" s="313">
        <v>4361</v>
      </c>
      <c r="E381" s="314" t="s">
        <v>1703</v>
      </c>
    </row>
    <row r="382" spans="1:5" ht="31.5">
      <c r="A382" s="54">
        <v>4361</v>
      </c>
      <c r="B382" s="55" t="s">
        <v>1703</v>
      </c>
      <c r="C382" s="51"/>
      <c r="D382" s="315">
        <v>4362</v>
      </c>
      <c r="E382" s="314" t="s">
        <v>1705</v>
      </c>
    </row>
    <row r="383" spans="1:5" ht="31.5">
      <c r="A383" s="7" t="s">
        <v>1704</v>
      </c>
      <c r="B383" s="50" t="s">
        <v>1705</v>
      </c>
      <c r="C383" s="51"/>
      <c r="D383" s="313">
        <v>4363</v>
      </c>
      <c r="E383" s="314" t="s">
        <v>1706</v>
      </c>
    </row>
    <row r="384" spans="1:5" ht="31.5">
      <c r="A384" s="7">
        <v>4363</v>
      </c>
      <c r="B384" s="50" t="s">
        <v>1706</v>
      </c>
      <c r="C384" s="51"/>
      <c r="D384" s="315">
        <v>4369</v>
      </c>
      <c r="E384" s="314" t="s">
        <v>1708</v>
      </c>
    </row>
    <row r="385" spans="1:5" ht="31.5">
      <c r="A385" s="7" t="s">
        <v>1707</v>
      </c>
      <c r="B385" s="50" t="s">
        <v>1708</v>
      </c>
      <c r="C385" s="51"/>
      <c r="D385" s="313">
        <v>4371</v>
      </c>
      <c r="E385" s="314" t="s">
        <v>1709</v>
      </c>
    </row>
    <row r="386" spans="1:5" s="57" customFormat="1" ht="31.5">
      <c r="A386" s="54">
        <v>4371</v>
      </c>
      <c r="B386" s="55" t="s">
        <v>1709</v>
      </c>
      <c r="C386" s="56"/>
      <c r="D386" s="315">
        <v>4372</v>
      </c>
      <c r="E386" s="314" t="s">
        <v>1711</v>
      </c>
    </row>
    <row r="387" spans="1:5" s="57" customFormat="1" ht="15.75">
      <c r="A387" s="54" t="s">
        <v>1710</v>
      </c>
      <c r="B387" s="55" t="s">
        <v>1711</v>
      </c>
      <c r="C387" s="56"/>
      <c r="D387" s="313">
        <v>4373</v>
      </c>
      <c r="E387" s="314" t="s">
        <v>1712</v>
      </c>
    </row>
    <row r="388" spans="1:5" s="57" customFormat="1" ht="15.75">
      <c r="A388" s="54">
        <v>4373</v>
      </c>
      <c r="B388" s="55" t="s">
        <v>1712</v>
      </c>
      <c r="C388" s="56"/>
      <c r="D388" s="315">
        <v>4374</v>
      </c>
      <c r="E388" s="314" t="s">
        <v>1721</v>
      </c>
    </row>
    <row r="389" spans="1:5" s="57" customFormat="1" ht="31.5">
      <c r="A389" s="54" t="s">
        <v>1713</v>
      </c>
      <c r="B389" s="55" t="s">
        <v>1721</v>
      </c>
      <c r="C389" s="56"/>
      <c r="D389" s="313">
        <v>4375</v>
      </c>
      <c r="E389" s="314" t="s">
        <v>1722</v>
      </c>
    </row>
    <row r="390" spans="1:5" s="57" customFormat="1" ht="15.75">
      <c r="A390" s="54">
        <v>4375</v>
      </c>
      <c r="B390" s="55" t="s">
        <v>1722</v>
      </c>
      <c r="C390" s="56"/>
      <c r="D390" s="315">
        <v>4376</v>
      </c>
      <c r="E390" s="314" t="s">
        <v>1724</v>
      </c>
    </row>
    <row r="391" spans="1:5" s="57" customFormat="1" ht="31.5">
      <c r="A391" s="54" t="s">
        <v>1723</v>
      </c>
      <c r="B391" s="55" t="s">
        <v>1724</v>
      </c>
      <c r="C391" s="56"/>
      <c r="D391" s="313">
        <v>4377</v>
      </c>
      <c r="E391" s="314" t="s">
        <v>1725</v>
      </c>
    </row>
    <row r="392" spans="1:5" s="57" customFormat="1" ht="15.75">
      <c r="A392" s="54">
        <v>4377</v>
      </c>
      <c r="B392" s="55" t="s">
        <v>1725</v>
      </c>
      <c r="C392" s="56"/>
      <c r="D392" s="315">
        <v>4378</v>
      </c>
      <c r="E392" s="314" t="s">
        <v>1727</v>
      </c>
    </row>
    <row r="393" spans="1:5" s="57" customFormat="1" ht="15.75">
      <c r="A393" s="54" t="s">
        <v>1726</v>
      </c>
      <c r="B393" s="55" t="s">
        <v>1727</v>
      </c>
      <c r="C393" s="56"/>
      <c r="D393" s="313">
        <v>4379</v>
      </c>
      <c r="E393" s="314" t="s">
        <v>1728</v>
      </c>
    </row>
    <row r="394" spans="1:5" s="57" customFormat="1" ht="47.25">
      <c r="A394" s="54">
        <v>4379</v>
      </c>
      <c r="B394" s="55" t="s">
        <v>1728</v>
      </c>
      <c r="C394" s="56" t="s">
        <v>1729</v>
      </c>
      <c r="D394" s="315">
        <v>4380</v>
      </c>
      <c r="E394" s="314" t="s">
        <v>2971</v>
      </c>
    </row>
    <row r="395" spans="1:5" ht="31.5">
      <c r="A395" s="7" t="s">
        <v>1730</v>
      </c>
      <c r="B395" s="50" t="s">
        <v>2971</v>
      </c>
      <c r="C395" s="51"/>
      <c r="D395" s="313">
        <v>4391</v>
      </c>
      <c r="E395" s="314" t="s">
        <v>2972</v>
      </c>
    </row>
    <row r="396" spans="1:5" ht="31.5">
      <c r="A396" s="7">
        <v>4391</v>
      </c>
      <c r="B396" s="50" t="s">
        <v>2972</v>
      </c>
      <c r="C396" s="51"/>
      <c r="D396" s="315">
        <v>4399</v>
      </c>
      <c r="E396" s="314" t="s">
        <v>2974</v>
      </c>
    </row>
    <row r="397" spans="1:5" ht="31.5">
      <c r="A397" s="7" t="s">
        <v>2973</v>
      </c>
      <c r="B397" s="50" t="s">
        <v>2974</v>
      </c>
      <c r="C397" s="51"/>
      <c r="D397" s="313">
        <v>5111</v>
      </c>
      <c r="E397" s="314" t="s">
        <v>2975</v>
      </c>
    </row>
    <row r="398" spans="1:5" ht="63">
      <c r="A398" s="7">
        <v>5111</v>
      </c>
      <c r="B398" s="50" t="s">
        <v>2975</v>
      </c>
      <c r="C398" s="56" t="s">
        <v>1717</v>
      </c>
      <c r="D398" s="315">
        <v>5112</v>
      </c>
      <c r="E398" s="314" t="s">
        <v>1719</v>
      </c>
    </row>
    <row r="399" spans="1:5" ht="47.25">
      <c r="A399" s="7" t="s">
        <v>1718</v>
      </c>
      <c r="B399" s="50" t="s">
        <v>1719</v>
      </c>
      <c r="C399" s="56" t="s">
        <v>2757</v>
      </c>
      <c r="D399" s="313">
        <v>5113</v>
      </c>
      <c r="E399" s="316" t="s">
        <v>2758</v>
      </c>
    </row>
    <row r="400" spans="1:5" ht="15.75">
      <c r="A400" s="54">
        <v>5113</v>
      </c>
      <c r="B400" s="62" t="s">
        <v>2758</v>
      </c>
      <c r="C400" s="56" t="s">
        <v>2759</v>
      </c>
      <c r="D400" s="315">
        <v>5119</v>
      </c>
      <c r="E400" s="314" t="s">
        <v>2761</v>
      </c>
    </row>
    <row r="401" spans="1:5" ht="33.75" customHeight="1">
      <c r="A401" s="7" t="s">
        <v>2760</v>
      </c>
      <c r="B401" s="50" t="s">
        <v>2761</v>
      </c>
      <c r="C401" s="56" t="s">
        <v>2762</v>
      </c>
      <c r="D401" s="313">
        <v>5161</v>
      </c>
      <c r="E401" s="314" t="s">
        <v>2763</v>
      </c>
    </row>
    <row r="402" spans="1:5" ht="31.5">
      <c r="A402" s="7">
        <v>5161</v>
      </c>
      <c r="B402" s="50" t="s">
        <v>2763</v>
      </c>
      <c r="C402" s="51"/>
      <c r="D402" s="315">
        <v>5162</v>
      </c>
      <c r="E402" s="314" t="s">
        <v>2764</v>
      </c>
    </row>
    <row r="403" spans="1:5" s="57" customFormat="1" ht="63">
      <c r="A403" s="54" t="s">
        <v>2123</v>
      </c>
      <c r="B403" s="55" t="s">
        <v>2764</v>
      </c>
      <c r="C403" s="56" t="s">
        <v>2765</v>
      </c>
      <c r="D403" s="313">
        <v>5169</v>
      </c>
      <c r="E403" s="314" t="s">
        <v>2766</v>
      </c>
    </row>
    <row r="404" spans="1:5" ht="47.25">
      <c r="A404" s="7">
        <v>5169</v>
      </c>
      <c r="B404" s="50" t="s">
        <v>2766</v>
      </c>
      <c r="C404" s="56" t="s">
        <v>2767</v>
      </c>
      <c r="D404" s="315">
        <v>5171</v>
      </c>
      <c r="E404" s="314" t="s">
        <v>2768</v>
      </c>
    </row>
    <row r="405" spans="1:5" ht="15.75">
      <c r="A405" s="7" t="s">
        <v>2494</v>
      </c>
      <c r="B405" s="50" t="s">
        <v>2768</v>
      </c>
      <c r="C405" s="51"/>
      <c r="D405" s="313">
        <v>5172</v>
      </c>
      <c r="E405" s="314" t="s">
        <v>2769</v>
      </c>
    </row>
    <row r="406" spans="1:5" ht="15.75">
      <c r="A406" s="7">
        <v>5172</v>
      </c>
      <c r="B406" s="50" t="s">
        <v>2769</v>
      </c>
      <c r="C406" s="51"/>
      <c r="D406" s="315">
        <v>5179</v>
      </c>
      <c r="E406" s="314" t="s">
        <v>2770</v>
      </c>
    </row>
    <row r="407" spans="1:5" ht="31.5">
      <c r="A407" s="7" t="s">
        <v>1306</v>
      </c>
      <c r="B407" s="50" t="s">
        <v>2770</v>
      </c>
      <c r="C407" s="51"/>
      <c r="D407" s="313">
        <v>5180</v>
      </c>
      <c r="E407" s="314" t="s">
        <v>2771</v>
      </c>
    </row>
    <row r="408" spans="1:5" ht="15.75">
      <c r="A408" s="7">
        <v>5180</v>
      </c>
      <c r="B408" s="50" t="s">
        <v>2771</v>
      </c>
      <c r="C408" s="51"/>
      <c r="D408" s="315">
        <v>5191</v>
      </c>
      <c r="E408" s="314" t="s">
        <v>2772</v>
      </c>
    </row>
    <row r="409" spans="1:5" ht="15.75">
      <c r="A409" s="7" t="s">
        <v>1314</v>
      </c>
      <c r="B409" s="50" t="s">
        <v>2772</v>
      </c>
      <c r="C409" s="51"/>
      <c r="D409" s="313">
        <v>5192</v>
      </c>
      <c r="E409" s="314" t="s">
        <v>650</v>
      </c>
    </row>
    <row r="410" spans="1:5" s="57" customFormat="1" ht="47.25">
      <c r="A410" s="54">
        <v>5192</v>
      </c>
      <c r="B410" s="55" t="s">
        <v>650</v>
      </c>
      <c r="C410" s="56" t="s">
        <v>651</v>
      </c>
      <c r="D410" s="315">
        <v>5199</v>
      </c>
      <c r="E410" s="314" t="s">
        <v>652</v>
      </c>
    </row>
    <row r="411" spans="1:5" ht="15.75">
      <c r="A411" s="7" t="s">
        <v>1715</v>
      </c>
      <c r="B411" s="50" t="s">
        <v>652</v>
      </c>
      <c r="C411" s="51"/>
      <c r="D411" s="313">
        <v>5211</v>
      </c>
      <c r="E411" s="314" t="s">
        <v>653</v>
      </c>
    </row>
    <row r="412" spans="1:5" ht="15.75">
      <c r="A412" s="7">
        <v>5211</v>
      </c>
      <c r="B412" s="50" t="s">
        <v>653</v>
      </c>
      <c r="C412" s="51"/>
      <c r="D412" s="315">
        <v>5212</v>
      </c>
      <c r="E412" s="314" t="s">
        <v>654</v>
      </c>
    </row>
    <row r="413" spans="1:5" ht="15.75">
      <c r="A413" s="7" t="s">
        <v>2069</v>
      </c>
      <c r="B413" s="50" t="s">
        <v>654</v>
      </c>
      <c r="C413" s="51"/>
      <c r="D413" s="313">
        <v>5219</v>
      </c>
      <c r="E413" s="314" t="s">
        <v>655</v>
      </c>
    </row>
    <row r="414" spans="1:5" ht="15.75">
      <c r="A414" s="7">
        <v>5219</v>
      </c>
      <c r="B414" s="50" t="s">
        <v>655</v>
      </c>
      <c r="C414" s="51"/>
      <c r="D414" s="315">
        <v>5220</v>
      </c>
      <c r="E414" s="314" t="s">
        <v>657</v>
      </c>
    </row>
    <row r="415" spans="1:5" ht="31.5">
      <c r="A415" s="7" t="s">
        <v>656</v>
      </c>
      <c r="B415" s="50" t="s">
        <v>657</v>
      </c>
      <c r="C415" s="51"/>
      <c r="D415" s="313">
        <v>5261</v>
      </c>
      <c r="E415" s="314" t="s">
        <v>658</v>
      </c>
    </row>
    <row r="416" spans="1:5" ht="31.5">
      <c r="A416" s="7">
        <v>5261</v>
      </c>
      <c r="B416" s="50" t="s">
        <v>658</v>
      </c>
      <c r="C416" s="51"/>
      <c r="D416" s="315">
        <v>5262</v>
      </c>
      <c r="E416" s="314" t="s">
        <v>2950</v>
      </c>
    </row>
    <row r="417" spans="1:5" ht="31.5">
      <c r="A417" s="7" t="s">
        <v>659</v>
      </c>
      <c r="B417" s="50" t="s">
        <v>2950</v>
      </c>
      <c r="C417" s="51"/>
      <c r="D417" s="313">
        <v>5269</v>
      </c>
      <c r="E417" s="314" t="s">
        <v>2951</v>
      </c>
    </row>
    <row r="418" spans="1:5" ht="31.5">
      <c r="A418" s="7">
        <v>5269</v>
      </c>
      <c r="B418" s="50" t="s">
        <v>2951</v>
      </c>
      <c r="C418" s="51"/>
      <c r="D418" s="315">
        <v>5271</v>
      </c>
      <c r="E418" s="314" t="s">
        <v>2953</v>
      </c>
    </row>
    <row r="419" spans="1:5" ht="31.5">
      <c r="A419" s="7" t="s">
        <v>2952</v>
      </c>
      <c r="B419" s="50" t="s">
        <v>2953</v>
      </c>
      <c r="C419" s="51"/>
      <c r="D419" s="313">
        <v>5272</v>
      </c>
      <c r="E419" s="314" t="s">
        <v>2954</v>
      </c>
    </row>
    <row r="420" spans="1:5" ht="47.25">
      <c r="A420" s="7">
        <v>5272</v>
      </c>
      <c r="B420" s="50" t="s">
        <v>2954</v>
      </c>
      <c r="C420" s="51"/>
      <c r="D420" s="315">
        <v>5273</v>
      </c>
      <c r="E420" s="314" t="s">
        <v>2539</v>
      </c>
    </row>
    <row r="421" spans="1:5" ht="15.75">
      <c r="A421" s="7" t="s">
        <v>2955</v>
      </c>
      <c r="B421" s="50" t="s">
        <v>2539</v>
      </c>
      <c r="C421" s="51"/>
      <c r="D421" s="313">
        <v>5274</v>
      </c>
      <c r="E421" s="314" t="s">
        <v>2540</v>
      </c>
    </row>
    <row r="422" spans="1:5" ht="15.75">
      <c r="A422" s="7">
        <v>5274</v>
      </c>
      <c r="B422" s="50" t="s">
        <v>2540</v>
      </c>
      <c r="C422" s="51"/>
      <c r="D422" s="315">
        <v>5279</v>
      </c>
      <c r="E422" s="314" t="s">
        <v>285</v>
      </c>
    </row>
    <row r="423" spans="1:5" ht="15.75">
      <c r="A423" s="7" t="s">
        <v>2541</v>
      </c>
      <c r="B423" s="50" t="s">
        <v>285</v>
      </c>
      <c r="C423" s="51"/>
      <c r="D423" s="313">
        <v>5281</v>
      </c>
      <c r="E423" s="314" t="s">
        <v>286</v>
      </c>
    </row>
    <row r="424" spans="1:5" ht="15.75">
      <c r="A424" s="7">
        <v>5281</v>
      </c>
      <c r="B424" s="50" t="s">
        <v>286</v>
      </c>
      <c r="C424" s="51"/>
      <c r="D424" s="315">
        <v>5289</v>
      </c>
      <c r="E424" s="314" t="s">
        <v>288</v>
      </c>
    </row>
    <row r="425" spans="1:5" ht="15.75">
      <c r="A425" s="7" t="s">
        <v>287</v>
      </c>
      <c r="B425" s="50" t="s">
        <v>288</v>
      </c>
      <c r="C425" s="51"/>
      <c r="D425" s="315">
        <v>5291</v>
      </c>
      <c r="E425" s="314" t="s">
        <v>290</v>
      </c>
    </row>
    <row r="426" spans="1:5" ht="31.5">
      <c r="A426" s="7" t="s">
        <v>289</v>
      </c>
      <c r="B426" s="50" t="s">
        <v>290</v>
      </c>
      <c r="C426" s="51"/>
      <c r="D426" s="315">
        <v>5292</v>
      </c>
      <c r="E426" s="314" t="s">
        <v>292</v>
      </c>
    </row>
    <row r="427" spans="1:5" ht="31.5">
      <c r="A427" s="7" t="s">
        <v>291</v>
      </c>
      <c r="B427" s="50" t="s">
        <v>292</v>
      </c>
      <c r="C427" s="51"/>
      <c r="D427" s="315">
        <v>5299</v>
      </c>
      <c r="E427" s="314" t="s">
        <v>294</v>
      </c>
    </row>
    <row r="428" spans="1:5" ht="31.5">
      <c r="A428" s="7" t="s">
        <v>293</v>
      </c>
      <c r="B428" s="50" t="s">
        <v>294</v>
      </c>
      <c r="C428" s="51"/>
      <c r="D428" s="313">
        <v>5311</v>
      </c>
      <c r="E428" s="314" t="s">
        <v>295</v>
      </c>
    </row>
    <row r="429" spans="1:5" ht="31.5">
      <c r="A429" s="7">
        <v>5311</v>
      </c>
      <c r="B429" s="50" t="s">
        <v>295</v>
      </c>
      <c r="C429" s="51"/>
      <c r="D429" s="315">
        <v>5316</v>
      </c>
      <c r="E429" s="314" t="s">
        <v>297</v>
      </c>
    </row>
    <row r="430" spans="1:5" ht="31.5">
      <c r="A430" s="7" t="s">
        <v>296</v>
      </c>
      <c r="B430" s="50" t="s">
        <v>297</v>
      </c>
      <c r="C430" s="51"/>
      <c r="D430" s="313">
        <v>5317</v>
      </c>
      <c r="E430" s="314" t="s">
        <v>298</v>
      </c>
    </row>
    <row r="431" spans="1:5" s="57" customFormat="1" ht="15.75">
      <c r="A431" s="54">
        <v>5317</v>
      </c>
      <c r="B431" s="55" t="s">
        <v>298</v>
      </c>
      <c r="C431" s="56"/>
      <c r="D431" s="315">
        <v>5319</v>
      </c>
      <c r="E431" s="314" t="s">
        <v>300</v>
      </c>
    </row>
    <row r="432" spans="1:5" ht="15.75">
      <c r="A432" s="7" t="s">
        <v>299</v>
      </c>
      <c r="B432" s="50" t="s">
        <v>300</v>
      </c>
      <c r="C432" s="51"/>
      <c r="D432" s="313">
        <v>5380</v>
      </c>
      <c r="E432" s="314" t="s">
        <v>301</v>
      </c>
    </row>
    <row r="433" spans="1:5" ht="31.5">
      <c r="A433" s="7">
        <v>5380</v>
      </c>
      <c r="B433" s="50" t="s">
        <v>301</v>
      </c>
      <c r="C433" s="51"/>
      <c r="D433" s="315">
        <v>5391</v>
      </c>
      <c r="E433" s="314" t="s">
        <v>303</v>
      </c>
    </row>
    <row r="434" spans="1:5" ht="31.5">
      <c r="A434" s="7" t="s">
        <v>302</v>
      </c>
      <c r="B434" s="50" t="s">
        <v>303</v>
      </c>
      <c r="C434" s="51"/>
      <c r="D434" s="313">
        <v>5399</v>
      </c>
      <c r="E434" s="314" t="s">
        <v>304</v>
      </c>
    </row>
    <row r="435" spans="1:5" ht="15.75">
      <c r="A435" s="7">
        <v>5399</v>
      </c>
      <c r="B435" s="50" t="s">
        <v>304</v>
      </c>
      <c r="C435" s="51"/>
      <c r="D435" s="315">
        <v>5410</v>
      </c>
      <c r="E435" s="314" t="s">
        <v>305</v>
      </c>
    </row>
    <row r="436" spans="1:5" ht="15.75">
      <c r="A436" s="7" t="s">
        <v>790</v>
      </c>
      <c r="B436" s="50" t="s">
        <v>305</v>
      </c>
      <c r="C436" s="51"/>
      <c r="D436" s="313">
        <v>5420</v>
      </c>
      <c r="E436" s="314" t="s">
        <v>375</v>
      </c>
    </row>
    <row r="437" spans="1:5" ht="15.75">
      <c r="A437" s="7">
        <v>5420</v>
      </c>
      <c r="B437" s="50" t="s">
        <v>375</v>
      </c>
      <c r="C437" s="51"/>
      <c r="D437" s="315">
        <v>5430</v>
      </c>
      <c r="E437" s="314" t="s">
        <v>377</v>
      </c>
    </row>
    <row r="438" spans="1:5" ht="15.75">
      <c r="A438" s="7" t="s">
        <v>376</v>
      </c>
      <c r="B438" s="50" t="s">
        <v>377</v>
      </c>
      <c r="C438" s="51"/>
      <c r="D438" s="313">
        <v>5441</v>
      </c>
      <c r="E438" s="314" t="s">
        <v>2190</v>
      </c>
    </row>
    <row r="439" spans="1:5" ht="31.5">
      <c r="A439" s="7">
        <v>5441</v>
      </c>
      <c r="B439" s="50" t="s">
        <v>2190</v>
      </c>
      <c r="C439" s="51"/>
      <c r="D439" s="315">
        <v>5442</v>
      </c>
      <c r="E439" s="314" t="s">
        <v>2192</v>
      </c>
    </row>
    <row r="440" spans="1:5" ht="15.75">
      <c r="A440" s="7" t="s">
        <v>2191</v>
      </c>
      <c r="B440" s="50" t="s">
        <v>2192</v>
      </c>
      <c r="C440" s="51"/>
      <c r="D440" s="313">
        <v>5449</v>
      </c>
      <c r="E440" s="314" t="s">
        <v>2193</v>
      </c>
    </row>
    <row r="441" spans="1:5" ht="15.75">
      <c r="A441" s="7">
        <v>5449</v>
      </c>
      <c r="B441" s="50" t="s">
        <v>2193</v>
      </c>
      <c r="C441" s="51"/>
      <c r="D441" s="315">
        <v>5450</v>
      </c>
      <c r="E441" s="314" t="s">
        <v>2195</v>
      </c>
    </row>
    <row r="442" spans="1:5" ht="15.75">
      <c r="A442" s="7" t="s">
        <v>2194</v>
      </c>
      <c r="B442" s="50" t="s">
        <v>2195</v>
      </c>
      <c r="C442" s="51"/>
      <c r="D442" s="313">
        <v>5461</v>
      </c>
      <c r="E442" s="314" t="s">
        <v>2196</v>
      </c>
    </row>
    <row r="443" spans="1:5" ht="31.5">
      <c r="A443" s="7">
        <v>5461</v>
      </c>
      <c r="B443" s="50" t="s">
        <v>2196</v>
      </c>
      <c r="C443" s="51"/>
      <c r="D443" s="315">
        <v>5462</v>
      </c>
      <c r="E443" s="314" t="s">
        <v>2198</v>
      </c>
    </row>
    <row r="444" spans="1:5" ht="31.5">
      <c r="A444" s="7" t="s">
        <v>2197</v>
      </c>
      <c r="B444" s="50" t="s">
        <v>2198</v>
      </c>
      <c r="C444" s="51"/>
      <c r="D444" s="313">
        <v>5469</v>
      </c>
      <c r="E444" s="314" t="s">
        <v>2199</v>
      </c>
    </row>
    <row r="445" spans="1:5" ht="15.75">
      <c r="A445" s="7">
        <v>5469</v>
      </c>
      <c r="B445" s="50" t="s">
        <v>2199</v>
      </c>
      <c r="C445" s="51"/>
      <c r="D445" s="315">
        <v>5470</v>
      </c>
      <c r="E445" s="314" t="s">
        <v>2201</v>
      </c>
    </row>
    <row r="446" spans="1:5" ht="15.75">
      <c r="A446" s="7" t="s">
        <v>2200</v>
      </c>
      <c r="B446" s="50" t="s">
        <v>2201</v>
      </c>
      <c r="C446" s="51"/>
      <c r="D446" s="315">
        <v>5480</v>
      </c>
      <c r="E446" s="314" t="s">
        <v>2203</v>
      </c>
    </row>
    <row r="447" spans="1:5" ht="15.75">
      <c r="A447" s="7" t="s">
        <v>2202</v>
      </c>
      <c r="B447" s="50" t="s">
        <v>2203</v>
      </c>
      <c r="C447" s="51"/>
      <c r="D447" s="315">
        <v>5491</v>
      </c>
      <c r="E447" s="314" t="s">
        <v>2507</v>
      </c>
    </row>
    <row r="448" spans="1:5" ht="15.75">
      <c r="A448" s="7" t="s">
        <v>2132</v>
      </c>
      <c r="B448" s="50" t="s">
        <v>2507</v>
      </c>
      <c r="C448" s="51"/>
      <c r="D448" s="315">
        <v>5499</v>
      </c>
      <c r="E448" s="314" t="s">
        <v>2508</v>
      </c>
    </row>
    <row r="449" spans="1:5" ht="15.75">
      <c r="A449" s="7" t="s">
        <v>1073</v>
      </c>
      <c r="B449" s="50" t="s">
        <v>2508</v>
      </c>
      <c r="C449" s="51"/>
      <c r="D449" s="315">
        <v>5511</v>
      </c>
      <c r="E449" s="314" t="s">
        <v>1422</v>
      </c>
    </row>
    <row r="450" spans="1:5" ht="15.75">
      <c r="A450" s="7" t="s">
        <v>2276</v>
      </c>
      <c r="B450" s="50" t="s">
        <v>1422</v>
      </c>
      <c r="C450" s="51"/>
      <c r="D450" s="315">
        <v>5512</v>
      </c>
      <c r="E450" s="314" t="s">
        <v>1424</v>
      </c>
    </row>
    <row r="451" spans="1:5" ht="15.75">
      <c r="A451" s="7" t="s">
        <v>1423</v>
      </c>
      <c r="B451" s="50" t="s">
        <v>1424</v>
      </c>
      <c r="C451" s="51"/>
      <c r="D451" s="313">
        <v>5517</v>
      </c>
      <c r="E451" s="314" t="s">
        <v>1425</v>
      </c>
    </row>
    <row r="452" spans="1:5" ht="15.75">
      <c r="A452" s="7">
        <v>5517</v>
      </c>
      <c r="B452" s="50" t="s">
        <v>1425</v>
      </c>
      <c r="C452" s="51"/>
      <c r="D452" s="315">
        <v>5519</v>
      </c>
      <c r="E452" s="314" t="s">
        <v>1427</v>
      </c>
    </row>
    <row r="453" spans="1:5" ht="31.5">
      <c r="A453" s="7" t="s">
        <v>1426</v>
      </c>
      <c r="B453" s="50" t="s">
        <v>1427</v>
      </c>
      <c r="C453" s="51"/>
      <c r="D453" s="315">
        <v>5521</v>
      </c>
      <c r="E453" s="314" t="s">
        <v>1429</v>
      </c>
    </row>
    <row r="454" spans="1:5" ht="31.5">
      <c r="A454" s="7" t="s">
        <v>1428</v>
      </c>
      <c r="B454" s="50" t="s">
        <v>1429</v>
      </c>
      <c r="C454" s="51"/>
      <c r="D454" s="315">
        <v>5522</v>
      </c>
      <c r="E454" s="314" t="s">
        <v>2616</v>
      </c>
    </row>
    <row r="455" spans="1:5" ht="15.75">
      <c r="A455" s="7" t="s">
        <v>1430</v>
      </c>
      <c r="B455" s="50" t="s">
        <v>2616</v>
      </c>
      <c r="C455" s="51"/>
      <c r="D455" s="313">
        <v>5529</v>
      </c>
      <c r="E455" s="314" t="s">
        <v>2617</v>
      </c>
    </row>
    <row r="456" spans="1:5" ht="31.5">
      <c r="A456" s="7">
        <v>5529</v>
      </c>
      <c r="B456" s="50" t="s">
        <v>2617</v>
      </c>
      <c r="C456" s="51"/>
      <c r="D456" s="315">
        <v>5561</v>
      </c>
      <c r="E456" s="314" t="s">
        <v>3027</v>
      </c>
    </row>
    <row r="457" spans="1:5" ht="31.5">
      <c r="A457" s="7" t="s">
        <v>2618</v>
      </c>
      <c r="B457" s="50" t="s">
        <v>3027</v>
      </c>
      <c r="C457" s="51"/>
      <c r="D457" s="313">
        <v>5562</v>
      </c>
      <c r="E457" s="314" t="s">
        <v>3028</v>
      </c>
    </row>
    <row r="458" spans="1:5" ht="31.5">
      <c r="A458" s="7">
        <v>5562</v>
      </c>
      <c r="B458" s="50" t="s">
        <v>3028</v>
      </c>
      <c r="C458" s="51"/>
      <c r="D458" s="315">
        <v>5563</v>
      </c>
      <c r="E458" s="314" t="s">
        <v>3030</v>
      </c>
    </row>
    <row r="459" spans="1:5" ht="31.5">
      <c r="A459" s="7" t="s">
        <v>3029</v>
      </c>
      <c r="B459" s="50" t="s">
        <v>3030</v>
      </c>
      <c r="C459" s="51"/>
      <c r="D459" s="315">
        <v>5580</v>
      </c>
      <c r="E459" s="314" t="s">
        <v>1441</v>
      </c>
    </row>
    <row r="460" spans="1:5" ht="31.5">
      <c r="A460" s="7" t="s">
        <v>3031</v>
      </c>
      <c r="B460" s="50" t="s">
        <v>1441</v>
      </c>
      <c r="C460" s="51"/>
      <c r="D460" s="315">
        <v>5591</v>
      </c>
      <c r="E460" s="314" t="s">
        <v>1443</v>
      </c>
    </row>
    <row r="461" spans="1:5" ht="31.5">
      <c r="A461" s="7" t="s">
        <v>1442</v>
      </c>
      <c r="B461" s="50" t="s">
        <v>1443</v>
      </c>
      <c r="C461" s="51"/>
      <c r="D461" s="315">
        <v>5592</v>
      </c>
      <c r="E461" s="314" t="s">
        <v>292</v>
      </c>
    </row>
    <row r="462" spans="1:5" ht="31.5">
      <c r="A462" s="7" t="s">
        <v>1444</v>
      </c>
      <c r="B462" s="50" t="s">
        <v>292</v>
      </c>
      <c r="C462" s="51"/>
      <c r="D462" s="315">
        <v>5599</v>
      </c>
      <c r="E462" s="314" t="s">
        <v>1446</v>
      </c>
    </row>
    <row r="463" spans="1:5" ht="31.5">
      <c r="A463" s="7" t="s">
        <v>1445</v>
      </c>
      <c r="B463" s="50" t="s">
        <v>1446</v>
      </c>
      <c r="C463" s="51"/>
      <c r="D463" s="315">
        <v>6111</v>
      </c>
      <c r="E463" s="314" t="s">
        <v>1447</v>
      </c>
    </row>
    <row r="464" spans="1:5" ht="15.75">
      <c r="A464" s="7" t="s">
        <v>510</v>
      </c>
      <c r="B464" s="50" t="s">
        <v>1447</v>
      </c>
      <c r="C464" s="51"/>
      <c r="D464" s="315">
        <v>6112</v>
      </c>
      <c r="E464" s="314" t="s">
        <v>1449</v>
      </c>
    </row>
    <row r="465" spans="1:5" ht="15.75">
      <c r="A465" s="7" t="s">
        <v>1448</v>
      </c>
      <c r="B465" s="50" t="s">
        <v>1449</v>
      </c>
      <c r="C465" s="51"/>
      <c r="D465" s="315">
        <v>6113</v>
      </c>
      <c r="E465" s="314" t="s">
        <v>1451</v>
      </c>
    </row>
    <row r="466" spans="1:5" ht="15.75">
      <c r="A466" s="7" t="s">
        <v>1450</v>
      </c>
      <c r="B466" s="50" t="s">
        <v>1451</v>
      </c>
      <c r="C466" s="51"/>
      <c r="D466" s="313">
        <v>6114</v>
      </c>
      <c r="E466" s="314" t="s">
        <v>1452</v>
      </c>
    </row>
    <row r="467" spans="1:5" ht="15.75">
      <c r="A467" s="7">
        <v>6114</v>
      </c>
      <c r="B467" s="50" t="s">
        <v>1452</v>
      </c>
      <c r="C467" s="51"/>
      <c r="D467" s="315">
        <v>6115</v>
      </c>
      <c r="E467" s="314" t="s">
        <v>1454</v>
      </c>
    </row>
    <row r="468" spans="1:5" ht="31.5">
      <c r="A468" s="7" t="s">
        <v>1453</v>
      </c>
      <c r="B468" s="50" t="s">
        <v>1454</v>
      </c>
      <c r="C468" s="51"/>
      <c r="D468" s="313">
        <v>6116</v>
      </c>
      <c r="E468" s="314" t="s">
        <v>1455</v>
      </c>
    </row>
    <row r="469" spans="1:5" ht="15.75">
      <c r="A469" s="7">
        <v>6116</v>
      </c>
      <c r="B469" s="50" t="s">
        <v>1455</v>
      </c>
      <c r="C469" s="51"/>
      <c r="D469" s="315">
        <v>6117</v>
      </c>
      <c r="E469" s="314" t="s">
        <v>1457</v>
      </c>
    </row>
    <row r="470" spans="1:5" ht="15.75">
      <c r="A470" s="7" t="s">
        <v>1456</v>
      </c>
      <c r="B470" s="50" t="s">
        <v>1457</v>
      </c>
      <c r="C470" s="51"/>
      <c r="D470" s="315">
        <v>6120</v>
      </c>
      <c r="E470" s="314" t="s">
        <v>1459</v>
      </c>
    </row>
    <row r="471" spans="1:5" ht="15.75">
      <c r="A471" s="7" t="s">
        <v>1458</v>
      </c>
      <c r="B471" s="50" t="s">
        <v>1459</v>
      </c>
      <c r="C471" s="51"/>
      <c r="D471" s="315">
        <v>6130</v>
      </c>
      <c r="E471" s="314" t="s">
        <v>1460</v>
      </c>
    </row>
    <row r="472" spans="1:5" ht="31.5">
      <c r="A472" s="7" t="s">
        <v>2752</v>
      </c>
      <c r="B472" s="50" t="s">
        <v>1460</v>
      </c>
      <c r="C472" s="51"/>
      <c r="D472" s="313">
        <v>6141</v>
      </c>
      <c r="E472" s="314" t="s">
        <v>1461</v>
      </c>
    </row>
    <row r="473" spans="1:5" s="57" customFormat="1" ht="31.5">
      <c r="A473" s="54">
        <v>6141</v>
      </c>
      <c r="B473" s="55" t="s">
        <v>1461</v>
      </c>
      <c r="C473" s="56" t="s">
        <v>1462</v>
      </c>
      <c r="D473" s="315">
        <v>6142</v>
      </c>
      <c r="E473" s="314" t="s">
        <v>1464</v>
      </c>
    </row>
    <row r="474" spans="1:5" ht="15.75">
      <c r="A474" s="7" t="s">
        <v>1463</v>
      </c>
      <c r="B474" s="50" t="s">
        <v>1464</v>
      </c>
      <c r="C474" s="51"/>
      <c r="D474" s="313">
        <v>6143</v>
      </c>
      <c r="E474" s="314" t="s">
        <v>1465</v>
      </c>
    </row>
    <row r="475" spans="1:5" ht="15.75">
      <c r="A475" s="7">
        <v>6143</v>
      </c>
      <c r="B475" s="50" t="s">
        <v>1465</v>
      </c>
      <c r="C475" s="51"/>
      <c r="D475" s="315">
        <v>6145</v>
      </c>
      <c r="E475" s="314" t="s">
        <v>1467</v>
      </c>
    </row>
    <row r="476" spans="1:5" s="57" customFormat="1" ht="63">
      <c r="A476" s="54" t="s">
        <v>1466</v>
      </c>
      <c r="B476" s="55" t="s">
        <v>1467</v>
      </c>
      <c r="C476" s="56" t="s">
        <v>1468</v>
      </c>
      <c r="D476" s="315">
        <v>6146</v>
      </c>
      <c r="E476" s="314" t="s">
        <v>1470</v>
      </c>
    </row>
    <row r="477" spans="1:5" s="57" customFormat="1" ht="15.75">
      <c r="A477" s="54" t="s">
        <v>1469</v>
      </c>
      <c r="B477" s="55" t="s">
        <v>1470</v>
      </c>
      <c r="C477" s="56" t="s">
        <v>1471</v>
      </c>
      <c r="D477" s="315">
        <v>6147</v>
      </c>
      <c r="E477" s="314" t="s">
        <v>1473</v>
      </c>
    </row>
    <row r="478" spans="1:5" s="57" customFormat="1" ht="47.25">
      <c r="A478" s="54" t="s">
        <v>1472</v>
      </c>
      <c r="B478" s="55" t="s">
        <v>1473</v>
      </c>
      <c r="C478" s="56" t="s">
        <v>1782</v>
      </c>
      <c r="D478" s="315">
        <v>6148</v>
      </c>
      <c r="E478" s="314" t="s">
        <v>1784</v>
      </c>
    </row>
    <row r="479" spans="1:5" s="57" customFormat="1" ht="15.75">
      <c r="A479" s="54" t="s">
        <v>1783</v>
      </c>
      <c r="B479" s="55" t="s">
        <v>1784</v>
      </c>
      <c r="C479" s="56" t="s">
        <v>1785</v>
      </c>
      <c r="D479" s="315">
        <v>6149</v>
      </c>
      <c r="E479" s="314" t="s">
        <v>1787</v>
      </c>
    </row>
    <row r="480" spans="1:5" ht="15.75">
      <c r="A480" s="7" t="s">
        <v>1786</v>
      </c>
      <c r="B480" s="50" t="s">
        <v>1787</v>
      </c>
      <c r="C480" s="51"/>
      <c r="D480" s="315">
        <v>6151</v>
      </c>
      <c r="E480" s="314" t="s">
        <v>1789</v>
      </c>
    </row>
    <row r="481" spans="1:5" ht="31.5">
      <c r="A481" s="7" t="s">
        <v>1788</v>
      </c>
      <c r="B481" s="50" t="s">
        <v>1789</v>
      </c>
      <c r="C481" s="51"/>
      <c r="D481" s="315">
        <v>6152</v>
      </c>
      <c r="E481" s="314" t="s">
        <v>497</v>
      </c>
    </row>
    <row r="482" spans="1:5" ht="15.75">
      <c r="A482" s="7" t="s">
        <v>496</v>
      </c>
      <c r="B482" s="50" t="s">
        <v>497</v>
      </c>
      <c r="C482" s="51"/>
      <c r="D482" s="313">
        <v>6153</v>
      </c>
      <c r="E482" s="314" t="s">
        <v>2956</v>
      </c>
    </row>
    <row r="483" spans="1:5" ht="15.75">
      <c r="A483" s="7">
        <v>6153</v>
      </c>
      <c r="B483" s="50" t="s">
        <v>2956</v>
      </c>
      <c r="C483" s="51"/>
      <c r="D483" s="315">
        <v>6159</v>
      </c>
      <c r="E483" s="314" t="s">
        <v>2958</v>
      </c>
    </row>
    <row r="484" spans="1:5" ht="15.75">
      <c r="A484" s="7" t="s">
        <v>2957</v>
      </c>
      <c r="B484" s="50" t="s">
        <v>2958</v>
      </c>
      <c r="C484" s="51"/>
      <c r="D484" s="313">
        <v>6171</v>
      </c>
      <c r="E484" s="314" t="s">
        <v>2959</v>
      </c>
    </row>
    <row r="485" spans="1:5" s="57" customFormat="1" ht="47.25">
      <c r="A485" s="54">
        <v>6171</v>
      </c>
      <c r="B485" s="55" t="s">
        <v>2959</v>
      </c>
      <c r="C485" s="56" t="s">
        <v>2537</v>
      </c>
      <c r="D485" s="315">
        <v>6172</v>
      </c>
      <c r="E485" s="314" t="s">
        <v>2538</v>
      </c>
    </row>
    <row r="486" spans="1:5" s="57" customFormat="1" ht="47.25">
      <c r="A486" s="54" t="s">
        <v>1877</v>
      </c>
      <c r="B486" s="55" t="s">
        <v>2538</v>
      </c>
      <c r="C486" s="56" t="s">
        <v>1495</v>
      </c>
      <c r="D486" s="313">
        <v>6173</v>
      </c>
      <c r="E486" s="314" t="s">
        <v>1496</v>
      </c>
    </row>
    <row r="487" spans="1:5" ht="15.75">
      <c r="A487" s="7">
        <v>6173</v>
      </c>
      <c r="B487" s="50" t="s">
        <v>1496</v>
      </c>
      <c r="C487" s="51"/>
      <c r="D487" s="315">
        <v>6174</v>
      </c>
      <c r="E487" s="314" t="s">
        <v>1498</v>
      </c>
    </row>
    <row r="488" spans="1:5" s="57" customFormat="1" ht="31.5">
      <c r="A488" s="54" t="s">
        <v>1497</v>
      </c>
      <c r="B488" s="55" t="s">
        <v>1498</v>
      </c>
      <c r="C488" s="56" t="s">
        <v>1499</v>
      </c>
      <c r="D488" s="315">
        <v>6180</v>
      </c>
      <c r="E488" s="314" t="s">
        <v>1501</v>
      </c>
    </row>
    <row r="489" spans="1:5" ht="15.75">
      <c r="A489" s="7" t="s">
        <v>1500</v>
      </c>
      <c r="B489" s="50" t="s">
        <v>1501</v>
      </c>
      <c r="C489" s="51"/>
      <c r="D489" s="315">
        <v>6190</v>
      </c>
      <c r="E489" s="314" t="s">
        <v>1503</v>
      </c>
    </row>
    <row r="490" spans="1:5" ht="15.75">
      <c r="A490" s="7" t="s">
        <v>1502</v>
      </c>
      <c r="B490" s="50" t="s">
        <v>1503</v>
      </c>
      <c r="C490" s="51"/>
      <c r="D490" s="315">
        <v>6211</v>
      </c>
      <c r="E490" s="314" t="s">
        <v>1505</v>
      </c>
    </row>
    <row r="491" spans="1:5" ht="15.75">
      <c r="A491" s="7" t="s">
        <v>1504</v>
      </c>
      <c r="B491" s="50" t="s">
        <v>1505</v>
      </c>
      <c r="C491" s="51"/>
      <c r="D491" s="315">
        <v>6219</v>
      </c>
      <c r="E491" s="314" t="s">
        <v>1519</v>
      </c>
    </row>
    <row r="492" spans="1:5" ht="15.75">
      <c r="A492" s="7" t="s">
        <v>1506</v>
      </c>
      <c r="B492" s="50" t="s">
        <v>1519</v>
      </c>
      <c r="C492" s="51"/>
      <c r="D492" s="315">
        <v>6221</v>
      </c>
      <c r="E492" s="314" t="s">
        <v>1521</v>
      </c>
    </row>
    <row r="493" spans="1:5" s="57" customFormat="1" ht="63">
      <c r="A493" s="54" t="s">
        <v>1520</v>
      </c>
      <c r="B493" s="55" t="s">
        <v>1521</v>
      </c>
      <c r="C493" s="56" t="s">
        <v>1405</v>
      </c>
      <c r="D493" s="315">
        <v>6222</v>
      </c>
      <c r="E493" s="314" t="s">
        <v>1407</v>
      </c>
    </row>
    <row r="494" spans="1:5" ht="15.75">
      <c r="A494" s="7" t="s">
        <v>1406</v>
      </c>
      <c r="B494" s="50" t="s">
        <v>1407</v>
      </c>
      <c r="C494" s="51"/>
      <c r="D494" s="315">
        <v>6223</v>
      </c>
      <c r="E494" s="314" t="s">
        <v>1409</v>
      </c>
    </row>
    <row r="495" spans="1:5" s="57" customFormat="1" ht="63">
      <c r="A495" s="54" t="s">
        <v>1408</v>
      </c>
      <c r="B495" s="55" t="s">
        <v>1409</v>
      </c>
      <c r="C495" s="56" t="s">
        <v>2823</v>
      </c>
      <c r="D495" s="315">
        <v>6224</v>
      </c>
      <c r="E495" s="314" t="s">
        <v>2825</v>
      </c>
    </row>
    <row r="496" spans="1:5" s="57" customFormat="1" ht="31.5">
      <c r="A496" s="54" t="s">
        <v>2824</v>
      </c>
      <c r="B496" s="55" t="s">
        <v>2825</v>
      </c>
      <c r="C496" s="56"/>
      <c r="D496" s="313">
        <v>6229</v>
      </c>
      <c r="E496" s="314" t="s">
        <v>2826</v>
      </c>
    </row>
    <row r="497" spans="1:5" s="57" customFormat="1" ht="31.5">
      <c r="A497" s="54">
        <v>6229</v>
      </c>
      <c r="B497" s="55" t="s">
        <v>2826</v>
      </c>
      <c r="C497" s="56" t="s">
        <v>2827</v>
      </c>
      <c r="D497" s="315">
        <v>6310</v>
      </c>
      <c r="E497" s="314" t="s">
        <v>1879</v>
      </c>
    </row>
    <row r="498" spans="1:5" ht="31.5">
      <c r="A498" s="7" t="s">
        <v>1878</v>
      </c>
      <c r="B498" s="50" t="s">
        <v>1879</v>
      </c>
      <c r="C498" s="56" t="s">
        <v>1680</v>
      </c>
      <c r="D498" s="315">
        <v>6320</v>
      </c>
      <c r="E498" s="314" t="s">
        <v>1682</v>
      </c>
    </row>
    <row r="499" spans="1:5" ht="15.75">
      <c r="A499" s="7" t="s">
        <v>1681</v>
      </c>
      <c r="B499" s="50" t="s">
        <v>1682</v>
      </c>
      <c r="C499" s="51"/>
      <c r="D499" s="315">
        <v>6330</v>
      </c>
      <c r="E499" s="314" t="s">
        <v>1684</v>
      </c>
    </row>
    <row r="500" spans="1:5" ht="31.5">
      <c r="A500" s="7" t="s">
        <v>1683</v>
      </c>
      <c r="B500" s="50" t="s">
        <v>1684</v>
      </c>
      <c r="C500" s="51"/>
      <c r="D500" s="315">
        <v>6391</v>
      </c>
      <c r="E500" s="314" t="s">
        <v>1686</v>
      </c>
    </row>
    <row r="501" spans="1:5" ht="15.75">
      <c r="A501" s="7" t="s">
        <v>1685</v>
      </c>
      <c r="B501" s="50" t="s">
        <v>1686</v>
      </c>
      <c r="C501" s="51"/>
      <c r="D501" s="315">
        <v>6399</v>
      </c>
      <c r="E501" s="314" t="s">
        <v>1688</v>
      </c>
    </row>
    <row r="502" spans="1:5" ht="15.75">
      <c r="A502" s="7" t="s">
        <v>1687</v>
      </c>
      <c r="B502" s="50" t="s">
        <v>1688</v>
      </c>
      <c r="C502" s="51"/>
      <c r="D502" s="313">
        <v>6401</v>
      </c>
      <c r="E502" s="314" t="s">
        <v>1689</v>
      </c>
    </row>
    <row r="503" spans="1:5" ht="15.75">
      <c r="A503" s="7">
        <v>6401</v>
      </c>
      <c r="B503" s="50" t="s">
        <v>1689</v>
      </c>
      <c r="C503" s="51"/>
      <c r="D503" s="315">
        <v>6402</v>
      </c>
      <c r="E503" s="314" t="s">
        <v>1691</v>
      </c>
    </row>
    <row r="504" spans="1:5" ht="15.75">
      <c r="A504" s="7" t="s">
        <v>1690</v>
      </c>
      <c r="B504" s="50" t="s">
        <v>1691</v>
      </c>
      <c r="C504" s="51"/>
      <c r="D504" s="315">
        <v>6409</v>
      </c>
      <c r="E504" s="314" t="s">
        <v>1693</v>
      </c>
    </row>
    <row r="505" spans="1:3" ht="15.75">
      <c r="A505" s="7" t="s">
        <v>1692</v>
      </c>
      <c r="B505" s="50" t="s">
        <v>1693</v>
      </c>
      <c r="C505" s="51"/>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A1" sqref="A1"/>
      <selection pane="bottomLeft" activeCell="B247" sqref="B247"/>
    </sheetView>
  </sheetViews>
  <sheetFormatPr defaultColWidth="9.00390625" defaultRowHeight="12.75"/>
  <cols>
    <col min="1" max="1" width="5.75390625" style="47" customWidth="1"/>
    <col min="2" max="2" width="30.875" style="48" customWidth="1"/>
    <col min="3" max="3" width="90.25390625" style="49" hidden="1" customWidth="1"/>
    <col min="4" max="4" width="7.25390625" style="331" customWidth="1"/>
    <col min="5" max="5" width="92.75390625" style="332" customWidth="1"/>
    <col min="6" max="16384" width="10.25390625" style="10" customWidth="1"/>
  </cols>
  <sheetData>
    <row r="1" spans="1:5" ht="47.25">
      <c r="A1" s="7" t="s">
        <v>2026</v>
      </c>
      <c r="B1" s="8" t="s">
        <v>1839</v>
      </c>
      <c r="C1" s="382" t="s">
        <v>2137</v>
      </c>
      <c r="D1" s="315">
        <v>1111</v>
      </c>
      <c r="E1" s="321" t="s">
        <v>1839</v>
      </c>
    </row>
    <row r="2" spans="1:5" ht="31.5">
      <c r="A2" s="7" t="s">
        <v>2138</v>
      </c>
      <c r="B2" s="8" t="s">
        <v>2139</v>
      </c>
      <c r="C2" s="383"/>
      <c r="D2" s="315">
        <v>1112</v>
      </c>
      <c r="E2" s="321" t="s">
        <v>2139</v>
      </c>
    </row>
    <row r="3" spans="1:5" ht="31.5">
      <c r="A3" s="7" t="s">
        <v>2140</v>
      </c>
      <c r="B3" s="8" t="s">
        <v>2141</v>
      </c>
      <c r="C3" s="383"/>
      <c r="D3" s="315">
        <v>1113</v>
      </c>
      <c r="E3" s="321" t="s">
        <v>2141</v>
      </c>
    </row>
    <row r="4" spans="1:5" ht="31.5">
      <c r="A4" s="7" t="s">
        <v>2983</v>
      </c>
      <c r="B4" s="8" t="s">
        <v>2984</v>
      </c>
      <c r="C4" s="383"/>
      <c r="D4" s="315">
        <v>1119</v>
      </c>
      <c r="E4" s="321" t="s">
        <v>2984</v>
      </c>
    </row>
    <row r="5" spans="1:5" ht="15.75">
      <c r="A5" s="7" t="s">
        <v>2142</v>
      </c>
      <c r="B5" s="8" t="s">
        <v>2143</v>
      </c>
      <c r="C5" s="383"/>
      <c r="D5" s="315">
        <v>1121</v>
      </c>
      <c r="E5" s="321" t="s">
        <v>2143</v>
      </c>
    </row>
    <row r="6" spans="1:5" ht="31.5">
      <c r="A6" s="7" t="s">
        <v>2985</v>
      </c>
      <c r="B6" s="8" t="s">
        <v>2986</v>
      </c>
      <c r="C6" s="383"/>
      <c r="D6" s="315">
        <v>1122</v>
      </c>
      <c r="E6" s="321" t="s">
        <v>2986</v>
      </c>
    </row>
    <row r="7" spans="1:5" ht="31.5">
      <c r="A7" s="7" t="s">
        <v>2144</v>
      </c>
      <c r="B7" s="8" t="s">
        <v>2145</v>
      </c>
      <c r="C7" s="384"/>
      <c r="D7" s="315">
        <v>1123</v>
      </c>
      <c r="E7" s="321" t="s">
        <v>2145</v>
      </c>
    </row>
    <row r="8" spans="1:5" ht="31.5">
      <c r="A8" s="7" t="s">
        <v>2987</v>
      </c>
      <c r="B8" s="8" t="s">
        <v>2988</v>
      </c>
      <c r="C8" s="12"/>
      <c r="D8" s="315">
        <v>1129</v>
      </c>
      <c r="E8" s="321" t="s">
        <v>2988</v>
      </c>
    </row>
    <row r="9" spans="1:5" ht="38.25">
      <c r="A9" s="7" t="s">
        <v>2146</v>
      </c>
      <c r="B9" s="8" t="s">
        <v>2147</v>
      </c>
      <c r="C9" s="13" t="s">
        <v>1840</v>
      </c>
      <c r="D9" s="315">
        <v>1211</v>
      </c>
      <c r="E9" s="321" t="s">
        <v>2147</v>
      </c>
    </row>
    <row r="10" spans="1:5" ht="15.75">
      <c r="A10" s="7" t="s">
        <v>2989</v>
      </c>
      <c r="B10" s="8" t="s">
        <v>2990</v>
      </c>
      <c r="C10" s="13"/>
      <c r="D10" s="315">
        <v>1219</v>
      </c>
      <c r="E10" s="321" t="s">
        <v>1570</v>
      </c>
    </row>
    <row r="11" spans="1:5" ht="15.75">
      <c r="A11" s="7" t="s">
        <v>2991</v>
      </c>
      <c r="B11" s="8"/>
      <c r="C11" s="13"/>
      <c r="D11" s="315">
        <v>1221</v>
      </c>
      <c r="E11" s="321" t="s">
        <v>1571</v>
      </c>
    </row>
    <row r="12" spans="1:5" ht="15.75">
      <c r="A12" s="7" t="s">
        <v>2992</v>
      </c>
      <c r="B12" s="8"/>
      <c r="C12" s="13"/>
      <c r="D12" s="315">
        <v>1222</v>
      </c>
      <c r="E12" s="321" t="s">
        <v>1572</v>
      </c>
    </row>
    <row r="13" spans="1:5" ht="15.75">
      <c r="A13" s="7" t="s">
        <v>2993</v>
      </c>
      <c r="B13" s="8"/>
      <c r="C13" s="13"/>
      <c r="D13" s="315">
        <v>1223</v>
      </c>
      <c r="E13" s="321" t="s">
        <v>1573</v>
      </c>
    </row>
    <row r="14" spans="1:5" ht="15.75">
      <c r="A14" s="7" t="s">
        <v>2994</v>
      </c>
      <c r="B14" s="8"/>
      <c r="C14" s="13"/>
      <c r="D14" s="315">
        <v>1224</v>
      </c>
      <c r="E14" s="321" t="s">
        <v>1574</v>
      </c>
    </row>
    <row r="15" spans="1:5" ht="15.75">
      <c r="A15" s="7" t="s">
        <v>2995</v>
      </c>
      <c r="B15" s="8"/>
      <c r="C15" s="13"/>
      <c r="D15" s="315">
        <v>1225</v>
      </c>
      <c r="E15" s="321" t="s">
        <v>1575</v>
      </c>
    </row>
    <row r="16" spans="1:5" ht="15.75">
      <c r="A16" s="7" t="s">
        <v>2996</v>
      </c>
      <c r="B16" s="8"/>
      <c r="C16" s="13"/>
      <c r="D16" s="315">
        <v>1226</v>
      </c>
      <c r="E16" s="321" t="s">
        <v>1576</v>
      </c>
    </row>
    <row r="17" spans="1:5" s="14" customFormat="1" ht="47.25">
      <c r="A17" s="7" t="s">
        <v>1841</v>
      </c>
      <c r="B17" s="8" t="s">
        <v>1842</v>
      </c>
      <c r="C17" s="13" t="s">
        <v>1843</v>
      </c>
      <c r="D17" s="315">
        <v>1227</v>
      </c>
      <c r="E17" s="321" t="s">
        <v>1842</v>
      </c>
    </row>
    <row r="18" spans="1:5" s="14" customFormat="1" ht="15.75">
      <c r="A18" s="7" t="s">
        <v>2997</v>
      </c>
      <c r="B18" s="8"/>
      <c r="C18" s="13"/>
      <c r="D18" s="315">
        <v>1321</v>
      </c>
      <c r="E18" s="321" t="s">
        <v>1577</v>
      </c>
    </row>
    <row r="19" spans="1:5" s="14" customFormat="1" ht="15.75">
      <c r="A19" s="7" t="s">
        <v>2998</v>
      </c>
      <c r="B19" s="8"/>
      <c r="C19" s="13"/>
      <c r="D19" s="315">
        <v>1322</v>
      </c>
      <c r="E19" s="321" t="s">
        <v>1578</v>
      </c>
    </row>
    <row r="20" spans="1:5" s="14" customFormat="1" ht="15.75">
      <c r="A20" s="7" t="s">
        <v>2999</v>
      </c>
      <c r="B20" s="8"/>
      <c r="C20" s="13"/>
      <c r="D20" s="315">
        <v>1331</v>
      </c>
      <c r="E20" s="321" t="s">
        <v>1579</v>
      </c>
    </row>
    <row r="21" spans="1:5" s="14" customFormat="1" ht="15.75">
      <c r="A21" s="7" t="s">
        <v>3000</v>
      </c>
      <c r="B21" s="8"/>
      <c r="C21" s="13"/>
      <c r="D21" s="315">
        <v>1332</v>
      </c>
      <c r="E21" s="321" t="s">
        <v>1580</v>
      </c>
    </row>
    <row r="22" spans="1:5" s="14" customFormat="1" ht="15.75">
      <c r="A22" s="7" t="s">
        <v>3001</v>
      </c>
      <c r="B22" s="8"/>
      <c r="C22" s="13"/>
      <c r="D22" s="315">
        <v>1333</v>
      </c>
      <c r="E22" s="321" t="s">
        <v>1581</v>
      </c>
    </row>
    <row r="23" spans="1:5" s="14" customFormat="1" ht="15.75">
      <c r="A23" s="7" t="s">
        <v>3002</v>
      </c>
      <c r="B23" s="8"/>
      <c r="C23" s="13"/>
      <c r="D23" s="315">
        <v>1334</v>
      </c>
      <c r="E23" s="321" t="s">
        <v>1582</v>
      </c>
    </row>
    <row r="24" spans="1:5" s="14" customFormat="1" ht="15.75">
      <c r="A24" s="7" t="s">
        <v>3003</v>
      </c>
      <c r="B24" s="8"/>
      <c r="C24" s="13"/>
      <c r="D24" s="315">
        <v>1335</v>
      </c>
      <c r="E24" s="321" t="s">
        <v>1583</v>
      </c>
    </row>
    <row r="25" spans="1:5" s="14" customFormat="1" ht="15.75">
      <c r="A25" s="7" t="s">
        <v>3004</v>
      </c>
      <c r="B25" s="8"/>
      <c r="C25" s="13"/>
      <c r="D25" s="315">
        <v>1336</v>
      </c>
      <c r="E25" s="321" t="s">
        <v>2851</v>
      </c>
    </row>
    <row r="26" spans="1:5" s="14" customFormat="1" ht="15.75">
      <c r="A26" s="7" t="s">
        <v>3005</v>
      </c>
      <c r="B26" s="8"/>
      <c r="C26" s="13"/>
      <c r="D26" s="315">
        <v>1337</v>
      </c>
      <c r="E26" s="321" t="s">
        <v>2852</v>
      </c>
    </row>
    <row r="27" spans="1:5" s="14" customFormat="1" ht="15.75">
      <c r="A27" s="7" t="s">
        <v>3006</v>
      </c>
      <c r="B27" s="8"/>
      <c r="C27" s="13"/>
      <c r="D27" s="315">
        <v>1338</v>
      </c>
      <c r="E27" s="321" t="s">
        <v>2853</v>
      </c>
    </row>
    <row r="28" spans="1:5" ht="15.75">
      <c r="A28" s="7" t="s">
        <v>1844</v>
      </c>
      <c r="B28" s="15" t="s">
        <v>1845</v>
      </c>
      <c r="C28" s="16"/>
      <c r="D28" s="315">
        <v>1339</v>
      </c>
      <c r="E28" s="316" t="s">
        <v>1845</v>
      </c>
    </row>
    <row r="29" spans="1:5" ht="15.75">
      <c r="A29" s="7" t="s">
        <v>3007</v>
      </c>
      <c r="B29" s="73"/>
      <c r="C29" s="9"/>
      <c r="D29" s="315">
        <v>1341</v>
      </c>
      <c r="E29" s="316" t="s">
        <v>2854</v>
      </c>
    </row>
    <row r="30" spans="1:5" ht="15.75">
      <c r="A30" s="7" t="s">
        <v>3008</v>
      </c>
      <c r="B30" s="73"/>
      <c r="C30" s="9"/>
      <c r="D30" s="315">
        <v>1342</v>
      </c>
      <c r="E30" s="316" t="s">
        <v>2855</v>
      </c>
    </row>
    <row r="31" spans="1:5" ht="15.75">
      <c r="A31" s="7" t="s">
        <v>3009</v>
      </c>
      <c r="B31" s="73"/>
      <c r="C31" s="9"/>
      <c r="D31" s="315">
        <v>1343</v>
      </c>
      <c r="E31" s="316" t="s">
        <v>2856</v>
      </c>
    </row>
    <row r="32" spans="1:5" ht="15.75">
      <c r="A32" s="7" t="s">
        <v>3010</v>
      </c>
      <c r="B32" s="73"/>
      <c r="C32" s="9"/>
      <c r="D32" s="315">
        <v>1344</v>
      </c>
      <c r="E32" s="316" t="s">
        <v>2857</v>
      </c>
    </row>
    <row r="33" spans="1:5" ht="15.75">
      <c r="A33" s="7" t="s">
        <v>3011</v>
      </c>
      <c r="B33" s="73"/>
      <c r="C33" s="9"/>
      <c r="D33" s="315">
        <v>1345</v>
      </c>
      <c r="E33" s="316" t="s">
        <v>2858</v>
      </c>
    </row>
    <row r="34" spans="1:5" ht="15.75">
      <c r="A34" s="7" t="s">
        <v>3012</v>
      </c>
      <c r="B34" s="73"/>
      <c r="C34" s="9"/>
      <c r="D34" s="315">
        <v>1346</v>
      </c>
      <c r="E34" s="316" t="s">
        <v>2859</v>
      </c>
    </row>
    <row r="35" spans="1:5" ht="15.75">
      <c r="A35" s="7" t="s">
        <v>3013</v>
      </c>
      <c r="B35" s="73"/>
      <c r="C35" s="9"/>
      <c r="D35" s="315">
        <v>1347</v>
      </c>
      <c r="E35" s="316" t="s">
        <v>2860</v>
      </c>
    </row>
    <row r="36" spans="1:5" ht="15.75">
      <c r="A36" s="7" t="s">
        <v>3014</v>
      </c>
      <c r="B36" s="73"/>
      <c r="C36" s="9"/>
      <c r="D36" s="315">
        <v>1348</v>
      </c>
      <c r="E36" s="316" t="s">
        <v>2861</v>
      </c>
    </row>
    <row r="37" spans="1:5" ht="15.75">
      <c r="A37" s="7" t="s">
        <v>3015</v>
      </c>
      <c r="B37" s="73"/>
      <c r="C37" s="9"/>
      <c r="D37" s="315">
        <v>1349</v>
      </c>
      <c r="E37" s="316" t="s">
        <v>2862</v>
      </c>
    </row>
    <row r="38" spans="1:5" ht="15.75">
      <c r="A38" s="7" t="s">
        <v>3016</v>
      </c>
      <c r="B38" s="73"/>
      <c r="C38" s="9"/>
      <c r="D38" s="315">
        <v>1351</v>
      </c>
      <c r="E38" s="316" t="s">
        <v>2863</v>
      </c>
    </row>
    <row r="39" spans="1:5" ht="15.75">
      <c r="A39" s="7" t="s">
        <v>3017</v>
      </c>
      <c r="B39" s="73"/>
      <c r="C39" s="9"/>
      <c r="D39" s="315">
        <v>1352</v>
      </c>
      <c r="E39" s="316" t="s">
        <v>2864</v>
      </c>
    </row>
    <row r="40" spans="1:5" ht="38.25">
      <c r="A40" s="7" t="s">
        <v>1846</v>
      </c>
      <c r="B40" s="17" t="s">
        <v>1847</v>
      </c>
      <c r="C40" s="18" t="s">
        <v>1848</v>
      </c>
      <c r="D40" s="315">
        <v>1353</v>
      </c>
      <c r="E40" s="318" t="s">
        <v>1847</v>
      </c>
    </row>
    <row r="41" spans="1:5" ht="15.75">
      <c r="A41" s="7" t="s">
        <v>1849</v>
      </c>
      <c r="B41" s="19" t="s">
        <v>1850</v>
      </c>
      <c r="C41" s="20" t="s">
        <v>1851</v>
      </c>
      <c r="D41" s="315">
        <v>1354</v>
      </c>
      <c r="E41" s="318" t="s">
        <v>1850</v>
      </c>
    </row>
    <row r="42" spans="1:5" ht="15.75">
      <c r="A42" s="7" t="s">
        <v>1852</v>
      </c>
      <c r="B42" s="19" t="s">
        <v>2092</v>
      </c>
      <c r="C42" s="21"/>
      <c r="D42" s="315">
        <v>1359</v>
      </c>
      <c r="E42" s="318" t="s">
        <v>2092</v>
      </c>
    </row>
    <row r="43" spans="1:5" ht="15.75">
      <c r="A43" s="7" t="s">
        <v>2093</v>
      </c>
      <c r="B43" s="8" t="s">
        <v>2094</v>
      </c>
      <c r="C43" s="16" t="s">
        <v>2095</v>
      </c>
      <c r="D43" s="315">
        <v>1361</v>
      </c>
      <c r="E43" s="321" t="s">
        <v>2094</v>
      </c>
    </row>
    <row r="44" spans="1:5" ht="38.25">
      <c r="A44" s="7" t="s">
        <v>2096</v>
      </c>
      <c r="B44" s="19" t="s">
        <v>2097</v>
      </c>
      <c r="C44" s="13" t="s">
        <v>2099</v>
      </c>
      <c r="D44" s="315">
        <v>1401</v>
      </c>
      <c r="E44" s="318" t="s">
        <v>2097</v>
      </c>
    </row>
    <row r="45" spans="1:5" ht="25.5">
      <c r="A45" s="7" t="s">
        <v>2100</v>
      </c>
      <c r="B45" s="19" t="s">
        <v>2101</v>
      </c>
      <c r="C45" s="22" t="s">
        <v>2509</v>
      </c>
      <c r="D45" s="315">
        <v>1402</v>
      </c>
      <c r="E45" s="318" t="s">
        <v>2865</v>
      </c>
    </row>
    <row r="46" spans="1:5" ht="15.75">
      <c r="A46" s="7" t="s">
        <v>2510</v>
      </c>
      <c r="B46" s="19" t="s">
        <v>2511</v>
      </c>
      <c r="C46" s="22" t="s">
        <v>2512</v>
      </c>
      <c r="D46" s="315">
        <v>1409</v>
      </c>
      <c r="E46" s="318" t="s">
        <v>2866</v>
      </c>
    </row>
    <row r="47" spans="1:5" ht="15.75">
      <c r="A47" s="7" t="s">
        <v>2513</v>
      </c>
      <c r="B47" s="19" t="s">
        <v>2514</v>
      </c>
      <c r="C47" s="22" t="s">
        <v>2515</v>
      </c>
      <c r="D47" s="315">
        <v>1511</v>
      </c>
      <c r="E47" s="318" t="s">
        <v>2867</v>
      </c>
    </row>
    <row r="48" spans="1:5" ht="38.25">
      <c r="A48" s="7" t="s">
        <v>2516</v>
      </c>
      <c r="B48" s="8" t="s">
        <v>2517</v>
      </c>
      <c r="C48" s="13" t="s">
        <v>2008</v>
      </c>
      <c r="D48" s="315">
        <v>1521</v>
      </c>
      <c r="E48" s="318" t="s">
        <v>2868</v>
      </c>
    </row>
    <row r="49" spans="1:5" ht="38.25">
      <c r="A49" s="7" t="s">
        <v>2009</v>
      </c>
      <c r="B49" s="8" t="s">
        <v>2010</v>
      </c>
      <c r="C49" s="13" t="s">
        <v>1834</v>
      </c>
      <c r="D49" s="315">
        <v>1522</v>
      </c>
      <c r="E49" s="318" t="s">
        <v>2869</v>
      </c>
    </row>
    <row r="50" spans="1:5" ht="38.25">
      <c r="A50" s="7" t="s">
        <v>1835</v>
      </c>
      <c r="B50" s="8" t="s">
        <v>1836</v>
      </c>
      <c r="C50" s="13" t="s">
        <v>312</v>
      </c>
      <c r="D50" s="315">
        <v>1523</v>
      </c>
      <c r="E50" s="318" t="s">
        <v>2870</v>
      </c>
    </row>
    <row r="51" spans="1:5" ht="25.5">
      <c r="A51" s="7" t="s">
        <v>1837</v>
      </c>
      <c r="B51" s="8" t="s">
        <v>1838</v>
      </c>
      <c r="C51" s="13" t="s">
        <v>778</v>
      </c>
      <c r="D51" s="315">
        <v>1529</v>
      </c>
      <c r="E51" s="318" t="s">
        <v>2871</v>
      </c>
    </row>
    <row r="52" spans="1:5" ht="38.25">
      <c r="A52" s="7" t="s">
        <v>779</v>
      </c>
      <c r="B52" s="8" t="s">
        <v>780</v>
      </c>
      <c r="C52" s="13" t="s">
        <v>2011</v>
      </c>
      <c r="D52" s="315">
        <v>1611</v>
      </c>
      <c r="E52" s="318" t="s">
        <v>2872</v>
      </c>
    </row>
    <row r="53" spans="1:5" ht="31.5">
      <c r="A53" s="7" t="s">
        <v>2012</v>
      </c>
      <c r="B53" s="8" t="s">
        <v>2013</v>
      </c>
      <c r="C53" s="16" t="s">
        <v>2014</v>
      </c>
      <c r="D53" s="315">
        <v>1612</v>
      </c>
      <c r="E53" s="318" t="s">
        <v>2873</v>
      </c>
    </row>
    <row r="54" spans="1:5" ht="38.25">
      <c r="A54" s="7" t="s">
        <v>2015</v>
      </c>
      <c r="B54" s="8" t="s">
        <v>2016</v>
      </c>
      <c r="C54" s="16" t="s">
        <v>1439</v>
      </c>
      <c r="D54" s="315">
        <v>1613</v>
      </c>
      <c r="E54" s="318" t="s">
        <v>2874</v>
      </c>
    </row>
    <row r="55" spans="1:5" ht="47.25">
      <c r="A55" s="7" t="s">
        <v>1440</v>
      </c>
      <c r="B55" s="8" t="s">
        <v>1342</v>
      </c>
      <c r="C55" s="13" t="s">
        <v>1343</v>
      </c>
      <c r="D55" s="315">
        <v>1614</v>
      </c>
      <c r="E55" s="318" t="s">
        <v>2875</v>
      </c>
    </row>
    <row r="56" spans="1:5" ht="15.75">
      <c r="A56" s="7" t="s">
        <v>1344</v>
      </c>
      <c r="B56" s="8" t="s">
        <v>1345</v>
      </c>
      <c r="C56" s="16" t="s">
        <v>1346</v>
      </c>
      <c r="D56" s="315">
        <v>1615</v>
      </c>
      <c r="E56" s="318" t="s">
        <v>2876</v>
      </c>
    </row>
    <row r="57" spans="1:5" ht="31.5">
      <c r="A57" s="7" t="s">
        <v>1347</v>
      </c>
      <c r="B57" s="8" t="s">
        <v>1348</v>
      </c>
      <c r="C57" s="16" t="s">
        <v>1349</v>
      </c>
      <c r="D57" s="315">
        <v>1617</v>
      </c>
      <c r="E57" s="318" t="s">
        <v>2877</v>
      </c>
    </row>
    <row r="58" spans="1:5" ht="15.75">
      <c r="A58" s="7" t="s">
        <v>1350</v>
      </c>
      <c r="B58" s="8" t="s">
        <v>1351</v>
      </c>
      <c r="C58" s="16" t="s">
        <v>1614</v>
      </c>
      <c r="D58" s="315">
        <v>1618</v>
      </c>
      <c r="E58" s="318" t="s">
        <v>2878</v>
      </c>
    </row>
    <row r="59" spans="1:5" ht="31.5">
      <c r="A59" s="7" t="s">
        <v>3092</v>
      </c>
      <c r="B59" s="321" t="s">
        <v>1657</v>
      </c>
      <c r="C59" s="16"/>
      <c r="D59" s="315"/>
      <c r="E59" s="318"/>
    </row>
    <row r="60" spans="1:5" ht="15.75">
      <c r="A60" s="7" t="s">
        <v>1615</v>
      </c>
      <c r="B60" s="8" t="s">
        <v>1616</v>
      </c>
      <c r="C60" s="13" t="s">
        <v>313</v>
      </c>
      <c r="D60" s="315">
        <v>1621</v>
      </c>
      <c r="E60" s="318" t="s">
        <v>2960</v>
      </c>
    </row>
    <row r="61" spans="1:5" ht="31.5">
      <c r="A61" s="23" t="s">
        <v>1617</v>
      </c>
      <c r="B61" s="24" t="s">
        <v>1618</v>
      </c>
      <c r="C61" s="25" t="s">
        <v>1619</v>
      </c>
      <c r="D61" s="315">
        <v>1627</v>
      </c>
      <c r="E61" s="318" t="s">
        <v>2511</v>
      </c>
    </row>
    <row r="62" spans="1:5" s="14" customFormat="1" ht="25.5">
      <c r="A62" s="23" t="s">
        <v>1620</v>
      </c>
      <c r="B62" s="24" t="s">
        <v>1621</v>
      </c>
      <c r="C62" s="25" t="s">
        <v>676</v>
      </c>
      <c r="D62" s="315">
        <v>1628</v>
      </c>
      <c r="E62" s="318" t="s">
        <v>2514</v>
      </c>
    </row>
    <row r="63" spans="1:5" ht="38.25">
      <c r="A63" s="7" t="s">
        <v>677</v>
      </c>
      <c r="B63" s="26" t="s">
        <v>678</v>
      </c>
      <c r="C63" s="27" t="s">
        <v>679</v>
      </c>
      <c r="D63" s="315">
        <v>1631</v>
      </c>
      <c r="E63" s="318" t="s">
        <v>2961</v>
      </c>
    </row>
    <row r="64" spans="1:5" ht="31.5">
      <c r="A64" s="7" t="s">
        <v>680</v>
      </c>
      <c r="B64" s="26" t="s">
        <v>681</v>
      </c>
      <c r="C64" s="27"/>
      <c r="D64" s="315">
        <v>1632</v>
      </c>
      <c r="E64" s="318" t="s">
        <v>2962</v>
      </c>
    </row>
    <row r="65" spans="1:5" ht="47.25">
      <c r="A65" s="7" t="s">
        <v>682</v>
      </c>
      <c r="B65" s="26" t="s">
        <v>683</v>
      </c>
      <c r="C65" s="28" t="s">
        <v>2836</v>
      </c>
      <c r="D65" s="315">
        <v>1633</v>
      </c>
      <c r="E65" s="318" t="s">
        <v>2963</v>
      </c>
    </row>
    <row r="66" spans="1:5" ht="47.25">
      <c r="A66" s="7" t="s">
        <v>684</v>
      </c>
      <c r="B66" s="26" t="s">
        <v>685</v>
      </c>
      <c r="C66" s="28" t="s">
        <v>2837</v>
      </c>
      <c r="D66" s="315">
        <v>1638</v>
      </c>
      <c r="E66" s="318" t="s">
        <v>2964</v>
      </c>
    </row>
    <row r="67" spans="1:5" ht="31.5">
      <c r="A67" s="7" t="s">
        <v>686</v>
      </c>
      <c r="B67" s="26" t="s">
        <v>687</v>
      </c>
      <c r="C67" s="28" t="s">
        <v>2527</v>
      </c>
      <c r="D67" s="315">
        <v>1641</v>
      </c>
      <c r="E67" s="318" t="s">
        <v>2101</v>
      </c>
    </row>
    <row r="68" spans="1:5" ht="63">
      <c r="A68" s="7" t="s">
        <v>2528</v>
      </c>
      <c r="B68" s="26" t="s">
        <v>2529</v>
      </c>
      <c r="C68" s="28" t="s">
        <v>816</v>
      </c>
      <c r="D68" s="315">
        <v>1642</v>
      </c>
      <c r="E68" s="318" t="s">
        <v>2511</v>
      </c>
    </row>
    <row r="69" spans="1:5" ht="25.5">
      <c r="A69" s="7" t="s">
        <v>336</v>
      </c>
      <c r="B69" s="26" t="s">
        <v>337</v>
      </c>
      <c r="C69" s="27" t="s">
        <v>338</v>
      </c>
      <c r="D69" s="315">
        <v>1643</v>
      </c>
      <c r="E69" s="318" t="s">
        <v>2514</v>
      </c>
    </row>
    <row r="70" spans="1:5" ht="31.5">
      <c r="A70" s="7" t="s">
        <v>339</v>
      </c>
      <c r="B70" s="26" t="s">
        <v>340</v>
      </c>
      <c r="C70" s="27" t="s">
        <v>341</v>
      </c>
      <c r="D70" s="315">
        <v>1691</v>
      </c>
      <c r="E70" s="318" t="s">
        <v>2965</v>
      </c>
    </row>
    <row r="71" spans="1:5" ht="25.5">
      <c r="A71" s="7" t="s">
        <v>342</v>
      </c>
      <c r="B71" s="8" t="s">
        <v>343</v>
      </c>
      <c r="C71" s="16" t="s">
        <v>344</v>
      </c>
      <c r="D71" s="315">
        <v>1701</v>
      </c>
      <c r="E71" s="318" t="s">
        <v>2966</v>
      </c>
    </row>
    <row r="72" spans="1:5" ht="15.75">
      <c r="A72" s="7" t="s">
        <v>345</v>
      </c>
      <c r="B72" s="8" t="s">
        <v>346</v>
      </c>
      <c r="C72" s="16" t="s">
        <v>1544</v>
      </c>
      <c r="D72" s="315">
        <v>1702</v>
      </c>
      <c r="E72" s="318" t="s">
        <v>2967</v>
      </c>
    </row>
    <row r="73" spans="1:5" ht="38.25">
      <c r="A73" s="7" t="s">
        <v>1545</v>
      </c>
      <c r="B73" s="8" t="s">
        <v>1546</v>
      </c>
      <c r="C73" s="29" t="s">
        <v>2838</v>
      </c>
      <c r="D73" s="315">
        <v>1703</v>
      </c>
      <c r="E73" s="318" t="s">
        <v>2968</v>
      </c>
    </row>
    <row r="74" spans="1:5" ht="25.5">
      <c r="A74" s="7" t="s">
        <v>1547</v>
      </c>
      <c r="B74" s="8" t="s">
        <v>1548</v>
      </c>
      <c r="C74" s="16" t="s">
        <v>1549</v>
      </c>
      <c r="D74" s="315">
        <v>1704</v>
      </c>
      <c r="E74" s="318" t="s">
        <v>2969</v>
      </c>
    </row>
    <row r="75" spans="1:5" ht="31.5">
      <c r="A75" s="7" t="s">
        <v>1550</v>
      </c>
      <c r="B75" s="8" t="s">
        <v>1551</v>
      </c>
      <c r="C75" s="16" t="s">
        <v>2530</v>
      </c>
      <c r="D75" s="315">
        <v>1705</v>
      </c>
      <c r="E75" s="321" t="s">
        <v>2517</v>
      </c>
    </row>
    <row r="76" spans="1:5" ht="31.5">
      <c r="A76" s="7" t="s">
        <v>2531</v>
      </c>
      <c r="B76" s="8" t="s">
        <v>734</v>
      </c>
      <c r="C76" s="16" t="s">
        <v>2532</v>
      </c>
      <c r="D76" s="315">
        <v>1706</v>
      </c>
      <c r="E76" s="321" t="s">
        <v>2010</v>
      </c>
    </row>
    <row r="77" spans="1:5" ht="31.5">
      <c r="A77" s="7" t="s">
        <v>2533</v>
      </c>
      <c r="B77" s="8" t="s">
        <v>2534</v>
      </c>
      <c r="C77" s="13" t="s">
        <v>735</v>
      </c>
      <c r="D77" s="315">
        <v>2111</v>
      </c>
      <c r="E77" s="321" t="s">
        <v>1836</v>
      </c>
    </row>
    <row r="78" spans="1:5" ht="31.5">
      <c r="A78" s="7" t="s">
        <v>736</v>
      </c>
      <c r="B78" s="8" t="s">
        <v>737</v>
      </c>
      <c r="C78" s="13" t="s">
        <v>738</v>
      </c>
      <c r="D78" s="315">
        <v>2112</v>
      </c>
      <c r="E78" s="321" t="s">
        <v>2970</v>
      </c>
    </row>
    <row r="79" spans="1:5" ht="31.5">
      <c r="A79" s="7" t="s">
        <v>739</v>
      </c>
      <c r="B79" s="8" t="s">
        <v>740</v>
      </c>
      <c r="C79" s="13" t="s">
        <v>2307</v>
      </c>
      <c r="D79" s="315">
        <v>2113</v>
      </c>
      <c r="E79" s="321" t="s">
        <v>1838</v>
      </c>
    </row>
    <row r="80" spans="1:5" ht="31.5">
      <c r="A80" s="7" t="s">
        <v>2308</v>
      </c>
      <c r="B80" s="8" t="s">
        <v>2309</v>
      </c>
      <c r="C80" s="16"/>
      <c r="D80" s="315">
        <v>2114</v>
      </c>
      <c r="E80" s="321" t="s">
        <v>1977</v>
      </c>
    </row>
    <row r="81" spans="1:5" ht="31.5">
      <c r="A81" s="7" t="s">
        <v>2310</v>
      </c>
      <c r="B81" s="8" t="s">
        <v>2311</v>
      </c>
      <c r="C81" s="16" t="s">
        <v>2312</v>
      </c>
      <c r="D81" s="315">
        <v>2119</v>
      </c>
      <c r="E81" s="321" t="s">
        <v>780</v>
      </c>
    </row>
    <row r="82" spans="1:5" ht="15.75">
      <c r="A82" s="7" t="s">
        <v>2313</v>
      </c>
      <c r="B82" s="8" t="s">
        <v>2314</v>
      </c>
      <c r="C82" s="16" t="s">
        <v>2315</v>
      </c>
      <c r="D82" s="315">
        <v>2121</v>
      </c>
      <c r="E82" s="321" t="s">
        <v>1655</v>
      </c>
    </row>
    <row r="83" spans="1:5" ht="31.5">
      <c r="A83" s="7" t="s">
        <v>2316</v>
      </c>
      <c r="B83" s="8" t="s">
        <v>2317</v>
      </c>
      <c r="C83" s="16" t="s">
        <v>2318</v>
      </c>
      <c r="D83" s="315">
        <v>2122</v>
      </c>
      <c r="E83" s="321" t="s">
        <v>2013</v>
      </c>
    </row>
    <row r="84" spans="1:5" ht="31.5">
      <c r="A84" s="7" t="s">
        <v>2319</v>
      </c>
      <c r="B84" s="8" t="s">
        <v>2320</v>
      </c>
      <c r="C84" s="16" t="s">
        <v>2037</v>
      </c>
      <c r="D84" s="315">
        <v>2123</v>
      </c>
      <c r="E84" s="321" t="s">
        <v>2016</v>
      </c>
    </row>
    <row r="85" spans="1:5" ht="31.5">
      <c r="A85" s="7" t="s">
        <v>2038</v>
      </c>
      <c r="B85" s="8" t="s">
        <v>2039</v>
      </c>
      <c r="C85" s="16" t="s">
        <v>2040</v>
      </c>
      <c r="D85" s="315">
        <v>2124</v>
      </c>
      <c r="E85" s="321" t="s">
        <v>1342</v>
      </c>
    </row>
    <row r="86" spans="1:5" ht="31.5">
      <c r="A86" s="7" t="s">
        <v>2041</v>
      </c>
      <c r="B86" s="8" t="s">
        <v>2042</v>
      </c>
      <c r="C86" s="16" t="s">
        <v>2622</v>
      </c>
      <c r="D86" s="315">
        <v>2129</v>
      </c>
      <c r="E86" s="321" t="s">
        <v>1656</v>
      </c>
    </row>
    <row r="87" spans="1:5" ht="31.5">
      <c r="A87" s="7" t="s">
        <v>2623</v>
      </c>
      <c r="B87" s="8" t="s">
        <v>2624</v>
      </c>
      <c r="C87" s="16" t="s">
        <v>2625</v>
      </c>
      <c r="D87" s="315">
        <v>2131</v>
      </c>
      <c r="E87" s="321" t="s">
        <v>1345</v>
      </c>
    </row>
    <row r="88" spans="1:5" ht="15.75">
      <c r="A88" s="7" t="s">
        <v>2626</v>
      </c>
      <c r="B88" s="8" t="s">
        <v>2627</v>
      </c>
      <c r="C88" s="16" t="s">
        <v>2628</v>
      </c>
      <c r="D88" s="315">
        <v>2132</v>
      </c>
      <c r="E88" s="321" t="s">
        <v>1348</v>
      </c>
    </row>
    <row r="89" spans="1:5" ht="31.5">
      <c r="A89" s="7" t="s">
        <v>2629</v>
      </c>
      <c r="B89" s="8" t="s">
        <v>2630</v>
      </c>
      <c r="C89" s="16" t="s">
        <v>2631</v>
      </c>
      <c r="D89" s="315">
        <v>2133</v>
      </c>
      <c r="E89" s="321" t="s">
        <v>1351</v>
      </c>
    </row>
    <row r="90" spans="1:5" ht="47.25">
      <c r="A90" s="7" t="s">
        <v>2632</v>
      </c>
      <c r="B90" s="8" t="s">
        <v>2633</v>
      </c>
      <c r="C90" s="16" t="s">
        <v>1731</v>
      </c>
      <c r="D90" s="315">
        <v>2139</v>
      </c>
      <c r="E90" s="321" t="s">
        <v>1657</v>
      </c>
    </row>
    <row r="91" spans="1:5" ht="47.25">
      <c r="A91" s="7" t="s">
        <v>1732</v>
      </c>
      <c r="B91" s="8" t="s">
        <v>1733</v>
      </c>
      <c r="C91" s="16" t="s">
        <v>1734</v>
      </c>
      <c r="D91" s="315">
        <v>2141</v>
      </c>
      <c r="E91" s="321" t="s">
        <v>1616</v>
      </c>
    </row>
    <row r="92" spans="1:5" ht="31.5">
      <c r="A92" s="7" t="s">
        <v>2478</v>
      </c>
      <c r="B92" s="8" t="s">
        <v>2479</v>
      </c>
      <c r="C92" s="16" t="s">
        <v>1643</v>
      </c>
      <c r="D92" s="322">
        <v>2142</v>
      </c>
      <c r="E92" s="323" t="s">
        <v>1618</v>
      </c>
    </row>
    <row r="93" spans="1:5" ht="31.5">
      <c r="A93" s="7" t="s">
        <v>1644</v>
      </c>
      <c r="B93" s="8" t="s">
        <v>1645</v>
      </c>
      <c r="C93" s="13" t="s">
        <v>125</v>
      </c>
      <c r="D93" s="322">
        <v>2143</v>
      </c>
      <c r="E93" s="323" t="s">
        <v>1621</v>
      </c>
    </row>
    <row r="94" spans="1:5" ht="38.25">
      <c r="A94" s="7" t="s">
        <v>126</v>
      </c>
      <c r="B94" s="8" t="s">
        <v>127</v>
      </c>
      <c r="C94" s="13" t="s">
        <v>1955</v>
      </c>
      <c r="D94" s="322">
        <v>2144</v>
      </c>
      <c r="E94" s="323" t="s">
        <v>1658</v>
      </c>
    </row>
    <row r="95" spans="1:5" ht="31.5">
      <c r="A95" s="7" t="s">
        <v>128</v>
      </c>
      <c r="B95" s="8" t="s">
        <v>129</v>
      </c>
      <c r="C95" s="16" t="s">
        <v>2204</v>
      </c>
      <c r="D95" s="322">
        <v>2145</v>
      </c>
      <c r="E95" s="323" t="s">
        <v>1659</v>
      </c>
    </row>
    <row r="96" spans="1:5" ht="31.5">
      <c r="A96" s="7" t="s">
        <v>2205</v>
      </c>
      <c r="B96" s="8" t="s">
        <v>2206</v>
      </c>
      <c r="C96" s="16" t="s">
        <v>917</v>
      </c>
      <c r="D96" s="322">
        <v>2151</v>
      </c>
      <c r="E96" s="323" t="s">
        <v>1660</v>
      </c>
    </row>
    <row r="97" spans="1:5" ht="31.5">
      <c r="A97" s="7" t="s">
        <v>2634</v>
      </c>
      <c r="B97" s="8" t="s">
        <v>2635</v>
      </c>
      <c r="C97" s="16" t="s">
        <v>2636</v>
      </c>
      <c r="D97" s="315">
        <v>2210</v>
      </c>
      <c r="E97" s="324" t="s">
        <v>678</v>
      </c>
    </row>
    <row r="98" spans="1:5" ht="31.5">
      <c r="A98" s="7" t="s">
        <v>2637</v>
      </c>
      <c r="B98" s="8" t="s">
        <v>2638</v>
      </c>
      <c r="C98" s="13" t="s">
        <v>1337</v>
      </c>
      <c r="D98" s="315">
        <v>2221</v>
      </c>
      <c r="E98" s="324" t="s">
        <v>1661</v>
      </c>
    </row>
    <row r="99" spans="1:5" ht="47.25">
      <c r="A99" s="7" t="s">
        <v>1338</v>
      </c>
      <c r="B99" s="8" t="s">
        <v>1339</v>
      </c>
      <c r="C99" s="16" t="s">
        <v>1340</v>
      </c>
      <c r="D99" s="315">
        <v>2222</v>
      </c>
      <c r="E99" s="324" t="s">
        <v>683</v>
      </c>
    </row>
    <row r="100" spans="1:5" ht="47.25">
      <c r="A100" s="7" t="s">
        <v>1341</v>
      </c>
      <c r="B100" s="8" t="s">
        <v>2043</v>
      </c>
      <c r="C100" s="16" t="s">
        <v>2044</v>
      </c>
      <c r="D100" s="315">
        <v>2223</v>
      </c>
      <c r="E100" s="324" t="s">
        <v>685</v>
      </c>
    </row>
    <row r="101" spans="1:5" ht="31.5">
      <c r="A101" s="7" t="s">
        <v>2045</v>
      </c>
      <c r="B101" s="8" t="s">
        <v>2046</v>
      </c>
      <c r="C101" s="16" t="s">
        <v>2047</v>
      </c>
      <c r="D101" s="315">
        <v>2224</v>
      </c>
      <c r="E101" s="324" t="s">
        <v>1662</v>
      </c>
    </row>
    <row r="102" spans="1:5" ht="31.5">
      <c r="A102" s="30" t="s">
        <v>2048</v>
      </c>
      <c r="B102" s="8" t="s">
        <v>2049</v>
      </c>
      <c r="C102" s="16" t="s">
        <v>2050</v>
      </c>
      <c r="D102" s="315">
        <v>2225</v>
      </c>
      <c r="E102" s="324" t="s">
        <v>1663</v>
      </c>
    </row>
    <row r="103" spans="1:5" ht="38.25">
      <c r="A103" s="30" t="s">
        <v>2051</v>
      </c>
      <c r="B103" s="8" t="s">
        <v>2052</v>
      </c>
      <c r="C103" s="13" t="s">
        <v>2053</v>
      </c>
      <c r="D103" s="315">
        <v>2226</v>
      </c>
      <c r="E103" s="324" t="s">
        <v>687</v>
      </c>
    </row>
    <row r="104" spans="1:5" ht="38.25">
      <c r="A104" s="30" t="s">
        <v>2054</v>
      </c>
      <c r="B104" s="8" t="s">
        <v>2055</v>
      </c>
      <c r="C104" s="13" t="s">
        <v>909</v>
      </c>
      <c r="D104" s="315">
        <v>2227</v>
      </c>
      <c r="E104" s="324" t="s">
        <v>2529</v>
      </c>
    </row>
    <row r="105" spans="1:5" ht="15.75">
      <c r="A105" s="30" t="s">
        <v>910</v>
      </c>
      <c r="B105" s="8" t="s">
        <v>911</v>
      </c>
      <c r="C105" s="16" t="s">
        <v>912</v>
      </c>
      <c r="D105" s="315">
        <v>2229</v>
      </c>
      <c r="E105" s="324" t="s">
        <v>337</v>
      </c>
    </row>
    <row r="106" spans="1:5" ht="31.5">
      <c r="A106" s="30" t="s">
        <v>2925</v>
      </c>
      <c r="B106" s="321" t="s">
        <v>1166</v>
      </c>
      <c r="C106" s="16"/>
      <c r="D106" s="315"/>
      <c r="E106" s="324"/>
    </row>
    <row r="107" spans="1:5" ht="31.5">
      <c r="A107" s="30" t="s">
        <v>913</v>
      </c>
      <c r="B107" s="8" t="s">
        <v>914</v>
      </c>
      <c r="C107" s="31" t="s">
        <v>915</v>
      </c>
      <c r="D107" s="315">
        <v>2310</v>
      </c>
      <c r="E107" s="324" t="s">
        <v>340</v>
      </c>
    </row>
    <row r="108" spans="1:5" ht="47.25">
      <c r="A108" s="7" t="s">
        <v>916</v>
      </c>
      <c r="B108" s="8" t="s">
        <v>350</v>
      </c>
      <c r="C108" s="16" t="s">
        <v>1731</v>
      </c>
      <c r="D108" s="315">
        <v>2321</v>
      </c>
      <c r="E108" s="321" t="s">
        <v>343</v>
      </c>
    </row>
    <row r="109" spans="1:5" ht="47.25">
      <c r="A109" s="7" t="s">
        <v>351</v>
      </c>
      <c r="B109" s="8" t="s">
        <v>352</v>
      </c>
      <c r="C109" s="16" t="s">
        <v>1734</v>
      </c>
      <c r="D109" s="315">
        <v>2322</v>
      </c>
      <c r="E109" s="321" t="s">
        <v>346</v>
      </c>
    </row>
    <row r="110" spans="1:5" ht="31.5">
      <c r="A110" s="7" t="s">
        <v>353</v>
      </c>
      <c r="B110" s="8" t="s">
        <v>354</v>
      </c>
      <c r="C110" s="13" t="s">
        <v>355</v>
      </c>
      <c r="D110" s="315">
        <v>2324</v>
      </c>
      <c r="E110" s="321" t="s">
        <v>1546</v>
      </c>
    </row>
    <row r="111" spans="1:5" ht="31.5">
      <c r="A111" s="7" t="s">
        <v>356</v>
      </c>
      <c r="B111" s="8" t="s">
        <v>357</v>
      </c>
      <c r="C111" s="16" t="s">
        <v>921</v>
      </c>
      <c r="D111" s="315">
        <v>2325</v>
      </c>
      <c r="E111" s="321" t="s">
        <v>1664</v>
      </c>
    </row>
    <row r="112" spans="1:5" ht="31.5">
      <c r="A112" s="7" t="s">
        <v>922</v>
      </c>
      <c r="B112" s="8" t="s">
        <v>923</v>
      </c>
      <c r="C112" s="16" t="s">
        <v>924</v>
      </c>
      <c r="D112" s="315">
        <v>2326</v>
      </c>
      <c r="E112" s="321" t="s">
        <v>1665</v>
      </c>
    </row>
    <row r="113" spans="1:5" ht="47.25">
      <c r="A113" s="7" t="s">
        <v>1622</v>
      </c>
      <c r="B113" s="8" t="s">
        <v>1623</v>
      </c>
      <c r="C113" s="16"/>
      <c r="D113" s="315">
        <v>2327</v>
      </c>
      <c r="E113" s="321" t="s">
        <v>1666</v>
      </c>
    </row>
    <row r="114" spans="1:5" ht="31.5">
      <c r="A114" s="7" t="s">
        <v>925</v>
      </c>
      <c r="B114" s="8" t="s">
        <v>926</v>
      </c>
      <c r="C114" s="13" t="s">
        <v>927</v>
      </c>
      <c r="D114" s="315">
        <v>2328</v>
      </c>
      <c r="E114" s="321" t="s">
        <v>1548</v>
      </c>
    </row>
    <row r="115" spans="1:5" ht="31.5">
      <c r="A115" s="32" t="s">
        <v>928</v>
      </c>
      <c r="B115" s="33" t="s">
        <v>2665</v>
      </c>
      <c r="C115" s="16" t="s">
        <v>2666</v>
      </c>
      <c r="D115" s="315">
        <v>2329</v>
      </c>
      <c r="E115" s="321" t="s">
        <v>1551</v>
      </c>
    </row>
    <row r="116" spans="1:5" ht="15.75">
      <c r="A116" s="32" t="s">
        <v>2667</v>
      </c>
      <c r="B116" s="33" t="s">
        <v>2668</v>
      </c>
      <c r="C116" s="16" t="s">
        <v>2669</v>
      </c>
      <c r="D116" s="315">
        <v>2341</v>
      </c>
      <c r="E116" s="321" t="s">
        <v>1667</v>
      </c>
    </row>
    <row r="117" spans="1:5" ht="38.25">
      <c r="A117" s="32" t="s">
        <v>2670</v>
      </c>
      <c r="B117" s="33" t="s">
        <v>2671</v>
      </c>
      <c r="C117" s="13" t="s">
        <v>2672</v>
      </c>
      <c r="D117" s="315">
        <v>2342</v>
      </c>
      <c r="E117" s="321" t="s">
        <v>734</v>
      </c>
    </row>
    <row r="118" spans="1:5" ht="31.5">
      <c r="A118" s="32" t="s">
        <v>2673</v>
      </c>
      <c r="B118" s="33" t="s">
        <v>2674</v>
      </c>
      <c r="C118" s="16" t="s">
        <v>2505</v>
      </c>
      <c r="D118" s="315">
        <v>2343</v>
      </c>
      <c r="E118" s="321" t="s">
        <v>2534</v>
      </c>
    </row>
    <row r="119" spans="1:5" ht="38.25">
      <c r="A119" s="32" t="s">
        <v>627</v>
      </c>
      <c r="B119" s="33" t="s">
        <v>628</v>
      </c>
      <c r="C119" s="13" t="s">
        <v>629</v>
      </c>
      <c r="D119" s="315">
        <v>2351</v>
      </c>
      <c r="E119" s="321" t="s">
        <v>1668</v>
      </c>
    </row>
    <row r="120" spans="1:5" ht="25.5">
      <c r="A120" s="32" t="s">
        <v>630</v>
      </c>
      <c r="B120" s="33" t="s">
        <v>631</v>
      </c>
      <c r="C120" s="13" t="s">
        <v>632</v>
      </c>
      <c r="D120" s="315">
        <v>2352</v>
      </c>
      <c r="E120" s="321" t="s">
        <v>1669</v>
      </c>
    </row>
    <row r="121" spans="1:5" ht="47.25">
      <c r="A121" s="32" t="s">
        <v>633</v>
      </c>
      <c r="B121" s="33" t="s">
        <v>634</v>
      </c>
      <c r="C121" s="13" t="s">
        <v>1124</v>
      </c>
      <c r="D121" s="315">
        <v>2353</v>
      </c>
      <c r="E121" s="321" t="s">
        <v>1670</v>
      </c>
    </row>
    <row r="122" spans="1:5" ht="15.75">
      <c r="A122" s="32" t="s">
        <v>1125</v>
      </c>
      <c r="B122" s="33" t="s">
        <v>1126</v>
      </c>
      <c r="C122" s="13"/>
      <c r="D122" s="315">
        <v>2361</v>
      </c>
      <c r="E122" s="321" t="s">
        <v>1671</v>
      </c>
    </row>
    <row r="123" spans="1:5" ht="31.5">
      <c r="A123" s="32" t="s">
        <v>1127</v>
      </c>
      <c r="B123" s="33" t="s">
        <v>1128</v>
      </c>
      <c r="C123" s="16" t="s">
        <v>0</v>
      </c>
      <c r="D123" s="315">
        <v>2362</v>
      </c>
      <c r="E123" s="321" t="s">
        <v>1672</v>
      </c>
    </row>
    <row r="124" spans="1:5" ht="63">
      <c r="A124" s="32" t="s">
        <v>1</v>
      </c>
      <c r="B124" s="33" t="s">
        <v>2430</v>
      </c>
      <c r="C124" s="34" t="s">
        <v>2431</v>
      </c>
      <c r="D124" s="315">
        <v>2411</v>
      </c>
      <c r="E124" s="321" t="s">
        <v>2639</v>
      </c>
    </row>
    <row r="125" spans="1:5" ht="31.5">
      <c r="A125" s="32" t="s">
        <v>2432</v>
      </c>
      <c r="B125" s="33" t="s">
        <v>2433</v>
      </c>
      <c r="C125" s="34" t="s">
        <v>2434</v>
      </c>
      <c r="D125" s="315">
        <v>2412</v>
      </c>
      <c r="E125" s="321" t="s">
        <v>2640</v>
      </c>
    </row>
    <row r="126" spans="1:5" ht="38.25">
      <c r="A126" s="32" t="s">
        <v>2435</v>
      </c>
      <c r="B126" s="33" t="s">
        <v>2436</v>
      </c>
      <c r="C126" s="35" t="s">
        <v>1129</v>
      </c>
      <c r="D126" s="315">
        <v>2413</v>
      </c>
      <c r="E126" s="321" t="s">
        <v>2641</v>
      </c>
    </row>
    <row r="127" spans="1:5" ht="31.5">
      <c r="A127" s="32" t="s">
        <v>1130</v>
      </c>
      <c r="B127" s="33" t="s">
        <v>817</v>
      </c>
      <c r="C127" s="16" t="s">
        <v>932</v>
      </c>
      <c r="D127" s="315">
        <v>2414</v>
      </c>
      <c r="E127" s="321" t="s">
        <v>737</v>
      </c>
    </row>
    <row r="128" spans="1:5" ht="38.25">
      <c r="A128" s="32" t="s">
        <v>933</v>
      </c>
      <c r="B128" s="33" t="s">
        <v>934</v>
      </c>
      <c r="C128" s="35" t="s">
        <v>2773</v>
      </c>
      <c r="D128" s="315">
        <v>2420</v>
      </c>
      <c r="E128" s="321" t="s">
        <v>2368</v>
      </c>
    </row>
    <row r="129" spans="1:5" ht="38.25">
      <c r="A129" s="32" t="s">
        <v>2774</v>
      </c>
      <c r="B129" s="33" t="s">
        <v>2775</v>
      </c>
      <c r="C129" s="13" t="s">
        <v>2776</v>
      </c>
      <c r="D129" s="315">
        <v>2431</v>
      </c>
      <c r="E129" s="321" t="s">
        <v>2369</v>
      </c>
    </row>
    <row r="130" spans="1:5" ht="25.5">
      <c r="A130" s="32" t="s">
        <v>2777</v>
      </c>
      <c r="B130" s="33" t="s">
        <v>2778</v>
      </c>
      <c r="C130" s="13" t="s">
        <v>1078</v>
      </c>
      <c r="D130" s="315">
        <v>2432</v>
      </c>
      <c r="E130" s="321" t="s">
        <v>2370</v>
      </c>
    </row>
    <row r="131" spans="1:5" ht="15.75">
      <c r="A131" s="32" t="s">
        <v>1079</v>
      </c>
      <c r="B131" s="33" t="s">
        <v>741</v>
      </c>
      <c r="C131" s="16" t="s">
        <v>897</v>
      </c>
      <c r="D131" s="315">
        <v>2433</v>
      </c>
      <c r="E131" s="321" t="s">
        <v>740</v>
      </c>
    </row>
    <row r="132" spans="1:5" s="14" customFormat="1" ht="38.25">
      <c r="A132" s="32" t="s">
        <v>898</v>
      </c>
      <c r="B132" s="33" t="s">
        <v>899</v>
      </c>
      <c r="C132" s="13" t="s">
        <v>2888</v>
      </c>
      <c r="D132" s="315">
        <v>2434</v>
      </c>
      <c r="E132" s="321" t="s">
        <v>2371</v>
      </c>
    </row>
    <row r="133" spans="1:5" ht="25.5">
      <c r="A133" s="32" t="s">
        <v>2889</v>
      </c>
      <c r="B133" s="33" t="s">
        <v>2890</v>
      </c>
      <c r="C133" s="13" t="s">
        <v>1956</v>
      </c>
      <c r="D133" s="315">
        <v>2439</v>
      </c>
      <c r="E133" s="321" t="s">
        <v>2372</v>
      </c>
    </row>
    <row r="134" spans="1:5" ht="38.25">
      <c r="A134" s="32" t="s">
        <v>2891</v>
      </c>
      <c r="B134" s="33" t="s">
        <v>2892</v>
      </c>
      <c r="C134" s="29" t="s">
        <v>1524</v>
      </c>
      <c r="D134" s="315">
        <v>2441</v>
      </c>
      <c r="E134" s="321" t="s">
        <v>2373</v>
      </c>
    </row>
    <row r="135" spans="1:5" ht="38.25">
      <c r="A135" s="32" t="s">
        <v>2893</v>
      </c>
      <c r="B135" s="33" t="s">
        <v>2894</v>
      </c>
      <c r="C135" s="29" t="s">
        <v>1525</v>
      </c>
      <c r="D135" s="315">
        <v>2442</v>
      </c>
      <c r="E135" s="321" t="s">
        <v>2374</v>
      </c>
    </row>
    <row r="136" spans="1:5" ht="38.25">
      <c r="A136" s="32" t="s">
        <v>2895</v>
      </c>
      <c r="B136" s="33" t="s">
        <v>2896</v>
      </c>
      <c r="C136" s="25" t="s">
        <v>2152</v>
      </c>
      <c r="D136" s="315">
        <v>2443</v>
      </c>
      <c r="E136" s="321" t="s">
        <v>2309</v>
      </c>
    </row>
    <row r="137" spans="1:5" ht="38.25">
      <c r="A137" s="32" t="s">
        <v>2153</v>
      </c>
      <c r="B137" s="33" t="s">
        <v>2154</v>
      </c>
      <c r="C137" s="13" t="s">
        <v>1319</v>
      </c>
      <c r="D137" s="315">
        <v>2449</v>
      </c>
      <c r="E137" s="321" t="s">
        <v>2375</v>
      </c>
    </row>
    <row r="138" spans="1:5" s="14" customFormat="1" ht="15.75">
      <c r="A138" s="32" t="s">
        <v>2155</v>
      </c>
      <c r="B138" s="33" t="s">
        <v>2156</v>
      </c>
      <c r="C138" s="36"/>
      <c r="D138" s="315">
        <v>2451</v>
      </c>
      <c r="E138" s="321" t="s">
        <v>2311</v>
      </c>
    </row>
    <row r="139" spans="1:5" s="14" customFormat="1" ht="15.75">
      <c r="A139" s="32" t="s">
        <v>2157</v>
      </c>
      <c r="B139" s="33" t="s">
        <v>2158</v>
      </c>
      <c r="C139" s="13"/>
      <c r="D139" s="315">
        <v>2452</v>
      </c>
      <c r="E139" s="321" t="s">
        <v>2376</v>
      </c>
    </row>
    <row r="140" spans="1:5" s="14" customFormat="1" ht="25.5">
      <c r="A140" s="32" t="s">
        <v>2159</v>
      </c>
      <c r="B140" s="33" t="s">
        <v>2160</v>
      </c>
      <c r="C140" s="13" t="s">
        <v>2840</v>
      </c>
      <c r="D140" s="315">
        <v>2459</v>
      </c>
      <c r="E140" s="321" t="s">
        <v>2377</v>
      </c>
    </row>
    <row r="141" spans="1:5" ht="15.75">
      <c r="A141" s="32" t="s">
        <v>2841</v>
      </c>
      <c r="B141" s="33" t="s">
        <v>2842</v>
      </c>
      <c r="C141" s="16" t="s">
        <v>2105</v>
      </c>
      <c r="D141" s="315">
        <v>2460</v>
      </c>
      <c r="E141" s="321" t="s">
        <v>2378</v>
      </c>
    </row>
    <row r="142" spans="1:5" ht="15.75">
      <c r="A142" s="32" t="s">
        <v>2106</v>
      </c>
      <c r="B142" s="33" t="s">
        <v>2107</v>
      </c>
      <c r="C142" s="16" t="s">
        <v>2108</v>
      </c>
      <c r="D142" s="315">
        <v>2470</v>
      </c>
      <c r="E142" s="321" t="s">
        <v>2379</v>
      </c>
    </row>
    <row r="143" spans="1:5" ht="15.75">
      <c r="A143" s="32" t="s">
        <v>2109</v>
      </c>
      <c r="B143" s="33" t="s">
        <v>2110</v>
      </c>
      <c r="C143" s="16" t="s">
        <v>2111</v>
      </c>
      <c r="D143" s="315">
        <v>2481</v>
      </c>
      <c r="E143" s="321" t="s">
        <v>2380</v>
      </c>
    </row>
    <row r="144" spans="1:5" ht="15.75">
      <c r="A144" s="32" t="s">
        <v>2112</v>
      </c>
      <c r="B144" s="33" t="s">
        <v>2113</v>
      </c>
      <c r="C144" s="16" t="s">
        <v>2114</v>
      </c>
      <c r="D144" s="315">
        <v>2482</v>
      </c>
      <c r="E144" s="321" t="s">
        <v>2381</v>
      </c>
    </row>
    <row r="145" spans="1:5" ht="15.75">
      <c r="A145" s="32" t="s">
        <v>2115</v>
      </c>
      <c r="B145" s="33" t="s">
        <v>2116</v>
      </c>
      <c r="C145" s="16" t="s">
        <v>2117</v>
      </c>
      <c r="D145" s="315">
        <v>3111</v>
      </c>
      <c r="E145" s="321" t="s">
        <v>2314</v>
      </c>
    </row>
    <row r="146" spans="1:5" ht="15.75">
      <c r="A146" s="32" t="s">
        <v>2118</v>
      </c>
      <c r="B146" s="33" t="s">
        <v>2119</v>
      </c>
      <c r="C146" s="16" t="s">
        <v>2120</v>
      </c>
      <c r="D146" s="315">
        <v>3112</v>
      </c>
      <c r="E146" s="321" t="s">
        <v>2317</v>
      </c>
    </row>
    <row r="147" spans="1:5" ht="25.5">
      <c r="A147" s="32" t="s">
        <v>2121</v>
      </c>
      <c r="B147" s="33" t="s">
        <v>2122</v>
      </c>
      <c r="C147" s="13" t="s">
        <v>2879</v>
      </c>
      <c r="D147" s="315">
        <v>3113</v>
      </c>
      <c r="E147" s="321" t="s">
        <v>2320</v>
      </c>
    </row>
    <row r="148" spans="1:5" ht="38.25">
      <c r="A148" s="32" t="s">
        <v>2123</v>
      </c>
      <c r="B148" s="33" t="s">
        <v>2124</v>
      </c>
      <c r="C148" s="13" t="s">
        <v>2880</v>
      </c>
      <c r="D148" s="315">
        <v>3114</v>
      </c>
      <c r="E148" s="321" t="s">
        <v>2039</v>
      </c>
    </row>
    <row r="149" spans="1:5" ht="25.5">
      <c r="A149" s="32" t="s">
        <v>2125</v>
      </c>
      <c r="B149" s="33" t="s">
        <v>2126</v>
      </c>
      <c r="C149" s="16" t="s">
        <v>2437</v>
      </c>
      <c r="D149" s="315">
        <v>3119</v>
      </c>
      <c r="E149" s="321" t="s">
        <v>2382</v>
      </c>
    </row>
    <row r="150" spans="1:5" ht="38.25">
      <c r="A150" s="32" t="s">
        <v>2438</v>
      </c>
      <c r="B150" s="33" t="s">
        <v>2439</v>
      </c>
      <c r="C150" s="13" t="s">
        <v>2881</v>
      </c>
      <c r="D150" s="315">
        <v>3121</v>
      </c>
      <c r="E150" s="321" t="s">
        <v>2042</v>
      </c>
    </row>
    <row r="151" spans="1:5" ht="38.25">
      <c r="A151" s="32" t="s">
        <v>2440</v>
      </c>
      <c r="B151" s="33" t="s">
        <v>2441</v>
      </c>
      <c r="C151" s="29" t="s">
        <v>2442</v>
      </c>
      <c r="D151" s="315">
        <v>3122</v>
      </c>
      <c r="E151" s="321" t="s">
        <v>2624</v>
      </c>
    </row>
    <row r="152" spans="1:5" ht="15.75">
      <c r="A152" s="32" t="s">
        <v>2443</v>
      </c>
      <c r="B152" s="33" t="s">
        <v>2444</v>
      </c>
      <c r="C152" s="16" t="s">
        <v>2445</v>
      </c>
      <c r="D152" s="315">
        <v>3129</v>
      </c>
      <c r="E152" s="321" t="s">
        <v>2383</v>
      </c>
    </row>
    <row r="153" spans="1:5" ht="15.75">
      <c r="A153" s="32" t="s">
        <v>2446</v>
      </c>
      <c r="B153" s="33" t="s">
        <v>2447</v>
      </c>
      <c r="C153" s="16" t="s">
        <v>2490</v>
      </c>
      <c r="D153" s="315">
        <v>3201</v>
      </c>
      <c r="E153" s="321" t="s">
        <v>2627</v>
      </c>
    </row>
    <row r="154" spans="1:5" ht="38.25">
      <c r="A154" s="37" t="s">
        <v>2491</v>
      </c>
      <c r="B154" s="38" t="s">
        <v>2492</v>
      </c>
      <c r="C154" s="39" t="s">
        <v>2493</v>
      </c>
      <c r="D154" s="315">
        <v>3202</v>
      </c>
      <c r="E154" s="321" t="s">
        <v>2630</v>
      </c>
    </row>
    <row r="155" spans="1:5" ht="135.75" customHeight="1">
      <c r="A155" s="37" t="s">
        <v>2494</v>
      </c>
      <c r="B155" s="38" t="s">
        <v>267</v>
      </c>
      <c r="C155" s="40" t="s">
        <v>2734</v>
      </c>
      <c r="D155" s="315">
        <v>4111</v>
      </c>
      <c r="E155" s="321" t="s">
        <v>2633</v>
      </c>
    </row>
    <row r="156" spans="1:5" ht="38.25">
      <c r="A156" s="32" t="s">
        <v>2351</v>
      </c>
      <c r="B156" s="33" t="s">
        <v>2352</v>
      </c>
      <c r="C156" s="13" t="s">
        <v>2882</v>
      </c>
      <c r="D156" s="315">
        <v>4112</v>
      </c>
      <c r="E156" s="321" t="s">
        <v>1733</v>
      </c>
    </row>
    <row r="157" spans="1:5" ht="151.5" customHeight="1">
      <c r="A157" s="32" t="s">
        <v>2353</v>
      </c>
      <c r="B157" s="33" t="s">
        <v>2354</v>
      </c>
      <c r="C157" s="29" t="s">
        <v>1523</v>
      </c>
      <c r="D157" s="315">
        <v>4113</v>
      </c>
      <c r="E157" s="321" t="s">
        <v>2479</v>
      </c>
    </row>
    <row r="158" spans="1:5" ht="38.25">
      <c r="A158" s="32" t="s">
        <v>2355</v>
      </c>
      <c r="B158" s="33" t="s">
        <v>2356</v>
      </c>
      <c r="C158" s="13" t="s">
        <v>1676</v>
      </c>
      <c r="D158" s="315">
        <v>4114</v>
      </c>
      <c r="E158" s="321" t="s">
        <v>1645</v>
      </c>
    </row>
    <row r="159" spans="1:5" ht="31.5">
      <c r="A159" s="32" t="s">
        <v>2357</v>
      </c>
      <c r="B159" s="33" t="s">
        <v>584</v>
      </c>
      <c r="C159" s="16" t="s">
        <v>585</v>
      </c>
      <c r="D159" s="315">
        <v>4115</v>
      </c>
      <c r="E159" s="321" t="s">
        <v>2384</v>
      </c>
    </row>
    <row r="160" spans="1:5" ht="38.25">
      <c r="A160" s="32" t="s">
        <v>1306</v>
      </c>
      <c r="B160" s="33" t="s">
        <v>1307</v>
      </c>
      <c r="C160" s="13" t="s">
        <v>1677</v>
      </c>
      <c r="D160" s="315">
        <v>4116</v>
      </c>
      <c r="E160" s="321" t="s">
        <v>127</v>
      </c>
    </row>
    <row r="161" spans="1:5" ht="31.5">
      <c r="A161" s="32" t="s">
        <v>1308</v>
      </c>
      <c r="B161" s="33" t="s">
        <v>1309</v>
      </c>
      <c r="C161" s="16" t="s">
        <v>1310</v>
      </c>
      <c r="D161" s="315">
        <v>4118</v>
      </c>
      <c r="E161" s="321" t="s">
        <v>129</v>
      </c>
    </row>
    <row r="162" spans="1:5" ht="31.5">
      <c r="A162" s="32" t="s">
        <v>1311</v>
      </c>
      <c r="B162" s="33" t="s">
        <v>1312</v>
      </c>
      <c r="C162" s="16" t="s">
        <v>1313</v>
      </c>
      <c r="D162" s="315">
        <v>4119</v>
      </c>
      <c r="E162" s="321" t="s">
        <v>2385</v>
      </c>
    </row>
    <row r="163" spans="1:5" ht="15.75">
      <c r="A163" s="32" t="s">
        <v>1314</v>
      </c>
      <c r="B163" s="33" t="s">
        <v>1315</v>
      </c>
      <c r="C163" s="16" t="s">
        <v>1316</v>
      </c>
      <c r="D163" s="315">
        <v>4121</v>
      </c>
      <c r="E163" s="321" t="s">
        <v>2206</v>
      </c>
    </row>
    <row r="164" spans="1:5" ht="139.5" customHeight="1">
      <c r="A164" s="37" t="s">
        <v>1317</v>
      </c>
      <c r="B164" s="38" t="s">
        <v>1318</v>
      </c>
      <c r="C164" s="18" t="s">
        <v>3018</v>
      </c>
      <c r="D164" s="315">
        <v>4122</v>
      </c>
      <c r="E164" s="321" t="s">
        <v>2635</v>
      </c>
    </row>
    <row r="165" spans="1:5" ht="31.5">
      <c r="A165" s="32" t="s">
        <v>3019</v>
      </c>
      <c r="B165" s="33" t="s">
        <v>3020</v>
      </c>
      <c r="C165" s="16" t="s">
        <v>3021</v>
      </c>
      <c r="D165" s="315">
        <v>4123</v>
      </c>
      <c r="E165" s="321" t="s">
        <v>2638</v>
      </c>
    </row>
    <row r="166" spans="1:5" ht="15.75">
      <c r="A166" s="32" t="s">
        <v>3022</v>
      </c>
      <c r="B166" s="33" t="s">
        <v>3023</v>
      </c>
      <c r="C166" s="16" t="s">
        <v>3024</v>
      </c>
      <c r="D166" s="315">
        <v>4129</v>
      </c>
      <c r="E166" s="321" t="s">
        <v>1339</v>
      </c>
    </row>
    <row r="167" spans="1:5" ht="31.5">
      <c r="A167" s="32" t="s">
        <v>3025</v>
      </c>
      <c r="B167" s="33" t="s">
        <v>3026</v>
      </c>
      <c r="C167" s="13" t="s">
        <v>2035</v>
      </c>
      <c r="D167" s="315">
        <v>4131</v>
      </c>
      <c r="E167" s="321" t="s">
        <v>2043</v>
      </c>
    </row>
    <row r="168" spans="1:5" s="14" customFormat="1" ht="47.25">
      <c r="A168" s="32" t="s">
        <v>2036</v>
      </c>
      <c r="B168" s="33" t="s">
        <v>2237</v>
      </c>
      <c r="C168" s="13" t="s">
        <v>1714</v>
      </c>
      <c r="D168" s="315">
        <v>4132</v>
      </c>
      <c r="E168" s="321" t="s">
        <v>2046</v>
      </c>
    </row>
    <row r="169" spans="1:5" ht="38.25">
      <c r="A169" s="32" t="s">
        <v>1715</v>
      </c>
      <c r="B169" s="33" t="s">
        <v>1716</v>
      </c>
      <c r="C169" s="16" t="s">
        <v>781</v>
      </c>
      <c r="D169" s="315">
        <v>4133</v>
      </c>
      <c r="E169" s="321" t="s">
        <v>1164</v>
      </c>
    </row>
    <row r="170" spans="1:5" ht="38.25">
      <c r="A170" s="32" t="s">
        <v>782</v>
      </c>
      <c r="B170" s="33" t="s">
        <v>783</v>
      </c>
      <c r="C170" s="18" t="s">
        <v>2068</v>
      </c>
      <c r="D170" s="325">
        <v>4134</v>
      </c>
      <c r="E170" s="321" t="s">
        <v>2049</v>
      </c>
    </row>
    <row r="171" spans="1:5" ht="47.25">
      <c r="A171" s="32" t="s">
        <v>2069</v>
      </c>
      <c r="B171" s="33" t="s">
        <v>2070</v>
      </c>
      <c r="C171" s="18" t="s">
        <v>1776</v>
      </c>
      <c r="D171" s="325">
        <v>4135</v>
      </c>
      <c r="E171" s="321" t="s">
        <v>2052</v>
      </c>
    </row>
    <row r="172" spans="1:5" ht="47.25">
      <c r="A172" s="32" t="s">
        <v>1777</v>
      </c>
      <c r="B172" s="33" t="s">
        <v>1778</v>
      </c>
      <c r="C172" s="18" t="s">
        <v>1779</v>
      </c>
      <c r="D172" s="325">
        <v>4136</v>
      </c>
      <c r="E172" s="321" t="s">
        <v>2055</v>
      </c>
    </row>
    <row r="173" spans="1:5" ht="47.25">
      <c r="A173" s="32" t="s">
        <v>1780</v>
      </c>
      <c r="B173" s="33" t="s">
        <v>1781</v>
      </c>
      <c r="C173" s="18" t="s">
        <v>787</v>
      </c>
      <c r="D173" s="325">
        <v>4139</v>
      </c>
      <c r="E173" s="321" t="s">
        <v>911</v>
      </c>
    </row>
    <row r="174" spans="1:5" ht="47.25">
      <c r="A174" s="32" t="s">
        <v>788</v>
      </c>
      <c r="B174" s="33" t="s">
        <v>2</v>
      </c>
      <c r="C174" s="18" t="s">
        <v>2936</v>
      </c>
      <c r="D174" s="325">
        <v>4151</v>
      </c>
      <c r="E174" s="321" t="s">
        <v>1165</v>
      </c>
    </row>
    <row r="175" spans="1:5" ht="31.5">
      <c r="A175" s="32" t="s">
        <v>2937</v>
      </c>
      <c r="B175" s="33" t="s">
        <v>2938</v>
      </c>
      <c r="C175" s="41" t="s">
        <v>2939</v>
      </c>
      <c r="D175" s="325">
        <v>4152</v>
      </c>
      <c r="E175" s="321" t="s">
        <v>1166</v>
      </c>
    </row>
    <row r="176" spans="1:5" ht="38.25">
      <c r="A176" s="32" t="s">
        <v>2940</v>
      </c>
      <c r="B176" s="33" t="s">
        <v>2941</v>
      </c>
      <c r="C176" s="42" t="s">
        <v>2942</v>
      </c>
      <c r="D176" s="325">
        <v>4153</v>
      </c>
      <c r="E176" s="321" t="s">
        <v>1167</v>
      </c>
    </row>
    <row r="177" spans="1:5" ht="38.25">
      <c r="A177" s="32" t="s">
        <v>2943</v>
      </c>
      <c r="B177" s="33" t="s">
        <v>2944</v>
      </c>
      <c r="C177" s="41" t="s">
        <v>2945</v>
      </c>
      <c r="D177" s="325">
        <v>4154</v>
      </c>
      <c r="E177" s="321" t="s">
        <v>1168</v>
      </c>
    </row>
    <row r="178" spans="1:5" ht="38.25">
      <c r="A178" s="32" t="s">
        <v>2946</v>
      </c>
      <c r="B178" s="33" t="s">
        <v>2947</v>
      </c>
      <c r="C178" s="29" t="s">
        <v>2948</v>
      </c>
      <c r="D178" s="325">
        <v>4159</v>
      </c>
      <c r="E178" s="321" t="s">
        <v>1169</v>
      </c>
    </row>
    <row r="179" spans="1:5" ht="47.25">
      <c r="A179" s="32" t="s">
        <v>2949</v>
      </c>
      <c r="B179" s="33" t="s">
        <v>752</v>
      </c>
      <c r="C179" s="9" t="s">
        <v>2939</v>
      </c>
      <c r="D179" s="325">
        <v>4160</v>
      </c>
      <c r="E179" s="321" t="s">
        <v>914</v>
      </c>
    </row>
    <row r="180" spans="1:5" ht="150" customHeight="1">
      <c r="A180" s="32" t="s">
        <v>753</v>
      </c>
      <c r="B180" s="33" t="s">
        <v>754</v>
      </c>
      <c r="C180" s="29" t="s">
        <v>1673</v>
      </c>
      <c r="D180" s="315">
        <v>4211</v>
      </c>
      <c r="E180" s="321" t="s">
        <v>350</v>
      </c>
    </row>
    <row r="181" spans="1:5" ht="31.5">
      <c r="A181" s="32" t="s">
        <v>1674</v>
      </c>
      <c r="B181" s="33" t="s">
        <v>1675</v>
      </c>
      <c r="C181" s="13" t="s">
        <v>571</v>
      </c>
      <c r="D181" s="315">
        <v>4212</v>
      </c>
      <c r="E181" s="321" t="s">
        <v>352</v>
      </c>
    </row>
    <row r="182" spans="1:5" ht="15.75">
      <c r="A182" s="32" t="s">
        <v>572</v>
      </c>
      <c r="B182" s="33" t="s">
        <v>818</v>
      </c>
      <c r="C182" s="9" t="s">
        <v>2939</v>
      </c>
      <c r="D182" s="315">
        <v>4213</v>
      </c>
      <c r="E182" s="321" t="s">
        <v>1170</v>
      </c>
    </row>
    <row r="183" spans="1:5" ht="15.75">
      <c r="A183" s="32" t="s">
        <v>819</v>
      </c>
      <c r="B183" s="33" t="s">
        <v>820</v>
      </c>
      <c r="C183" s="9" t="s">
        <v>2939</v>
      </c>
      <c r="D183" s="315">
        <v>4214</v>
      </c>
      <c r="E183" s="321" t="s">
        <v>354</v>
      </c>
    </row>
    <row r="184" spans="1:5" ht="31.5">
      <c r="A184" s="32" t="s">
        <v>821</v>
      </c>
      <c r="B184" s="33" t="s">
        <v>822</v>
      </c>
      <c r="C184" s="18" t="s">
        <v>823</v>
      </c>
      <c r="D184" s="315">
        <v>4216</v>
      </c>
      <c r="E184" s="321" t="s">
        <v>357</v>
      </c>
    </row>
    <row r="185" spans="1:5" ht="47.25">
      <c r="A185" s="32" t="s">
        <v>824</v>
      </c>
      <c r="B185" s="33" t="s">
        <v>825</v>
      </c>
      <c r="C185" s="9" t="s">
        <v>2939</v>
      </c>
      <c r="D185" s="315">
        <v>4218</v>
      </c>
      <c r="E185" s="321" t="s">
        <v>923</v>
      </c>
    </row>
    <row r="186" spans="1:5" ht="31.5">
      <c r="A186" s="32" t="s">
        <v>826</v>
      </c>
      <c r="B186" s="33" t="s">
        <v>1853</v>
      </c>
      <c r="C186" s="16" t="s">
        <v>1854</v>
      </c>
      <c r="D186" s="315">
        <v>4219</v>
      </c>
      <c r="E186" s="321" t="s">
        <v>1171</v>
      </c>
    </row>
    <row r="187" spans="1:5" ht="31.5">
      <c r="A187" s="32" t="s">
        <v>1855</v>
      </c>
      <c r="B187" s="33" t="s">
        <v>1856</v>
      </c>
      <c r="C187" s="16" t="s">
        <v>1960</v>
      </c>
      <c r="D187" s="315">
        <v>4221</v>
      </c>
      <c r="E187" s="321" t="s">
        <v>1172</v>
      </c>
    </row>
    <row r="188" spans="1:5" ht="63">
      <c r="A188" s="32" t="s">
        <v>1961</v>
      </c>
      <c r="B188" s="33" t="s">
        <v>1962</v>
      </c>
      <c r="C188" s="13" t="s">
        <v>755</v>
      </c>
      <c r="D188" s="315">
        <v>4222</v>
      </c>
      <c r="E188" s="321" t="s">
        <v>1173</v>
      </c>
    </row>
    <row r="189" spans="1:5" ht="31.5">
      <c r="A189" s="32" t="s">
        <v>756</v>
      </c>
      <c r="B189" s="33" t="s">
        <v>757</v>
      </c>
      <c r="C189" s="13" t="s">
        <v>758</v>
      </c>
      <c r="D189" s="315">
        <v>4223</v>
      </c>
      <c r="E189" s="321" t="s">
        <v>926</v>
      </c>
    </row>
    <row r="190" spans="1:5" ht="63">
      <c r="A190" s="32" t="s">
        <v>759</v>
      </c>
      <c r="B190" s="33" t="s">
        <v>760</v>
      </c>
      <c r="C190" s="13" t="s">
        <v>2803</v>
      </c>
      <c r="D190" s="315">
        <v>4229</v>
      </c>
      <c r="E190" s="321" t="s">
        <v>1174</v>
      </c>
    </row>
    <row r="191" spans="1:5" ht="31.5">
      <c r="A191" s="32" t="s">
        <v>2804</v>
      </c>
      <c r="B191" s="33" t="s">
        <v>2805</v>
      </c>
      <c r="C191" s="16" t="s">
        <v>2806</v>
      </c>
      <c r="D191" s="315">
        <v>4231</v>
      </c>
      <c r="E191" s="321" t="s">
        <v>1175</v>
      </c>
    </row>
    <row r="192" spans="1:5" ht="47.25">
      <c r="A192" s="32" t="s">
        <v>2807</v>
      </c>
      <c r="B192" s="33" t="s">
        <v>2808</v>
      </c>
      <c r="C192" s="16" t="s">
        <v>2809</v>
      </c>
      <c r="D192" s="315">
        <v>4232</v>
      </c>
      <c r="E192" s="321" t="s">
        <v>1176</v>
      </c>
    </row>
    <row r="193" spans="1:5" ht="31.5">
      <c r="A193" s="32" t="s">
        <v>2810</v>
      </c>
      <c r="B193" s="33" t="s">
        <v>2811</v>
      </c>
      <c r="C193" s="16" t="s">
        <v>2812</v>
      </c>
      <c r="D193" s="315">
        <v>4233</v>
      </c>
      <c r="E193" s="321" t="s">
        <v>1177</v>
      </c>
    </row>
    <row r="194" spans="1:5" ht="38.25">
      <c r="A194" s="32" t="s">
        <v>2813</v>
      </c>
      <c r="B194" s="33" t="s">
        <v>2814</v>
      </c>
      <c r="C194" s="13" t="s">
        <v>347</v>
      </c>
      <c r="D194" s="315">
        <v>4240</v>
      </c>
      <c r="E194" s="321" t="s">
        <v>1178</v>
      </c>
    </row>
    <row r="195" spans="1:5" ht="15.75">
      <c r="A195" s="32" t="s">
        <v>348</v>
      </c>
      <c r="B195" s="33" t="s">
        <v>349</v>
      </c>
      <c r="C195" s="16" t="s">
        <v>2269</v>
      </c>
      <c r="D195" s="326">
        <v>5011</v>
      </c>
      <c r="E195" s="327" t="s">
        <v>2665</v>
      </c>
    </row>
    <row r="196" spans="1:5" ht="15.75">
      <c r="A196" s="32" t="s">
        <v>2270</v>
      </c>
      <c r="B196" s="33" t="s">
        <v>2271</v>
      </c>
      <c r="C196" s="16" t="s">
        <v>2272</v>
      </c>
      <c r="D196" s="326">
        <v>5012</v>
      </c>
      <c r="E196" s="327" t="s">
        <v>1179</v>
      </c>
    </row>
    <row r="197" spans="1:5" ht="151.5" customHeight="1">
      <c r="A197" s="32" t="s">
        <v>2273</v>
      </c>
      <c r="B197" s="33" t="s">
        <v>2274</v>
      </c>
      <c r="C197" s="13" t="s">
        <v>761</v>
      </c>
      <c r="D197" s="326">
        <v>5013</v>
      </c>
      <c r="E197" s="327" t="s">
        <v>1180</v>
      </c>
    </row>
    <row r="198" spans="1:5" ht="38.25">
      <c r="A198" s="32" t="s">
        <v>762</v>
      </c>
      <c r="B198" s="33" t="s">
        <v>763</v>
      </c>
      <c r="C198" s="13" t="s">
        <v>1678</v>
      </c>
      <c r="D198" s="326">
        <v>5014</v>
      </c>
      <c r="E198" s="327" t="s">
        <v>1181</v>
      </c>
    </row>
    <row r="199" spans="1:5" ht="63">
      <c r="A199" s="32" t="s">
        <v>764</v>
      </c>
      <c r="B199" s="33" t="s">
        <v>765</v>
      </c>
      <c r="C199" s="16" t="s">
        <v>766</v>
      </c>
      <c r="D199" s="326">
        <v>5019</v>
      </c>
      <c r="E199" s="327" t="s">
        <v>2668</v>
      </c>
    </row>
    <row r="200" spans="1:5" ht="31.5">
      <c r="A200" s="32" t="s">
        <v>767</v>
      </c>
      <c r="B200" s="33" t="s">
        <v>768</v>
      </c>
      <c r="C200" s="13" t="s">
        <v>1631</v>
      </c>
      <c r="D200" s="326">
        <v>5021</v>
      </c>
      <c r="E200" s="327" t="s">
        <v>2671</v>
      </c>
    </row>
    <row r="201" spans="1:5" s="14" customFormat="1" ht="47.25">
      <c r="A201" s="32" t="s">
        <v>1632</v>
      </c>
      <c r="B201" s="33" t="s">
        <v>1633</v>
      </c>
      <c r="C201" s="13" t="s">
        <v>225</v>
      </c>
      <c r="D201" s="326">
        <v>5022</v>
      </c>
      <c r="E201" s="327" t="s">
        <v>1182</v>
      </c>
    </row>
    <row r="202" spans="1:5" ht="31.5">
      <c r="A202" s="32" t="s">
        <v>226</v>
      </c>
      <c r="B202" s="33" t="s">
        <v>227</v>
      </c>
      <c r="C202" s="13" t="s">
        <v>2018</v>
      </c>
      <c r="D202" s="326">
        <v>5023</v>
      </c>
      <c r="E202" s="327" t="s">
        <v>2674</v>
      </c>
    </row>
    <row r="203" spans="1:5" ht="78.75">
      <c r="A203" s="32" t="s">
        <v>2019</v>
      </c>
      <c r="B203" s="33" t="s">
        <v>2091</v>
      </c>
      <c r="C203" s="13" t="s">
        <v>789</v>
      </c>
      <c r="D203" s="326">
        <v>5024</v>
      </c>
      <c r="E203" s="327" t="s">
        <v>628</v>
      </c>
    </row>
    <row r="204" spans="1:5" s="14" customFormat="1" ht="38.25">
      <c r="A204" s="7" t="s">
        <v>790</v>
      </c>
      <c r="B204" s="8" t="s">
        <v>791</v>
      </c>
      <c r="C204" s="16" t="s">
        <v>1679</v>
      </c>
      <c r="D204" s="326">
        <v>5025</v>
      </c>
      <c r="E204" s="327" t="s">
        <v>631</v>
      </c>
    </row>
    <row r="205" spans="1:5" ht="38.25">
      <c r="A205" s="7" t="s">
        <v>792</v>
      </c>
      <c r="B205" s="8" t="s">
        <v>793</v>
      </c>
      <c r="C205" s="16" t="s">
        <v>2184</v>
      </c>
      <c r="D205" s="326">
        <v>5026</v>
      </c>
      <c r="E205" s="327" t="s">
        <v>1183</v>
      </c>
    </row>
    <row r="206" spans="1:5" ht="38.25">
      <c r="A206" s="7" t="s">
        <v>794</v>
      </c>
      <c r="B206" s="8" t="s">
        <v>795</v>
      </c>
      <c r="C206" s="13" t="s">
        <v>2129</v>
      </c>
      <c r="D206" s="326">
        <v>5027</v>
      </c>
      <c r="E206" s="327" t="s">
        <v>634</v>
      </c>
    </row>
    <row r="207" spans="1:5" ht="38.25">
      <c r="A207" s="7" t="s">
        <v>2130</v>
      </c>
      <c r="B207" s="8" t="s">
        <v>2131</v>
      </c>
      <c r="C207" s="13" t="s">
        <v>2185</v>
      </c>
      <c r="D207" s="326">
        <v>5029</v>
      </c>
      <c r="E207" s="327" t="s">
        <v>1128</v>
      </c>
    </row>
    <row r="208" spans="1:5" s="14" customFormat="1" ht="31.5">
      <c r="A208" s="7" t="s">
        <v>2132</v>
      </c>
      <c r="B208" s="8" t="s">
        <v>2102</v>
      </c>
      <c r="C208" s="36"/>
      <c r="D208" s="326">
        <v>5031</v>
      </c>
      <c r="E208" s="327" t="s">
        <v>1184</v>
      </c>
    </row>
    <row r="209" spans="1:5" ht="15.75">
      <c r="A209" s="32" t="s">
        <v>2103</v>
      </c>
      <c r="B209" s="33" t="s">
        <v>2104</v>
      </c>
      <c r="C209" s="16" t="s">
        <v>589</v>
      </c>
      <c r="D209" s="326">
        <v>5032</v>
      </c>
      <c r="E209" s="327" t="s">
        <v>2433</v>
      </c>
    </row>
    <row r="210" spans="1:5" ht="31.5">
      <c r="A210" s="32" t="s">
        <v>590</v>
      </c>
      <c r="B210" s="33" t="s">
        <v>591</v>
      </c>
      <c r="C210" s="16" t="s">
        <v>1070</v>
      </c>
      <c r="D210" s="326">
        <v>5038</v>
      </c>
      <c r="E210" s="327" t="s">
        <v>2436</v>
      </c>
    </row>
    <row r="211" spans="1:5" ht="47.25">
      <c r="A211" s="32" t="s">
        <v>1071</v>
      </c>
      <c r="B211" s="33" t="s">
        <v>1072</v>
      </c>
      <c r="C211" s="13" t="s">
        <v>2207</v>
      </c>
      <c r="D211" s="326">
        <v>5039</v>
      </c>
      <c r="E211" s="327" t="s">
        <v>817</v>
      </c>
    </row>
    <row r="212" spans="1:5" ht="38.25">
      <c r="A212" s="32" t="s">
        <v>1073</v>
      </c>
      <c r="B212" s="33" t="s">
        <v>1074</v>
      </c>
      <c r="C212" s="25" t="s">
        <v>2275</v>
      </c>
      <c r="D212" s="326">
        <v>5041</v>
      </c>
      <c r="E212" s="327" t="s">
        <v>934</v>
      </c>
    </row>
    <row r="213" spans="1:5" ht="31.5">
      <c r="A213" s="32" t="s">
        <v>2276</v>
      </c>
      <c r="B213" s="33" t="s">
        <v>2277</v>
      </c>
      <c r="C213" s="16" t="s">
        <v>2278</v>
      </c>
      <c r="D213" s="326">
        <v>5051</v>
      </c>
      <c r="E213" s="327" t="s">
        <v>2775</v>
      </c>
    </row>
    <row r="214" spans="1:5" ht="38.25">
      <c r="A214" s="32" t="s">
        <v>2279</v>
      </c>
      <c r="B214" s="33" t="s">
        <v>2280</v>
      </c>
      <c r="C214" s="16" t="s">
        <v>2017</v>
      </c>
      <c r="D214" s="326">
        <v>5131</v>
      </c>
      <c r="E214" s="327" t="s">
        <v>2778</v>
      </c>
    </row>
    <row r="215" spans="1:5" ht="38.25">
      <c r="A215" s="32" t="s">
        <v>2281</v>
      </c>
      <c r="B215" s="33" t="s">
        <v>2282</v>
      </c>
      <c r="C215" s="13" t="s">
        <v>2283</v>
      </c>
      <c r="D215" s="326">
        <v>5132</v>
      </c>
      <c r="E215" s="327" t="s">
        <v>741</v>
      </c>
    </row>
    <row r="216" spans="1:5" ht="63">
      <c r="A216" s="32" t="s">
        <v>2284</v>
      </c>
      <c r="B216" s="33" t="s">
        <v>592</v>
      </c>
      <c r="C216" s="13" t="s">
        <v>593</v>
      </c>
      <c r="D216" s="326">
        <v>5133</v>
      </c>
      <c r="E216" s="327" t="s">
        <v>899</v>
      </c>
    </row>
    <row r="217" spans="1:5" ht="63">
      <c r="A217" s="32" t="s">
        <v>594</v>
      </c>
      <c r="B217" s="33" t="s">
        <v>595</v>
      </c>
      <c r="C217" s="13" t="s">
        <v>596</v>
      </c>
      <c r="D217" s="326">
        <v>5134</v>
      </c>
      <c r="E217" s="327" t="s">
        <v>2890</v>
      </c>
    </row>
    <row r="218" spans="1:5" ht="31.5">
      <c r="A218" s="32" t="s">
        <v>597</v>
      </c>
      <c r="B218" s="33" t="s">
        <v>598</v>
      </c>
      <c r="C218" s="13" t="s">
        <v>2027</v>
      </c>
      <c r="D218" s="326">
        <v>5135</v>
      </c>
      <c r="E218" s="327" t="s">
        <v>1185</v>
      </c>
    </row>
    <row r="219" spans="1:5" ht="47.25">
      <c r="A219" s="32" t="s">
        <v>2028</v>
      </c>
      <c r="B219" s="33" t="s">
        <v>2029</v>
      </c>
      <c r="C219" s="16" t="s">
        <v>2030</v>
      </c>
      <c r="D219" s="326">
        <v>5136</v>
      </c>
      <c r="E219" s="327" t="s">
        <v>2892</v>
      </c>
    </row>
    <row r="220" spans="1:5" ht="15.75">
      <c r="A220" s="32" t="s">
        <v>2031</v>
      </c>
      <c r="B220" s="33" t="s">
        <v>2133</v>
      </c>
      <c r="C220" s="16" t="s">
        <v>2134</v>
      </c>
      <c r="D220" s="326">
        <v>5137</v>
      </c>
      <c r="E220" s="327" t="s">
        <v>2894</v>
      </c>
    </row>
    <row r="221" spans="1:5" ht="38.25">
      <c r="A221" s="32" t="s">
        <v>2135</v>
      </c>
      <c r="B221" s="33" t="s">
        <v>2136</v>
      </c>
      <c r="C221" s="13" t="s">
        <v>509</v>
      </c>
      <c r="D221" s="326">
        <v>5138</v>
      </c>
      <c r="E221" s="327" t="s">
        <v>1186</v>
      </c>
    </row>
    <row r="222" spans="1:5" ht="15.75">
      <c r="A222" s="32" t="s">
        <v>510</v>
      </c>
      <c r="B222" s="33" t="s">
        <v>511</v>
      </c>
      <c r="C222" s="16" t="s">
        <v>512</v>
      </c>
      <c r="D222" s="326">
        <v>5139</v>
      </c>
      <c r="E222" s="327" t="s">
        <v>2896</v>
      </c>
    </row>
    <row r="223" spans="1:5" ht="38.25">
      <c r="A223" s="32" t="s">
        <v>513</v>
      </c>
      <c r="B223" s="33" t="s">
        <v>514</v>
      </c>
      <c r="C223" s="43" t="s">
        <v>751</v>
      </c>
      <c r="D223" s="326">
        <v>5141</v>
      </c>
      <c r="E223" s="327" t="s">
        <v>2154</v>
      </c>
    </row>
    <row r="224" spans="1:5" ht="15.75">
      <c r="A224" s="32" t="s">
        <v>515</v>
      </c>
      <c r="B224" s="33" t="s">
        <v>2735</v>
      </c>
      <c r="C224" s="16" t="s">
        <v>2736</v>
      </c>
      <c r="D224" s="326">
        <v>5142</v>
      </c>
      <c r="E224" s="327" t="s">
        <v>2156</v>
      </c>
    </row>
    <row r="225" spans="1:5" ht="38.25">
      <c r="A225" s="32" t="s">
        <v>2737</v>
      </c>
      <c r="B225" s="33" t="s">
        <v>2738</v>
      </c>
      <c r="C225" s="25" t="s">
        <v>2739</v>
      </c>
      <c r="D225" s="326">
        <v>5143</v>
      </c>
      <c r="E225" s="327" t="s">
        <v>1187</v>
      </c>
    </row>
    <row r="226" spans="1:5" ht="15.75">
      <c r="A226" s="32" t="s">
        <v>2740</v>
      </c>
      <c r="B226" s="33" t="s">
        <v>2741</v>
      </c>
      <c r="C226" s="16" t="s">
        <v>2742</v>
      </c>
      <c r="D226" s="326">
        <v>5144</v>
      </c>
      <c r="E226" s="327" t="s">
        <v>2158</v>
      </c>
    </row>
    <row r="227" spans="1:5" ht="15.75">
      <c r="A227" s="32" t="s">
        <v>2743</v>
      </c>
      <c r="B227" s="33" t="s">
        <v>2744</v>
      </c>
      <c r="C227" s="16" t="s">
        <v>2745</v>
      </c>
      <c r="D227" s="326">
        <v>5145</v>
      </c>
      <c r="E227" s="327" t="s">
        <v>2160</v>
      </c>
    </row>
    <row r="228" spans="1:5" ht="25.5">
      <c r="A228" s="32" t="s">
        <v>2746</v>
      </c>
      <c r="B228" s="33" t="s">
        <v>2747</v>
      </c>
      <c r="C228" s="16" t="s">
        <v>2748</v>
      </c>
      <c r="D228" s="326">
        <v>5149</v>
      </c>
      <c r="E228" s="327" t="s">
        <v>1188</v>
      </c>
    </row>
    <row r="229" spans="1:5" ht="31.5">
      <c r="A229" s="32" t="s">
        <v>2749</v>
      </c>
      <c r="B229" s="33" t="s">
        <v>2750</v>
      </c>
      <c r="C229" s="44" t="s">
        <v>2751</v>
      </c>
      <c r="D229" s="326">
        <v>5151</v>
      </c>
      <c r="E229" s="327" t="s">
        <v>2842</v>
      </c>
    </row>
    <row r="230" spans="1:5" ht="15.75">
      <c r="A230" s="32" t="s">
        <v>2752</v>
      </c>
      <c r="B230" s="33" t="s">
        <v>2753</v>
      </c>
      <c r="C230" s="16" t="s">
        <v>2754</v>
      </c>
      <c r="D230" s="326">
        <v>5152</v>
      </c>
      <c r="E230" s="327" t="s">
        <v>2107</v>
      </c>
    </row>
    <row r="231" spans="1:5" ht="15.75">
      <c r="A231" s="32" t="s">
        <v>2755</v>
      </c>
      <c r="B231" s="33" t="s">
        <v>2756</v>
      </c>
      <c r="C231" s="16" t="s">
        <v>1106</v>
      </c>
      <c r="D231" s="326">
        <v>5153</v>
      </c>
      <c r="E231" s="327" t="s">
        <v>2110</v>
      </c>
    </row>
    <row r="232" spans="1:5" ht="15.75">
      <c r="A232" s="32" t="s">
        <v>1107</v>
      </c>
      <c r="B232" s="33" t="s">
        <v>1108</v>
      </c>
      <c r="C232" s="16" t="s">
        <v>1109</v>
      </c>
      <c r="D232" s="326">
        <v>5154</v>
      </c>
      <c r="E232" s="327" t="s">
        <v>2113</v>
      </c>
    </row>
    <row r="233" spans="1:5" ht="31.5">
      <c r="A233" s="32" t="s">
        <v>1110</v>
      </c>
      <c r="B233" s="33" t="s">
        <v>1111</v>
      </c>
      <c r="C233" s="13" t="s">
        <v>1112</v>
      </c>
      <c r="D233" s="326">
        <v>5155</v>
      </c>
      <c r="E233" s="327" t="s">
        <v>2116</v>
      </c>
    </row>
    <row r="234" spans="1:5" ht="38.25">
      <c r="A234" s="32" t="s">
        <v>1113</v>
      </c>
      <c r="B234" s="33" t="s">
        <v>1114</v>
      </c>
      <c r="C234" s="13" t="s">
        <v>1115</v>
      </c>
      <c r="D234" s="326">
        <v>5156</v>
      </c>
      <c r="E234" s="327" t="s">
        <v>2119</v>
      </c>
    </row>
    <row r="235" spans="1:5" ht="47.25">
      <c r="A235" s="32" t="s">
        <v>1116</v>
      </c>
      <c r="B235" s="33" t="s">
        <v>1117</v>
      </c>
      <c r="C235" s="18" t="s">
        <v>586</v>
      </c>
      <c r="D235" s="326">
        <v>5157</v>
      </c>
      <c r="E235" s="327" t="s">
        <v>1189</v>
      </c>
    </row>
    <row r="236" spans="1:5" ht="47.25">
      <c r="A236" s="32" t="s">
        <v>587</v>
      </c>
      <c r="B236" s="33" t="s">
        <v>588</v>
      </c>
      <c r="C236" s="13" t="s">
        <v>701</v>
      </c>
      <c r="D236" s="326">
        <v>5159</v>
      </c>
      <c r="E236" s="327" t="s">
        <v>1190</v>
      </c>
    </row>
    <row r="237" spans="1:5" ht="47.25">
      <c r="A237" s="32" t="s">
        <v>702</v>
      </c>
      <c r="B237" s="33" t="s">
        <v>703</v>
      </c>
      <c r="C237" s="13" t="s">
        <v>704</v>
      </c>
      <c r="D237" s="326">
        <v>5161</v>
      </c>
      <c r="E237" s="327" t="s">
        <v>2122</v>
      </c>
    </row>
    <row r="238" spans="1:5" ht="47.25">
      <c r="A238" s="32" t="s">
        <v>705</v>
      </c>
      <c r="B238" s="33" t="s">
        <v>706</v>
      </c>
      <c r="C238" s="13" t="s">
        <v>707</v>
      </c>
      <c r="D238" s="326">
        <v>5162</v>
      </c>
      <c r="E238" s="327" t="s">
        <v>2124</v>
      </c>
    </row>
    <row r="239" spans="1:5" ht="38.25">
      <c r="A239" s="32" t="s">
        <v>708</v>
      </c>
      <c r="B239" s="33" t="s">
        <v>709</v>
      </c>
      <c r="C239" s="13" t="s">
        <v>314</v>
      </c>
      <c r="D239" s="326">
        <v>5163</v>
      </c>
      <c r="E239" s="327" t="s">
        <v>2126</v>
      </c>
    </row>
    <row r="240" spans="1:5" ht="38.25">
      <c r="A240" s="32" t="s">
        <v>315</v>
      </c>
      <c r="B240" s="33" t="s">
        <v>316</v>
      </c>
      <c r="C240" s="13" t="s">
        <v>317</v>
      </c>
      <c r="D240" s="326">
        <v>5164</v>
      </c>
      <c r="E240" s="327" t="s">
        <v>2439</v>
      </c>
    </row>
    <row r="241" spans="1:5" ht="38.25">
      <c r="A241" s="32" t="s">
        <v>318</v>
      </c>
      <c r="B241" s="33" t="s">
        <v>319</v>
      </c>
      <c r="C241" s="13" t="s">
        <v>2065</v>
      </c>
      <c r="D241" s="326">
        <v>5165</v>
      </c>
      <c r="E241" s="327" t="s">
        <v>1191</v>
      </c>
    </row>
    <row r="242" spans="1:5" ht="47.25">
      <c r="A242" s="32" t="s">
        <v>2066</v>
      </c>
      <c r="B242" s="33" t="s">
        <v>2067</v>
      </c>
      <c r="C242" s="13" t="s">
        <v>1536</v>
      </c>
      <c r="D242" s="326">
        <v>5166</v>
      </c>
      <c r="E242" s="327" t="s">
        <v>2441</v>
      </c>
    </row>
    <row r="243" spans="1:5" ht="15.75">
      <c r="A243" s="32" t="s">
        <v>1537</v>
      </c>
      <c r="B243" s="33" t="s">
        <v>1538</v>
      </c>
      <c r="C243" s="11" t="s">
        <v>1539</v>
      </c>
      <c r="D243" s="326">
        <v>5167</v>
      </c>
      <c r="E243" s="327" t="s">
        <v>2444</v>
      </c>
    </row>
    <row r="244" spans="1:5" ht="31.5">
      <c r="A244" s="32" t="s">
        <v>2006</v>
      </c>
      <c r="B244" s="33" t="s">
        <v>2007</v>
      </c>
      <c r="C244" s="13" t="s">
        <v>1118</v>
      </c>
      <c r="D244" s="326">
        <v>5168</v>
      </c>
      <c r="E244" s="327" t="s">
        <v>2447</v>
      </c>
    </row>
    <row r="245" spans="1:5" ht="47.25">
      <c r="A245" s="32" t="s">
        <v>1324</v>
      </c>
      <c r="B245" s="33" t="s">
        <v>110</v>
      </c>
      <c r="C245" s="12"/>
      <c r="D245" s="326">
        <v>5169</v>
      </c>
      <c r="E245" s="327" t="s">
        <v>2492</v>
      </c>
    </row>
    <row r="246" spans="1:5" ht="31.5">
      <c r="A246" s="32" t="s">
        <v>111</v>
      </c>
      <c r="B246" s="33" t="s">
        <v>112</v>
      </c>
      <c r="C246" s="16" t="s">
        <v>113</v>
      </c>
      <c r="D246" s="326">
        <v>5171</v>
      </c>
      <c r="E246" s="327" t="s">
        <v>267</v>
      </c>
    </row>
    <row r="247" spans="1:5" ht="31.5">
      <c r="A247" s="32" t="s">
        <v>1518</v>
      </c>
      <c r="B247" s="327" t="s">
        <v>171</v>
      </c>
      <c r="C247" s="16"/>
      <c r="D247" s="326"/>
      <c r="E247" s="327"/>
    </row>
    <row r="248" spans="1:5" ht="63">
      <c r="A248" s="32" t="s">
        <v>114</v>
      </c>
      <c r="B248" s="33" t="s">
        <v>115</v>
      </c>
      <c r="C248" s="13" t="s">
        <v>116</v>
      </c>
      <c r="D248" s="326">
        <v>5172</v>
      </c>
      <c r="E248" s="327" t="s">
        <v>2352</v>
      </c>
    </row>
    <row r="249" spans="1:5" ht="31.5">
      <c r="A249" s="32" t="s">
        <v>117</v>
      </c>
      <c r="B249" s="33" t="s">
        <v>118</v>
      </c>
      <c r="C249" s="13" t="s">
        <v>119</v>
      </c>
      <c r="D249" s="326">
        <v>5173</v>
      </c>
      <c r="E249" s="327" t="s">
        <v>2354</v>
      </c>
    </row>
    <row r="250" spans="1:5" ht="63">
      <c r="A250" s="32" t="s">
        <v>120</v>
      </c>
      <c r="B250" s="33" t="s">
        <v>121</v>
      </c>
      <c r="C250" s="13" t="s">
        <v>2056</v>
      </c>
      <c r="D250" s="326">
        <v>5175</v>
      </c>
      <c r="E250" s="327" t="s">
        <v>2356</v>
      </c>
    </row>
    <row r="251" spans="1:5" ht="31.5">
      <c r="A251" s="32" t="s">
        <v>2057</v>
      </c>
      <c r="B251" s="33" t="s">
        <v>2058</v>
      </c>
      <c r="C251" s="16" t="s">
        <v>2059</v>
      </c>
      <c r="D251" s="326">
        <v>5176</v>
      </c>
      <c r="E251" s="327" t="s">
        <v>584</v>
      </c>
    </row>
    <row r="252" spans="1:5" ht="38.25">
      <c r="A252" s="32" t="s">
        <v>2060</v>
      </c>
      <c r="B252" s="33" t="s">
        <v>2061</v>
      </c>
      <c r="C252" s="13" t="s">
        <v>2062</v>
      </c>
      <c r="D252" s="326">
        <v>5177</v>
      </c>
      <c r="E252" s="327" t="s">
        <v>1192</v>
      </c>
    </row>
    <row r="253" spans="1:5" ht="38.25">
      <c r="A253" s="32" t="s">
        <v>2063</v>
      </c>
      <c r="B253" s="33" t="s">
        <v>2064</v>
      </c>
      <c r="C253" s="13" t="s">
        <v>965</v>
      </c>
      <c r="D253" s="326">
        <v>5178</v>
      </c>
      <c r="E253" s="327" t="s">
        <v>1193</v>
      </c>
    </row>
    <row r="254" spans="1:5" ht="63">
      <c r="A254" s="32" t="s">
        <v>966</v>
      </c>
      <c r="B254" s="45" t="s">
        <v>967</v>
      </c>
      <c r="C254" s="13" t="s">
        <v>968</v>
      </c>
      <c r="D254" s="326">
        <v>5179</v>
      </c>
      <c r="E254" s="327" t="s">
        <v>1307</v>
      </c>
    </row>
    <row r="255" spans="1:5" ht="63">
      <c r="A255" s="32" t="s">
        <v>2535</v>
      </c>
      <c r="B255" s="46" t="s">
        <v>2536</v>
      </c>
      <c r="C255" s="13" t="s">
        <v>2187</v>
      </c>
      <c r="D255" s="326">
        <v>5181</v>
      </c>
      <c r="E255" s="327" t="s">
        <v>1194</v>
      </c>
    </row>
    <row r="256" spans="1:5" ht="47.25">
      <c r="A256" s="32" t="s">
        <v>1758</v>
      </c>
      <c r="B256" s="33" t="s">
        <v>1760</v>
      </c>
      <c r="C256" s="12"/>
      <c r="D256" s="326">
        <v>5182</v>
      </c>
      <c r="E256" s="327" t="s">
        <v>1309</v>
      </c>
    </row>
    <row r="257" spans="1:5" ht="47.25">
      <c r="A257" s="32" t="s">
        <v>1761</v>
      </c>
      <c r="B257" s="33" t="s">
        <v>1762</v>
      </c>
      <c r="C257" s="12"/>
      <c r="D257" s="326">
        <v>5183</v>
      </c>
      <c r="E257" s="327" t="s">
        <v>1195</v>
      </c>
    </row>
    <row r="258" spans="1:5" ht="31.5">
      <c r="A258" s="32" t="s">
        <v>1763</v>
      </c>
      <c r="B258" s="33" t="s">
        <v>1764</v>
      </c>
      <c r="C258" s="12"/>
      <c r="D258" s="326">
        <v>5184</v>
      </c>
      <c r="E258" s="327" t="s">
        <v>1196</v>
      </c>
    </row>
    <row r="259" spans="1:5" ht="47.25">
      <c r="A259" s="32" t="s">
        <v>1765</v>
      </c>
      <c r="B259" s="33" t="s">
        <v>1766</v>
      </c>
      <c r="C259" s="12"/>
      <c r="D259" s="326">
        <v>5189</v>
      </c>
      <c r="E259" s="327" t="s">
        <v>1312</v>
      </c>
    </row>
    <row r="260" spans="1:5" ht="31.5">
      <c r="A260" s="32" t="s">
        <v>1767</v>
      </c>
      <c r="B260" s="33" t="s">
        <v>1768</v>
      </c>
      <c r="C260" s="12"/>
      <c r="D260" s="326">
        <v>5191</v>
      </c>
      <c r="E260" s="327" t="s">
        <v>1315</v>
      </c>
    </row>
    <row r="261" spans="1:5" ht="31.5">
      <c r="A261" s="32" t="s">
        <v>1769</v>
      </c>
      <c r="B261" s="33" t="s">
        <v>1770</v>
      </c>
      <c r="C261" s="12"/>
      <c r="D261" s="326">
        <v>5192</v>
      </c>
      <c r="E261" s="327" t="s">
        <v>1318</v>
      </c>
    </row>
    <row r="262" spans="1:5" ht="47.25">
      <c r="A262" s="32" t="s">
        <v>1771</v>
      </c>
      <c r="B262" s="33" t="s">
        <v>1772</v>
      </c>
      <c r="C262" s="12"/>
      <c r="D262" s="326">
        <v>5193</v>
      </c>
      <c r="E262" s="327" t="s">
        <v>3020</v>
      </c>
    </row>
    <row r="263" spans="1:5" ht="47.25">
      <c r="A263" s="32" t="s">
        <v>1773</v>
      </c>
      <c r="B263" s="33" t="s">
        <v>1774</v>
      </c>
      <c r="C263" s="12"/>
      <c r="D263" s="326">
        <v>5194</v>
      </c>
      <c r="E263" s="327" t="s">
        <v>3023</v>
      </c>
    </row>
    <row r="264" spans="1:5" ht="47.25">
      <c r="A264" s="32" t="s">
        <v>1775</v>
      </c>
      <c r="B264" s="33" t="s">
        <v>635</v>
      </c>
      <c r="C264" s="12"/>
      <c r="D264" s="326">
        <v>5195</v>
      </c>
      <c r="E264" s="327" t="s">
        <v>3026</v>
      </c>
    </row>
    <row r="265" spans="1:5" ht="63">
      <c r="A265" s="32" t="s">
        <v>123</v>
      </c>
      <c r="B265" s="33" t="s">
        <v>122</v>
      </c>
      <c r="C265" s="12"/>
      <c r="D265" s="326">
        <v>5196</v>
      </c>
      <c r="E265" s="327" t="s">
        <v>1197</v>
      </c>
    </row>
    <row r="266" spans="1:5" ht="63">
      <c r="A266" s="32" t="s">
        <v>124</v>
      </c>
      <c r="B266" s="33" t="s">
        <v>268</v>
      </c>
      <c r="C266" s="12"/>
      <c r="D266" s="326">
        <v>5197</v>
      </c>
      <c r="E266" s="327" t="s">
        <v>2237</v>
      </c>
    </row>
    <row r="267" spans="1:5" ht="63">
      <c r="A267" s="32" t="s">
        <v>269</v>
      </c>
      <c r="B267" s="33" t="s">
        <v>270</v>
      </c>
      <c r="C267" s="12"/>
      <c r="D267" s="326">
        <v>5199</v>
      </c>
      <c r="E267" s="327" t="s">
        <v>1716</v>
      </c>
    </row>
    <row r="268" spans="1:5" ht="31.5">
      <c r="A268" s="32" t="s">
        <v>271</v>
      </c>
      <c r="B268" s="33" t="s">
        <v>272</v>
      </c>
      <c r="C268" s="12"/>
      <c r="D268" s="326">
        <v>5211</v>
      </c>
      <c r="E268" s="327" t="s">
        <v>783</v>
      </c>
    </row>
    <row r="269" spans="1:5" ht="15.75">
      <c r="A269" s="32" t="s">
        <v>273</v>
      </c>
      <c r="B269" s="33" t="s">
        <v>274</v>
      </c>
      <c r="C269" s="12"/>
      <c r="D269" s="326">
        <v>5212</v>
      </c>
      <c r="E269" s="327" t="s">
        <v>2070</v>
      </c>
    </row>
    <row r="270" spans="1:5" ht="31.5">
      <c r="A270" s="32" t="s">
        <v>2982</v>
      </c>
      <c r="B270" s="33" t="s">
        <v>1075</v>
      </c>
      <c r="C270" s="12"/>
      <c r="D270" s="326">
        <v>5213</v>
      </c>
      <c r="E270" s="327" t="s">
        <v>1778</v>
      </c>
    </row>
    <row r="271" spans="1:5" ht="15.75">
      <c r="A271" s="32" t="s">
        <v>275</v>
      </c>
      <c r="B271" s="33" t="s">
        <v>276</v>
      </c>
      <c r="C271" s="12"/>
      <c r="D271" s="326">
        <v>5214</v>
      </c>
      <c r="E271" s="327" t="s">
        <v>1781</v>
      </c>
    </row>
    <row r="272" spans="1:5" ht="31.5">
      <c r="A272" s="32" t="s">
        <v>277</v>
      </c>
      <c r="B272" s="33" t="s">
        <v>278</v>
      </c>
      <c r="C272" s="12"/>
      <c r="D272" s="326">
        <v>5215</v>
      </c>
      <c r="E272" s="327" t="s">
        <v>2</v>
      </c>
    </row>
    <row r="273" spans="1:5" ht="31.5">
      <c r="A273" s="32" t="s">
        <v>279</v>
      </c>
      <c r="B273" s="33" t="s">
        <v>280</v>
      </c>
      <c r="C273" s="12"/>
      <c r="D273" s="326">
        <v>5219</v>
      </c>
      <c r="E273" s="327" t="s">
        <v>2938</v>
      </c>
    </row>
    <row r="274" spans="1:5" ht="31.5">
      <c r="A274" s="32" t="s">
        <v>281</v>
      </c>
      <c r="B274" s="33" t="s">
        <v>282</v>
      </c>
      <c r="C274" s="12"/>
      <c r="D274" s="326">
        <v>5221</v>
      </c>
      <c r="E274" s="327" t="s">
        <v>2941</v>
      </c>
    </row>
    <row r="275" spans="1:5" ht="31.5">
      <c r="A275" s="32" t="s">
        <v>283</v>
      </c>
      <c r="B275" s="33" t="s">
        <v>2980</v>
      </c>
      <c r="C275" s="12"/>
      <c r="D275" s="326">
        <v>5222</v>
      </c>
      <c r="E275" s="327" t="s">
        <v>2944</v>
      </c>
    </row>
    <row r="276" spans="1:5" ht="31.5">
      <c r="A276" s="32" t="s">
        <v>284</v>
      </c>
      <c r="B276" s="33" t="s">
        <v>1150</v>
      </c>
      <c r="C276" s="12"/>
      <c r="D276" s="326">
        <v>5223</v>
      </c>
      <c r="E276" s="327" t="s">
        <v>2947</v>
      </c>
    </row>
    <row r="277" spans="1:5" ht="31.5">
      <c r="A277" s="32" t="s">
        <v>2429</v>
      </c>
      <c r="B277" s="33" t="s">
        <v>1151</v>
      </c>
      <c r="C277" s="12"/>
      <c r="D277" s="326">
        <v>5224</v>
      </c>
      <c r="E277" s="327" t="s">
        <v>1198</v>
      </c>
    </row>
    <row r="278" spans="1:5" ht="15.75">
      <c r="A278" s="32" t="s">
        <v>1152</v>
      </c>
      <c r="B278" s="33" t="s">
        <v>1153</v>
      </c>
      <c r="C278" s="12"/>
      <c r="D278" s="326">
        <v>5225</v>
      </c>
      <c r="E278" s="327" t="s">
        <v>1199</v>
      </c>
    </row>
    <row r="279" spans="1:5" ht="31.5">
      <c r="A279" s="32" t="s">
        <v>1154</v>
      </c>
      <c r="B279" s="33" t="s">
        <v>1155</v>
      </c>
      <c r="C279" s="12"/>
      <c r="D279" s="326">
        <v>5229</v>
      </c>
      <c r="E279" s="327" t="s">
        <v>752</v>
      </c>
    </row>
    <row r="280" spans="1:5" ht="31.5">
      <c r="A280" s="32" t="s">
        <v>1156</v>
      </c>
      <c r="B280" s="33" t="s">
        <v>2981</v>
      </c>
      <c r="C280" s="12"/>
      <c r="D280" s="326">
        <v>5230</v>
      </c>
      <c r="E280" s="327" t="s">
        <v>1200</v>
      </c>
    </row>
    <row r="281" spans="1:5" ht="31.5">
      <c r="A281" s="32" t="s">
        <v>1157</v>
      </c>
      <c r="B281" s="33" t="s">
        <v>1158</v>
      </c>
      <c r="C281" s="12"/>
      <c r="D281" s="326">
        <v>5240</v>
      </c>
      <c r="E281" s="327" t="s">
        <v>1201</v>
      </c>
    </row>
    <row r="282" spans="1:5" ht="31.5">
      <c r="A282" s="32" t="s">
        <v>1159</v>
      </c>
      <c r="B282" s="33" t="s">
        <v>1160</v>
      </c>
      <c r="C282" s="12"/>
      <c r="D282" s="326">
        <v>5250</v>
      </c>
      <c r="E282" s="327" t="s">
        <v>754</v>
      </c>
    </row>
    <row r="283" spans="1:5" ht="31.5">
      <c r="A283" s="32" t="s">
        <v>1161</v>
      </c>
      <c r="B283" s="33" t="s">
        <v>1432</v>
      </c>
      <c r="C283" s="12"/>
      <c r="D283" s="326">
        <v>5311</v>
      </c>
      <c r="E283" s="327" t="s">
        <v>1202</v>
      </c>
    </row>
    <row r="284" spans="1:5" ht="31.5">
      <c r="A284" s="32" t="s">
        <v>1162</v>
      </c>
      <c r="B284" s="33" t="s">
        <v>1431</v>
      </c>
      <c r="C284" s="12"/>
      <c r="D284" s="326">
        <v>5312</v>
      </c>
      <c r="E284" s="327" t="s">
        <v>1203</v>
      </c>
    </row>
    <row r="285" spans="1:5" ht="15.75">
      <c r="A285" s="32" t="s">
        <v>1433</v>
      </c>
      <c r="B285" s="33" t="s">
        <v>276</v>
      </c>
      <c r="C285" s="12"/>
      <c r="D285" s="326">
        <v>5313</v>
      </c>
      <c r="E285" s="327" t="s">
        <v>1675</v>
      </c>
    </row>
    <row r="286" spans="1:5" ht="31.5">
      <c r="A286" s="32" t="s">
        <v>1434</v>
      </c>
      <c r="B286" s="33" t="s">
        <v>278</v>
      </c>
      <c r="C286" s="12"/>
      <c r="D286" s="326">
        <v>5314</v>
      </c>
      <c r="E286" s="327" t="s">
        <v>1204</v>
      </c>
    </row>
    <row r="287" spans="1:5" ht="31.5">
      <c r="A287" s="32" t="s">
        <v>1435</v>
      </c>
      <c r="B287" s="33" t="s">
        <v>280</v>
      </c>
      <c r="C287" s="12"/>
      <c r="D287" s="326">
        <v>5315</v>
      </c>
      <c r="E287" s="327" t="s">
        <v>1205</v>
      </c>
    </row>
    <row r="288" spans="1:5" ht="31.5">
      <c r="A288" s="32" t="s">
        <v>1436</v>
      </c>
      <c r="B288" s="33" t="s">
        <v>282</v>
      </c>
      <c r="C288" s="12"/>
      <c r="D288" s="326">
        <v>5316</v>
      </c>
      <c r="E288" s="327" t="s">
        <v>1206</v>
      </c>
    </row>
    <row r="289" spans="1:5" ht="31.5">
      <c r="A289" s="32" t="s">
        <v>1437</v>
      </c>
      <c r="B289" s="33" t="s">
        <v>2980</v>
      </c>
      <c r="C289" s="12"/>
      <c r="D289" s="326">
        <v>5317</v>
      </c>
      <c r="E289" s="327" t="s">
        <v>1207</v>
      </c>
    </row>
    <row r="290" spans="1:5" ht="31.5">
      <c r="A290" s="32" t="s">
        <v>1438</v>
      </c>
      <c r="B290" s="33" t="s">
        <v>2981</v>
      </c>
      <c r="C290" s="12"/>
      <c r="D290" s="326">
        <v>5318</v>
      </c>
      <c r="E290" s="327" t="s">
        <v>1208</v>
      </c>
    </row>
    <row r="291" spans="1:5" ht="31.5">
      <c r="A291" s="32" t="s">
        <v>2188</v>
      </c>
      <c r="B291" s="33" t="s">
        <v>2189</v>
      </c>
      <c r="C291" s="13" t="s">
        <v>1756</v>
      </c>
      <c r="D291" s="326">
        <v>5319</v>
      </c>
      <c r="E291" s="327" t="s">
        <v>1209</v>
      </c>
    </row>
    <row r="292" spans="1:5" ht="15.75">
      <c r="A292" s="7" t="s">
        <v>1758</v>
      </c>
      <c r="B292" s="8" t="s">
        <v>1759</v>
      </c>
      <c r="D292" s="326">
        <v>5321</v>
      </c>
      <c r="E292" s="327" t="s">
        <v>818</v>
      </c>
    </row>
    <row r="293" spans="4:5" ht="15.75">
      <c r="D293" s="326">
        <v>5322</v>
      </c>
      <c r="E293" s="327" t="s">
        <v>1210</v>
      </c>
    </row>
    <row r="294" spans="4:5" ht="15.75">
      <c r="D294" s="326">
        <v>5323</v>
      </c>
      <c r="E294" s="327" t="s">
        <v>820</v>
      </c>
    </row>
    <row r="295" spans="4:5" ht="15.75">
      <c r="D295" s="326">
        <v>5324</v>
      </c>
      <c r="E295" s="327" t="s">
        <v>1211</v>
      </c>
    </row>
    <row r="296" spans="4:5" ht="15.75">
      <c r="D296" s="326">
        <v>5325</v>
      </c>
      <c r="E296" s="327" t="s">
        <v>822</v>
      </c>
    </row>
    <row r="297" spans="4:5" ht="15.75">
      <c r="D297" s="326">
        <v>5329</v>
      </c>
      <c r="E297" s="327" t="s">
        <v>825</v>
      </c>
    </row>
    <row r="298" spans="4:5" ht="15.75">
      <c r="D298" s="326">
        <v>5331</v>
      </c>
      <c r="E298" s="327" t="s">
        <v>1853</v>
      </c>
    </row>
    <row r="299" spans="4:5" ht="15.75">
      <c r="D299" s="326">
        <v>5332</v>
      </c>
      <c r="E299" s="327" t="s">
        <v>1856</v>
      </c>
    </row>
    <row r="300" spans="4:5" ht="15.75">
      <c r="D300" s="326">
        <v>5333</v>
      </c>
      <c r="E300" s="327" t="s">
        <v>2793</v>
      </c>
    </row>
    <row r="301" spans="4:5" ht="15.75">
      <c r="D301" s="326">
        <v>5334</v>
      </c>
      <c r="E301" s="327" t="s">
        <v>757</v>
      </c>
    </row>
    <row r="302" spans="4:5" ht="15.75">
      <c r="D302" s="326">
        <v>5335</v>
      </c>
      <c r="E302" s="327" t="s">
        <v>2794</v>
      </c>
    </row>
    <row r="303" spans="4:5" ht="15.75">
      <c r="D303" s="326">
        <v>5339</v>
      </c>
      <c r="E303" s="327" t="s">
        <v>2805</v>
      </c>
    </row>
    <row r="304" spans="4:5" ht="15.75">
      <c r="D304" s="326">
        <v>5341</v>
      </c>
      <c r="E304" s="327" t="s">
        <v>2795</v>
      </c>
    </row>
    <row r="305" spans="4:5" ht="15.75">
      <c r="D305" s="326">
        <v>5342</v>
      </c>
      <c r="E305" s="327" t="s">
        <v>2808</v>
      </c>
    </row>
    <row r="306" spans="4:5" ht="15.75">
      <c r="D306" s="326">
        <v>5343</v>
      </c>
      <c r="E306" s="327" t="s">
        <v>2796</v>
      </c>
    </row>
    <row r="307" spans="4:5" ht="15.75">
      <c r="D307" s="326">
        <v>5344</v>
      </c>
      <c r="E307" s="327" t="s">
        <v>2797</v>
      </c>
    </row>
    <row r="308" spans="4:5" ht="15.75">
      <c r="D308" s="326">
        <v>5345</v>
      </c>
      <c r="E308" s="327" t="s">
        <v>2811</v>
      </c>
    </row>
    <row r="309" spans="4:5" ht="15.75">
      <c r="D309" s="326">
        <v>5346</v>
      </c>
      <c r="E309" s="327" t="s">
        <v>2814</v>
      </c>
    </row>
    <row r="310" spans="4:5" ht="15.75">
      <c r="D310" s="326">
        <v>5349</v>
      </c>
      <c r="E310" s="327" t="s">
        <v>349</v>
      </c>
    </row>
    <row r="311" spans="4:5" ht="15.75">
      <c r="D311" s="326">
        <v>5361</v>
      </c>
      <c r="E311" s="327" t="s">
        <v>2271</v>
      </c>
    </row>
    <row r="312" spans="4:5" ht="15.75">
      <c r="D312" s="326">
        <v>5362</v>
      </c>
      <c r="E312" s="327" t="s">
        <v>2274</v>
      </c>
    </row>
    <row r="313" spans="4:5" ht="15.75">
      <c r="D313" s="326">
        <v>5363</v>
      </c>
      <c r="E313" s="327" t="s">
        <v>763</v>
      </c>
    </row>
    <row r="314" spans="4:5" ht="15.75">
      <c r="D314" s="326">
        <v>5364</v>
      </c>
      <c r="E314" s="327" t="s">
        <v>2798</v>
      </c>
    </row>
    <row r="315" spans="4:5" ht="15.75">
      <c r="D315" s="326">
        <v>5365</v>
      </c>
      <c r="E315" s="327" t="s">
        <v>768</v>
      </c>
    </row>
    <row r="316" spans="4:5" ht="15.75">
      <c r="D316" s="326">
        <v>5366</v>
      </c>
      <c r="E316" s="327" t="s">
        <v>1633</v>
      </c>
    </row>
    <row r="317" spans="4:5" ht="15.75">
      <c r="D317" s="326">
        <v>5367</v>
      </c>
      <c r="E317" s="327" t="s">
        <v>227</v>
      </c>
    </row>
    <row r="318" spans="4:5" ht="31.5">
      <c r="D318" s="326">
        <v>5368</v>
      </c>
      <c r="E318" s="327" t="s">
        <v>2799</v>
      </c>
    </row>
    <row r="319" spans="4:5" ht="15.75">
      <c r="D319" s="326">
        <v>5369</v>
      </c>
      <c r="E319" s="327" t="s">
        <v>1209</v>
      </c>
    </row>
    <row r="320" spans="4:5" ht="15.75">
      <c r="D320" s="315">
        <v>5410</v>
      </c>
      <c r="E320" s="321" t="s">
        <v>791</v>
      </c>
    </row>
    <row r="321" spans="4:5" ht="15.75">
      <c r="D321" s="315">
        <v>5421</v>
      </c>
      <c r="E321" s="321" t="s">
        <v>2800</v>
      </c>
    </row>
    <row r="322" spans="4:5" ht="15.75">
      <c r="D322" s="315">
        <v>5422</v>
      </c>
      <c r="E322" s="321" t="s">
        <v>793</v>
      </c>
    </row>
    <row r="323" spans="4:5" ht="15.75">
      <c r="D323" s="315">
        <v>5423</v>
      </c>
      <c r="E323" s="321" t="s">
        <v>2801</v>
      </c>
    </row>
    <row r="324" spans="4:5" ht="15.75">
      <c r="D324" s="315">
        <v>5424</v>
      </c>
      <c r="E324" s="321" t="s">
        <v>795</v>
      </c>
    </row>
    <row r="325" spans="4:5" ht="15.75">
      <c r="D325" s="315">
        <v>5429</v>
      </c>
      <c r="E325" s="321" t="s">
        <v>2131</v>
      </c>
    </row>
    <row r="326" spans="4:5" ht="15.75">
      <c r="D326" s="315">
        <v>5491</v>
      </c>
      <c r="E326" s="321" t="s">
        <v>2102</v>
      </c>
    </row>
    <row r="327" spans="4:5" ht="15.75">
      <c r="D327" s="326">
        <v>5492</v>
      </c>
      <c r="E327" s="327" t="s">
        <v>2104</v>
      </c>
    </row>
    <row r="328" spans="4:5" ht="15.75">
      <c r="D328" s="326">
        <v>5493</v>
      </c>
      <c r="E328" s="327" t="s">
        <v>591</v>
      </c>
    </row>
    <row r="329" spans="4:5" ht="15.75">
      <c r="D329" s="326">
        <v>5494</v>
      </c>
      <c r="E329" s="327" t="s">
        <v>1072</v>
      </c>
    </row>
    <row r="330" spans="4:5" ht="15.75">
      <c r="D330" s="326">
        <v>5499</v>
      </c>
      <c r="E330" s="327" t="s">
        <v>1074</v>
      </c>
    </row>
    <row r="331" spans="4:5" ht="15.75">
      <c r="D331" s="326">
        <v>5511</v>
      </c>
      <c r="E331" s="327" t="s">
        <v>2277</v>
      </c>
    </row>
    <row r="332" spans="4:5" ht="15.75">
      <c r="D332" s="326">
        <v>5512</v>
      </c>
      <c r="E332" s="327" t="s">
        <v>2802</v>
      </c>
    </row>
    <row r="333" spans="4:5" ht="15.75">
      <c r="D333" s="326">
        <v>5513</v>
      </c>
      <c r="E333" s="327" t="s">
        <v>1227</v>
      </c>
    </row>
    <row r="334" spans="4:5" ht="31.5">
      <c r="D334" s="326">
        <v>5514</v>
      </c>
      <c r="E334" s="327" t="s">
        <v>1228</v>
      </c>
    </row>
    <row r="335" spans="4:5" ht="31.5">
      <c r="D335" s="326">
        <v>5515</v>
      </c>
      <c r="E335" s="327" t="s">
        <v>599</v>
      </c>
    </row>
    <row r="336" spans="4:5" ht="15.75">
      <c r="D336" s="326">
        <v>5520</v>
      </c>
      <c r="E336" s="327" t="s">
        <v>600</v>
      </c>
    </row>
    <row r="337" spans="4:5" ht="15.75">
      <c r="D337" s="326">
        <v>5531</v>
      </c>
      <c r="E337" s="327" t="s">
        <v>2280</v>
      </c>
    </row>
    <row r="338" spans="4:5" ht="15.75">
      <c r="D338" s="326">
        <v>5532</v>
      </c>
      <c r="E338" s="327" t="s">
        <v>601</v>
      </c>
    </row>
    <row r="339" spans="4:5" ht="15.75">
      <c r="D339" s="326">
        <v>5611</v>
      </c>
      <c r="E339" s="327" t="s">
        <v>2282</v>
      </c>
    </row>
    <row r="340" spans="4:5" ht="15.75">
      <c r="D340" s="326">
        <v>5612</v>
      </c>
      <c r="E340" s="327" t="s">
        <v>602</v>
      </c>
    </row>
    <row r="341" spans="4:5" ht="15.75">
      <c r="D341" s="326">
        <v>5613</v>
      </c>
      <c r="E341" s="327" t="s">
        <v>603</v>
      </c>
    </row>
    <row r="342" spans="4:5" ht="15.75">
      <c r="D342" s="326">
        <v>5614</v>
      </c>
      <c r="E342" s="327" t="s">
        <v>604</v>
      </c>
    </row>
    <row r="343" spans="4:5" ht="15.75">
      <c r="D343" s="326">
        <v>5615</v>
      </c>
      <c r="E343" s="327" t="s">
        <v>605</v>
      </c>
    </row>
    <row r="344" spans="4:5" ht="15.75">
      <c r="D344" s="326">
        <v>5619</v>
      </c>
      <c r="E344" s="327" t="s">
        <v>606</v>
      </c>
    </row>
    <row r="345" spans="4:5" ht="15.75">
      <c r="D345" s="326">
        <v>5621</v>
      </c>
      <c r="E345" s="327" t="s">
        <v>607</v>
      </c>
    </row>
    <row r="346" spans="4:5" ht="15.75">
      <c r="D346" s="326">
        <v>5622</v>
      </c>
      <c r="E346" s="327" t="s">
        <v>608</v>
      </c>
    </row>
    <row r="347" spans="4:5" ht="15.75">
      <c r="D347" s="326">
        <v>5623</v>
      </c>
      <c r="E347" s="327" t="s">
        <v>609</v>
      </c>
    </row>
    <row r="348" spans="4:5" ht="15.75">
      <c r="D348" s="326">
        <v>5624</v>
      </c>
      <c r="E348" s="327" t="s">
        <v>2032</v>
      </c>
    </row>
    <row r="349" spans="4:5" ht="15.75">
      <c r="D349" s="326">
        <v>5629</v>
      </c>
      <c r="E349" s="327" t="s">
        <v>2033</v>
      </c>
    </row>
    <row r="350" spans="4:5" ht="15.75">
      <c r="D350" s="326">
        <v>5631</v>
      </c>
      <c r="E350" s="327" t="s">
        <v>2034</v>
      </c>
    </row>
    <row r="351" spans="4:5" ht="15.75">
      <c r="D351" s="326">
        <v>5632</v>
      </c>
      <c r="E351" s="327" t="s">
        <v>624</v>
      </c>
    </row>
    <row r="352" spans="4:5" ht="15.75">
      <c r="D352" s="326">
        <v>5633</v>
      </c>
      <c r="E352" s="327" t="s">
        <v>625</v>
      </c>
    </row>
    <row r="353" spans="4:5" ht="15.75">
      <c r="D353" s="326">
        <v>5634</v>
      </c>
      <c r="E353" s="327" t="s">
        <v>626</v>
      </c>
    </row>
    <row r="354" spans="4:5" ht="15.75">
      <c r="D354" s="326">
        <v>5639</v>
      </c>
      <c r="E354" s="327" t="s">
        <v>900</v>
      </c>
    </row>
    <row r="355" spans="4:5" ht="15.75">
      <c r="D355" s="326">
        <v>5641</v>
      </c>
      <c r="E355" s="327" t="s">
        <v>901</v>
      </c>
    </row>
    <row r="356" spans="4:5" ht="15.75">
      <c r="D356" s="326">
        <v>5642</v>
      </c>
      <c r="E356" s="327" t="s">
        <v>902</v>
      </c>
    </row>
    <row r="357" spans="4:5" ht="15.75">
      <c r="D357" s="326">
        <v>5643</v>
      </c>
      <c r="E357" s="327" t="s">
        <v>598</v>
      </c>
    </row>
    <row r="358" spans="4:5" ht="15.75">
      <c r="D358" s="326">
        <v>5649</v>
      </c>
      <c r="E358" s="327" t="s">
        <v>903</v>
      </c>
    </row>
    <row r="359" spans="4:5" ht="15.75">
      <c r="D359" s="326">
        <v>5651</v>
      </c>
      <c r="E359" s="327" t="s">
        <v>2029</v>
      </c>
    </row>
    <row r="360" spans="4:5" ht="15.75">
      <c r="D360" s="326">
        <v>5652</v>
      </c>
      <c r="E360" s="327" t="s">
        <v>904</v>
      </c>
    </row>
    <row r="361" spans="4:5" ht="15.75">
      <c r="D361" s="326">
        <v>5659</v>
      </c>
      <c r="E361" s="327" t="s">
        <v>905</v>
      </c>
    </row>
    <row r="362" spans="4:5" ht="15.75">
      <c r="D362" s="326">
        <v>5660</v>
      </c>
      <c r="E362" s="327" t="s">
        <v>906</v>
      </c>
    </row>
    <row r="363" spans="4:5" ht="15.75">
      <c r="D363" s="326">
        <v>5670</v>
      </c>
      <c r="E363" s="327" t="s">
        <v>907</v>
      </c>
    </row>
    <row r="364" spans="4:5" ht="15.75">
      <c r="D364" s="326">
        <v>5710</v>
      </c>
      <c r="E364" s="327" t="s">
        <v>908</v>
      </c>
    </row>
    <row r="365" spans="4:5" ht="15.75">
      <c r="D365" s="326">
        <v>5720</v>
      </c>
      <c r="E365" s="327" t="s">
        <v>148</v>
      </c>
    </row>
    <row r="366" spans="4:5" ht="15.75">
      <c r="D366" s="326">
        <v>5730</v>
      </c>
      <c r="E366" s="327" t="s">
        <v>149</v>
      </c>
    </row>
    <row r="367" spans="4:5" ht="15.75">
      <c r="D367" s="326">
        <v>5740</v>
      </c>
      <c r="E367" s="327" t="s">
        <v>150</v>
      </c>
    </row>
    <row r="368" spans="4:5" ht="15.75">
      <c r="D368" s="326">
        <v>5750</v>
      </c>
      <c r="E368" s="327" t="s">
        <v>151</v>
      </c>
    </row>
    <row r="369" spans="4:5" ht="15.75">
      <c r="D369" s="326">
        <v>5760</v>
      </c>
      <c r="E369" s="327" t="s">
        <v>152</v>
      </c>
    </row>
    <row r="370" spans="4:5" ht="15.75">
      <c r="D370" s="326">
        <v>5770</v>
      </c>
      <c r="E370" s="327" t="s">
        <v>153</v>
      </c>
    </row>
    <row r="371" spans="4:5" ht="15.75">
      <c r="D371" s="326">
        <v>5790</v>
      </c>
      <c r="E371" s="327" t="s">
        <v>154</v>
      </c>
    </row>
    <row r="372" spans="4:5" ht="15.75">
      <c r="D372" s="326">
        <v>5901</v>
      </c>
      <c r="E372" s="327" t="s">
        <v>2133</v>
      </c>
    </row>
    <row r="373" spans="4:5" ht="15.75">
      <c r="D373" s="326">
        <v>5902</v>
      </c>
      <c r="E373" s="327" t="s">
        <v>155</v>
      </c>
    </row>
    <row r="374" spans="4:5" ht="15.75">
      <c r="D374" s="326">
        <v>5909</v>
      </c>
      <c r="E374" s="327" t="s">
        <v>2136</v>
      </c>
    </row>
    <row r="375" spans="4:5" ht="15.75">
      <c r="D375" s="326">
        <v>6111</v>
      </c>
      <c r="E375" s="327" t="s">
        <v>511</v>
      </c>
    </row>
    <row r="376" spans="4:5" ht="15.75">
      <c r="D376" s="326">
        <v>6112</v>
      </c>
      <c r="E376" s="327" t="s">
        <v>156</v>
      </c>
    </row>
    <row r="377" spans="4:5" ht="15.75">
      <c r="D377" s="326">
        <v>6113</v>
      </c>
      <c r="E377" s="327" t="s">
        <v>157</v>
      </c>
    </row>
    <row r="378" spans="4:5" ht="15.75">
      <c r="D378" s="326">
        <v>6119</v>
      </c>
      <c r="E378" s="327" t="s">
        <v>158</v>
      </c>
    </row>
    <row r="379" spans="4:5" ht="15.75">
      <c r="D379" s="326">
        <v>6121</v>
      </c>
      <c r="E379" s="327" t="s">
        <v>2735</v>
      </c>
    </row>
    <row r="380" spans="4:5" ht="15.75">
      <c r="D380" s="326">
        <v>6122</v>
      </c>
      <c r="E380" s="327" t="s">
        <v>2738</v>
      </c>
    </row>
    <row r="381" spans="4:5" ht="15.75">
      <c r="D381" s="326">
        <v>6123</v>
      </c>
      <c r="E381" s="327" t="s">
        <v>2741</v>
      </c>
    </row>
    <row r="382" spans="4:5" ht="15.75">
      <c r="D382" s="326">
        <v>6124</v>
      </c>
      <c r="E382" s="327" t="s">
        <v>159</v>
      </c>
    </row>
    <row r="383" spans="4:5" ht="15.75">
      <c r="D383" s="326">
        <v>6125</v>
      </c>
      <c r="E383" s="327" t="s">
        <v>2744</v>
      </c>
    </row>
    <row r="384" spans="4:5" ht="15.75">
      <c r="D384" s="326">
        <v>6127</v>
      </c>
      <c r="E384" s="327" t="s">
        <v>2747</v>
      </c>
    </row>
    <row r="385" spans="4:5" ht="15.75">
      <c r="D385" s="326">
        <v>6129</v>
      </c>
      <c r="E385" s="327" t="s">
        <v>2750</v>
      </c>
    </row>
    <row r="386" spans="4:5" ht="15.75">
      <c r="D386" s="326">
        <v>6130</v>
      </c>
      <c r="E386" s="327" t="s">
        <v>2753</v>
      </c>
    </row>
    <row r="387" spans="4:5" ht="15.75">
      <c r="D387" s="326">
        <v>6201</v>
      </c>
      <c r="E387" s="327" t="s">
        <v>2756</v>
      </c>
    </row>
    <row r="388" spans="4:5" ht="15.75">
      <c r="D388" s="326">
        <v>6202</v>
      </c>
      <c r="E388" s="327" t="s">
        <v>1108</v>
      </c>
    </row>
    <row r="389" spans="4:5" ht="15.75">
      <c r="D389" s="326">
        <v>6209</v>
      </c>
      <c r="E389" s="327" t="s">
        <v>1111</v>
      </c>
    </row>
    <row r="390" spans="4:5" ht="15.75">
      <c r="D390" s="326">
        <v>6311</v>
      </c>
      <c r="E390" s="327" t="s">
        <v>1114</v>
      </c>
    </row>
    <row r="391" spans="4:5" ht="15.75">
      <c r="D391" s="326">
        <v>6312</v>
      </c>
      <c r="E391" s="327" t="s">
        <v>1117</v>
      </c>
    </row>
    <row r="392" spans="4:5" ht="15.75">
      <c r="D392" s="326">
        <v>6313</v>
      </c>
      <c r="E392" s="327" t="s">
        <v>588</v>
      </c>
    </row>
    <row r="393" spans="4:5" ht="15.75">
      <c r="D393" s="326">
        <v>6314</v>
      </c>
      <c r="E393" s="327" t="s">
        <v>703</v>
      </c>
    </row>
    <row r="394" spans="4:5" ht="15.75">
      <c r="D394" s="326">
        <v>6315</v>
      </c>
      <c r="E394" s="327" t="s">
        <v>706</v>
      </c>
    </row>
    <row r="395" spans="4:5" ht="15.75">
      <c r="D395" s="326">
        <v>6319</v>
      </c>
      <c r="E395" s="327" t="s">
        <v>160</v>
      </c>
    </row>
    <row r="396" spans="4:5" ht="15.75">
      <c r="D396" s="326">
        <v>6321</v>
      </c>
      <c r="E396" s="327" t="s">
        <v>709</v>
      </c>
    </row>
    <row r="397" spans="4:5" ht="15.75">
      <c r="D397" s="326">
        <v>6322</v>
      </c>
      <c r="E397" s="327" t="s">
        <v>316</v>
      </c>
    </row>
    <row r="398" spans="4:5" ht="15.75">
      <c r="D398" s="326">
        <v>6323</v>
      </c>
      <c r="E398" s="327" t="s">
        <v>319</v>
      </c>
    </row>
    <row r="399" spans="4:5" ht="15.75">
      <c r="D399" s="326">
        <v>6324</v>
      </c>
      <c r="E399" s="327" t="s">
        <v>161</v>
      </c>
    </row>
    <row r="400" spans="4:5" ht="15.75">
      <c r="D400" s="326">
        <v>6329</v>
      </c>
      <c r="E400" s="327" t="s">
        <v>2067</v>
      </c>
    </row>
    <row r="401" spans="4:5" ht="15.75">
      <c r="D401" s="326">
        <v>6331</v>
      </c>
      <c r="E401" s="327" t="s">
        <v>162</v>
      </c>
    </row>
    <row r="402" spans="4:5" ht="15.75">
      <c r="D402" s="326">
        <v>6332</v>
      </c>
      <c r="E402" s="327" t="s">
        <v>163</v>
      </c>
    </row>
    <row r="403" spans="4:5" ht="15.75">
      <c r="D403" s="326">
        <v>6333</v>
      </c>
      <c r="E403" s="327" t="s">
        <v>164</v>
      </c>
    </row>
    <row r="404" spans="4:5" ht="15.75">
      <c r="D404" s="326">
        <v>6334</v>
      </c>
      <c r="E404" s="327" t="s">
        <v>165</v>
      </c>
    </row>
    <row r="405" spans="4:5" ht="15.75">
      <c r="D405" s="326">
        <v>6335</v>
      </c>
      <c r="E405" s="327" t="s">
        <v>166</v>
      </c>
    </row>
    <row r="406" spans="4:5" ht="15.75">
      <c r="D406" s="326">
        <v>6339</v>
      </c>
      <c r="E406" s="327" t="s">
        <v>167</v>
      </c>
    </row>
    <row r="407" spans="4:5" ht="15.75">
      <c r="D407" s="326">
        <v>6341</v>
      </c>
      <c r="E407" s="327" t="s">
        <v>1538</v>
      </c>
    </row>
    <row r="408" spans="4:5" ht="15.75">
      <c r="D408" s="326">
        <v>6342</v>
      </c>
      <c r="E408" s="327" t="s">
        <v>168</v>
      </c>
    </row>
    <row r="409" spans="4:5" ht="15.75">
      <c r="D409" s="326">
        <v>6343</v>
      </c>
      <c r="E409" s="327" t="s">
        <v>169</v>
      </c>
    </row>
    <row r="410" spans="4:5" ht="15.75">
      <c r="D410" s="326">
        <v>6344</v>
      </c>
      <c r="E410" s="327" t="s">
        <v>170</v>
      </c>
    </row>
    <row r="411" spans="4:5" ht="15.75">
      <c r="D411" s="326">
        <v>6345</v>
      </c>
      <c r="E411" s="327" t="s">
        <v>2007</v>
      </c>
    </row>
    <row r="412" spans="4:5" ht="15.75">
      <c r="D412" s="326">
        <v>6349</v>
      </c>
      <c r="E412" s="327" t="s">
        <v>110</v>
      </c>
    </row>
    <row r="413" spans="4:5" ht="15.75">
      <c r="D413" s="326">
        <v>6351</v>
      </c>
      <c r="E413" s="327" t="s">
        <v>112</v>
      </c>
    </row>
    <row r="414" spans="4:5" ht="15.75">
      <c r="D414" s="326">
        <v>6352</v>
      </c>
      <c r="E414" s="327" t="s">
        <v>171</v>
      </c>
    </row>
    <row r="415" spans="4:5" ht="15.75">
      <c r="D415" s="326">
        <v>6353</v>
      </c>
      <c r="E415" s="327" t="s">
        <v>172</v>
      </c>
    </row>
    <row r="416" spans="4:5" ht="15.75">
      <c r="D416" s="326">
        <v>6354</v>
      </c>
      <c r="E416" s="327" t="s">
        <v>118</v>
      </c>
    </row>
    <row r="417" spans="4:5" ht="15.75">
      <c r="D417" s="326">
        <v>6355</v>
      </c>
      <c r="E417" s="327" t="s">
        <v>173</v>
      </c>
    </row>
    <row r="418" spans="4:5" ht="15.75">
      <c r="D418" s="326">
        <v>6359</v>
      </c>
      <c r="E418" s="327" t="s">
        <v>2058</v>
      </c>
    </row>
    <row r="419" spans="4:5" ht="15.75">
      <c r="D419" s="326">
        <v>6361</v>
      </c>
      <c r="E419" s="327" t="s">
        <v>2061</v>
      </c>
    </row>
    <row r="420" spans="4:5" ht="15.75">
      <c r="D420" s="326">
        <v>6371</v>
      </c>
      <c r="E420" s="327" t="s">
        <v>1011</v>
      </c>
    </row>
    <row r="421" spans="4:5" ht="15.75">
      <c r="D421" s="326">
        <v>6379</v>
      </c>
      <c r="E421" s="327" t="s">
        <v>1012</v>
      </c>
    </row>
    <row r="422" spans="4:5" ht="15.75">
      <c r="D422" s="326">
        <v>6380</v>
      </c>
      <c r="E422" s="327" t="s">
        <v>1013</v>
      </c>
    </row>
    <row r="423" spans="4:5" ht="15.75">
      <c r="D423" s="326">
        <v>6411</v>
      </c>
      <c r="E423" s="327" t="s">
        <v>2064</v>
      </c>
    </row>
    <row r="424" spans="4:5" ht="15.75">
      <c r="D424" s="326">
        <v>6412</v>
      </c>
      <c r="E424" s="327" t="s">
        <v>1014</v>
      </c>
    </row>
    <row r="425" spans="4:5" ht="15.75">
      <c r="D425" s="326">
        <v>6413</v>
      </c>
      <c r="E425" s="327" t="s">
        <v>1015</v>
      </c>
    </row>
    <row r="426" spans="4:5" ht="15.75">
      <c r="D426" s="326">
        <v>6414</v>
      </c>
      <c r="E426" s="328" t="s">
        <v>1016</v>
      </c>
    </row>
    <row r="427" spans="4:5" ht="15.75">
      <c r="D427" s="326">
        <v>6415</v>
      </c>
      <c r="E427" s="329" t="s">
        <v>1017</v>
      </c>
    </row>
    <row r="428" spans="4:5" ht="15.75">
      <c r="D428" s="326">
        <v>6419</v>
      </c>
      <c r="E428" s="329" t="s">
        <v>1018</v>
      </c>
    </row>
    <row r="429" spans="4:5" ht="15.75">
      <c r="D429" s="326">
        <v>6421</v>
      </c>
      <c r="E429" s="329" t="s">
        <v>1019</v>
      </c>
    </row>
    <row r="430" spans="4:5" ht="15.75">
      <c r="D430" s="326">
        <v>6422</v>
      </c>
      <c r="E430" s="329" t="s">
        <v>1020</v>
      </c>
    </row>
    <row r="431" spans="4:5" ht="15.75">
      <c r="D431" s="326">
        <v>6423</v>
      </c>
      <c r="E431" s="329" t="s">
        <v>1325</v>
      </c>
    </row>
    <row r="432" spans="4:5" ht="15.75">
      <c r="D432" s="326">
        <v>6424</v>
      </c>
      <c r="E432" s="329" t="s">
        <v>1326</v>
      </c>
    </row>
    <row r="433" spans="4:5" ht="15.75">
      <c r="D433" s="326">
        <v>6429</v>
      </c>
      <c r="E433" s="329" t="s">
        <v>1327</v>
      </c>
    </row>
    <row r="434" spans="4:5" ht="15.75">
      <c r="D434" s="326">
        <v>6431</v>
      </c>
      <c r="E434" s="329" t="s">
        <v>1328</v>
      </c>
    </row>
    <row r="435" spans="4:5" ht="15.75">
      <c r="D435" s="326">
        <v>6432</v>
      </c>
      <c r="E435" s="329" t="s">
        <v>1329</v>
      </c>
    </row>
    <row r="436" spans="4:5" ht="15.75">
      <c r="D436" s="326">
        <v>6433</v>
      </c>
      <c r="E436" s="329" t="s">
        <v>1330</v>
      </c>
    </row>
    <row r="437" spans="4:5" ht="15.75">
      <c r="D437" s="326">
        <v>6434</v>
      </c>
      <c r="E437" s="329" t="s">
        <v>1331</v>
      </c>
    </row>
    <row r="438" spans="4:5" ht="15.75">
      <c r="D438" s="326">
        <v>6439</v>
      </c>
      <c r="E438" s="329" t="s">
        <v>1332</v>
      </c>
    </row>
    <row r="439" spans="4:5" ht="15.75">
      <c r="D439" s="326">
        <v>6441</v>
      </c>
      <c r="E439" s="329" t="s">
        <v>1333</v>
      </c>
    </row>
    <row r="440" spans="4:5" ht="15.75">
      <c r="D440" s="326">
        <v>6442</v>
      </c>
      <c r="E440" s="329" t="s">
        <v>1334</v>
      </c>
    </row>
    <row r="441" spans="4:5" ht="15.75">
      <c r="D441" s="326">
        <v>6443</v>
      </c>
      <c r="E441" s="327" t="s">
        <v>2189</v>
      </c>
    </row>
    <row r="442" spans="4:5" ht="15.75">
      <c r="D442" s="330" t="s">
        <v>1758</v>
      </c>
      <c r="E442" s="321" t="s">
        <v>1335</v>
      </c>
    </row>
    <row r="443" spans="4:5" ht="15.75">
      <c r="D443" s="330" t="s">
        <v>1761</v>
      </c>
      <c r="E443" s="321" t="s">
        <v>1762</v>
      </c>
    </row>
    <row r="444" spans="4:5" ht="15.75">
      <c r="D444" s="330" t="s">
        <v>1763</v>
      </c>
      <c r="E444" s="321" t="s">
        <v>1764</v>
      </c>
    </row>
    <row r="445" spans="4:5" ht="15.75">
      <c r="D445" s="330" t="s">
        <v>1765</v>
      </c>
      <c r="E445" s="321" t="s">
        <v>1766</v>
      </c>
    </row>
    <row r="446" spans="4:5" ht="15.75">
      <c r="D446" s="330" t="s">
        <v>1767</v>
      </c>
      <c r="E446" s="321" t="s">
        <v>1768</v>
      </c>
    </row>
    <row r="447" spans="4:5" ht="15.75">
      <c r="D447" s="330" t="s">
        <v>1769</v>
      </c>
      <c r="E447" s="321" t="s">
        <v>1336</v>
      </c>
    </row>
    <row r="448" spans="4:5" ht="15.75">
      <c r="D448" s="330" t="s">
        <v>1771</v>
      </c>
      <c r="E448" s="321" t="s">
        <v>1772</v>
      </c>
    </row>
    <row r="449" spans="4:5" ht="15.75">
      <c r="D449" s="330" t="s">
        <v>1773</v>
      </c>
      <c r="E449" s="321" t="s">
        <v>1774</v>
      </c>
    </row>
    <row r="450" spans="4:5" ht="15.75">
      <c r="D450" s="330" t="s">
        <v>1775</v>
      </c>
      <c r="E450" s="321" t="s">
        <v>635</v>
      </c>
    </row>
    <row r="451" spans="4:5" ht="15.75">
      <c r="D451" s="330" t="s">
        <v>123</v>
      </c>
      <c r="E451" s="321" t="s">
        <v>1047</v>
      </c>
    </row>
    <row r="452" spans="4:5" ht="31.5">
      <c r="D452" s="330" t="s">
        <v>124</v>
      </c>
      <c r="E452" s="321" t="s">
        <v>1048</v>
      </c>
    </row>
    <row r="453" spans="4:5" ht="31.5">
      <c r="D453" s="330" t="s">
        <v>269</v>
      </c>
      <c r="E453" s="321" t="s">
        <v>270</v>
      </c>
    </row>
    <row r="454" spans="4:5" ht="15.75">
      <c r="D454" s="330" t="s">
        <v>271</v>
      </c>
      <c r="E454" s="321" t="s">
        <v>1049</v>
      </c>
    </row>
    <row r="455" spans="4:5" ht="15.75">
      <c r="D455" s="330" t="s">
        <v>273</v>
      </c>
      <c r="E455" s="321" t="s">
        <v>274</v>
      </c>
    </row>
    <row r="456" spans="4:5" ht="15.75">
      <c r="D456" s="330" t="s">
        <v>2982</v>
      </c>
      <c r="E456" s="321" t="s">
        <v>1075</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6" customWidth="1"/>
    <col min="2" max="2" width="11.00390625" style="6" customWidth="1"/>
    <col min="3" max="3" width="61.375" style="6" customWidth="1"/>
    <col min="4" max="4" width="33.00390625" style="6" customWidth="1"/>
    <col min="5" max="5" width="20.25390625" style="6" customWidth="1"/>
    <col min="6" max="16384" width="9.125" style="6" customWidth="1"/>
  </cols>
  <sheetData>
    <row r="1" spans="2:5" s="217" customFormat="1" ht="15.75">
      <c r="B1" s="388" t="s">
        <v>2022</v>
      </c>
      <c r="C1" s="388"/>
      <c r="D1" s="388"/>
      <c r="E1" s="388"/>
    </row>
    <row r="2" ht="13.5" thickBot="1"/>
    <row r="3" spans="2:5" ht="12.75">
      <c r="B3" s="389" t="s">
        <v>3</v>
      </c>
      <c r="C3" s="379" t="s">
        <v>2023</v>
      </c>
      <c r="D3" s="379" t="s">
        <v>566</v>
      </c>
      <c r="E3" s="219" t="s">
        <v>6</v>
      </c>
    </row>
    <row r="4" spans="1:5" ht="26.25" thickBot="1">
      <c r="A4" s="221" t="s">
        <v>564</v>
      </c>
      <c r="B4" s="390"/>
      <c r="C4" s="380"/>
      <c r="D4" s="380"/>
      <c r="E4" s="222" t="s">
        <v>985</v>
      </c>
    </row>
    <row r="5" spans="1:5" ht="12.75">
      <c r="A5" s="223">
        <v>1101</v>
      </c>
      <c r="B5" s="224" t="s">
        <v>570</v>
      </c>
      <c r="C5" s="225" t="s">
        <v>1808</v>
      </c>
      <c r="D5" s="225" t="s">
        <v>1809</v>
      </c>
      <c r="E5" s="226">
        <v>3144</v>
      </c>
    </row>
    <row r="6" spans="1:5" ht="25.5">
      <c r="A6" s="223">
        <v>1102</v>
      </c>
      <c r="B6" s="227" t="s">
        <v>1810</v>
      </c>
      <c r="C6" s="223" t="s">
        <v>1811</v>
      </c>
      <c r="D6" s="223" t="s">
        <v>1812</v>
      </c>
      <c r="E6" s="228">
        <v>2787</v>
      </c>
    </row>
    <row r="7" spans="1:5" ht="12.75">
      <c r="A7" s="223">
        <v>1103</v>
      </c>
      <c r="B7" s="227" t="s">
        <v>1813</v>
      </c>
      <c r="C7" s="223" t="s">
        <v>1814</v>
      </c>
      <c r="D7" s="223" t="s">
        <v>1815</v>
      </c>
      <c r="E7" s="228">
        <v>3514</v>
      </c>
    </row>
    <row r="8" spans="1:5" ht="12.75">
      <c r="A8" s="223">
        <v>1104</v>
      </c>
      <c r="B8" s="227" t="s">
        <v>1816</v>
      </c>
      <c r="C8" s="223" t="s">
        <v>1817</v>
      </c>
      <c r="D8" s="223" t="s">
        <v>1818</v>
      </c>
      <c r="E8" s="228">
        <v>2667</v>
      </c>
    </row>
    <row r="9" spans="1:5" ht="12.75">
      <c r="A9" s="223">
        <v>1105</v>
      </c>
      <c r="B9" s="227" t="s">
        <v>1819</v>
      </c>
      <c r="C9" s="223" t="s">
        <v>1820</v>
      </c>
      <c r="D9" s="223" t="s">
        <v>1821</v>
      </c>
      <c r="E9" s="228">
        <f>3503+10</f>
        <v>3513</v>
      </c>
    </row>
    <row r="10" spans="1:5" ht="12.75">
      <c r="A10" s="223">
        <v>1106</v>
      </c>
      <c r="B10" s="227" t="s">
        <v>1822</v>
      </c>
      <c r="C10" s="223" t="s">
        <v>1823</v>
      </c>
      <c r="D10" s="223" t="s">
        <v>1824</v>
      </c>
      <c r="E10" s="228">
        <v>2600</v>
      </c>
    </row>
    <row r="11" spans="1:5" ht="12.75">
      <c r="A11" s="223">
        <v>1107</v>
      </c>
      <c r="B11" s="227">
        <v>61989011</v>
      </c>
      <c r="C11" s="223" t="s">
        <v>1825</v>
      </c>
      <c r="D11" s="223" t="s">
        <v>1826</v>
      </c>
      <c r="E11" s="228">
        <f>2556+25</f>
        <v>2581</v>
      </c>
    </row>
    <row r="12" spans="1:5" ht="25.5">
      <c r="A12" s="223">
        <v>1108</v>
      </c>
      <c r="B12" s="227" t="s">
        <v>1827</v>
      </c>
      <c r="C12" s="223" t="s">
        <v>1828</v>
      </c>
      <c r="D12" s="223" t="s">
        <v>1829</v>
      </c>
      <c r="E12" s="228">
        <v>4297</v>
      </c>
    </row>
    <row r="13" spans="1:5" ht="25.5">
      <c r="A13" s="223">
        <v>1109</v>
      </c>
      <c r="B13" s="227">
        <v>62331205</v>
      </c>
      <c r="C13" s="223" t="s">
        <v>1830</v>
      </c>
      <c r="D13" s="223" t="s">
        <v>1831</v>
      </c>
      <c r="E13" s="228">
        <v>2210</v>
      </c>
    </row>
    <row r="14" spans="1:5" ht="12.75">
      <c r="A14" s="223">
        <v>1110</v>
      </c>
      <c r="B14" s="227">
        <v>62331639</v>
      </c>
      <c r="C14" s="223" t="s">
        <v>1832</v>
      </c>
      <c r="D14" s="223" t="s">
        <v>1833</v>
      </c>
      <c r="E14" s="228">
        <v>3388</v>
      </c>
    </row>
    <row r="15" spans="1:5" ht="25.5">
      <c r="A15" s="223">
        <v>1111</v>
      </c>
      <c r="B15" s="227">
        <v>62331493</v>
      </c>
      <c r="C15" s="223" t="s">
        <v>1021</v>
      </c>
      <c r="D15" s="223" t="s">
        <v>1022</v>
      </c>
      <c r="E15" s="228">
        <v>3686</v>
      </c>
    </row>
    <row r="16" spans="1:5" ht="12.75">
      <c r="A16" s="223">
        <v>1112</v>
      </c>
      <c r="B16" s="227">
        <v>62331558</v>
      </c>
      <c r="C16" s="223" t="s">
        <v>1023</v>
      </c>
      <c r="D16" s="223" t="s">
        <v>1024</v>
      </c>
      <c r="E16" s="228">
        <v>2222</v>
      </c>
    </row>
    <row r="17" spans="1:5" ht="12.75">
      <c r="A17" s="223">
        <v>1113</v>
      </c>
      <c r="B17" s="227">
        <v>62331582</v>
      </c>
      <c r="C17" s="223" t="s">
        <v>1025</v>
      </c>
      <c r="D17" s="223" t="s">
        <v>1026</v>
      </c>
      <c r="E17" s="228">
        <v>2807</v>
      </c>
    </row>
    <row r="18" spans="1:5" ht="12.75">
      <c r="A18" s="223">
        <v>1114</v>
      </c>
      <c r="B18" s="227">
        <v>62331795</v>
      </c>
      <c r="C18" s="223" t="s">
        <v>1027</v>
      </c>
      <c r="D18" s="223" t="s">
        <v>1857</v>
      </c>
      <c r="E18" s="228">
        <f>2922+50</f>
        <v>2972</v>
      </c>
    </row>
    <row r="19" spans="1:5" ht="12.75">
      <c r="A19" s="223">
        <v>1115</v>
      </c>
      <c r="B19" s="227">
        <v>62331540</v>
      </c>
      <c r="C19" s="223" t="s">
        <v>1858</v>
      </c>
      <c r="D19" s="223" t="s">
        <v>1859</v>
      </c>
      <c r="E19" s="228">
        <v>5277</v>
      </c>
    </row>
    <row r="20" spans="1:5" ht="12.75">
      <c r="A20" s="223">
        <v>1116</v>
      </c>
      <c r="B20" s="227" t="s">
        <v>1860</v>
      </c>
      <c r="C20" s="223" t="s">
        <v>769</v>
      </c>
      <c r="D20" s="223" t="s">
        <v>770</v>
      </c>
      <c r="E20" s="228">
        <f>3748+10</f>
        <v>3758</v>
      </c>
    </row>
    <row r="21" spans="1:5" ht="25.5">
      <c r="A21" s="223">
        <v>1117</v>
      </c>
      <c r="B21" s="227" t="s">
        <v>771</v>
      </c>
      <c r="C21" s="223" t="s">
        <v>772</v>
      </c>
      <c r="D21" s="223" t="s">
        <v>773</v>
      </c>
      <c r="E21" s="228">
        <v>1822</v>
      </c>
    </row>
    <row r="22" spans="1:5" ht="12.75">
      <c r="A22" s="223">
        <v>1118</v>
      </c>
      <c r="B22" s="227" t="s">
        <v>774</v>
      </c>
      <c r="C22" s="223" t="s">
        <v>775</v>
      </c>
      <c r="D22" s="223" t="s">
        <v>776</v>
      </c>
      <c r="E22" s="228">
        <f>3668+10</f>
        <v>3678</v>
      </c>
    </row>
    <row r="23" spans="1:5" ht="12.75">
      <c r="A23" s="223">
        <v>1119</v>
      </c>
      <c r="B23" s="227" t="s">
        <v>777</v>
      </c>
      <c r="C23" s="223" t="s">
        <v>971</v>
      </c>
      <c r="D23" s="223" t="s">
        <v>972</v>
      </c>
      <c r="E23" s="228">
        <v>3386</v>
      </c>
    </row>
    <row r="24" spans="1:5" ht="12.75">
      <c r="A24" s="223">
        <v>1120</v>
      </c>
      <c r="B24" s="227">
        <v>47813091</v>
      </c>
      <c r="C24" s="223" t="s">
        <v>973</v>
      </c>
      <c r="D24" s="223" t="s">
        <v>974</v>
      </c>
      <c r="E24" s="228">
        <f>1775+750</f>
        <v>2525</v>
      </c>
    </row>
    <row r="25" spans="1:5" ht="12.75">
      <c r="A25" s="223">
        <v>1121</v>
      </c>
      <c r="B25" s="227">
        <v>47813113</v>
      </c>
      <c r="C25" s="223" t="s">
        <v>975</v>
      </c>
      <c r="D25" s="223" t="s">
        <v>976</v>
      </c>
      <c r="E25" s="228">
        <f>4342+35</f>
        <v>4377</v>
      </c>
    </row>
    <row r="26" spans="1:5" ht="12.75">
      <c r="A26" s="223">
        <v>1122</v>
      </c>
      <c r="B26" s="227">
        <v>47813075</v>
      </c>
      <c r="C26" s="223" t="s">
        <v>977</v>
      </c>
      <c r="D26" s="223" t="s">
        <v>978</v>
      </c>
      <c r="E26" s="228">
        <v>2082</v>
      </c>
    </row>
    <row r="27" spans="1:5" ht="12.75">
      <c r="A27" s="223">
        <v>1123</v>
      </c>
      <c r="B27" s="227">
        <v>47813105</v>
      </c>
      <c r="C27" s="223" t="s">
        <v>1922</v>
      </c>
      <c r="D27" s="223" t="s">
        <v>264</v>
      </c>
      <c r="E27" s="228">
        <v>1778</v>
      </c>
    </row>
    <row r="28" spans="1:5" ht="12.75">
      <c r="A28" s="223">
        <v>1124</v>
      </c>
      <c r="B28" s="227" t="s">
        <v>265</v>
      </c>
      <c r="C28" s="223" t="s">
        <v>266</v>
      </c>
      <c r="D28" s="223" t="s">
        <v>2349</v>
      </c>
      <c r="E28" s="228">
        <v>3651</v>
      </c>
    </row>
    <row r="29" spans="1:5" ht="25.5">
      <c r="A29" s="223">
        <v>1125</v>
      </c>
      <c r="B29" s="227" t="s">
        <v>2350</v>
      </c>
      <c r="C29" s="223" t="s">
        <v>2815</v>
      </c>
      <c r="D29" s="223" t="s">
        <v>2816</v>
      </c>
      <c r="E29" s="228">
        <v>3326</v>
      </c>
    </row>
    <row r="30" spans="1:5" ht="25.5">
      <c r="A30" s="223">
        <v>1126</v>
      </c>
      <c r="B30" s="227" t="s">
        <v>2817</v>
      </c>
      <c r="C30" s="223" t="s">
        <v>2818</v>
      </c>
      <c r="D30" s="223" t="s">
        <v>2819</v>
      </c>
      <c r="E30" s="228">
        <v>2516</v>
      </c>
    </row>
    <row r="31" spans="1:5" ht="12.75">
      <c r="A31" s="223">
        <v>1127</v>
      </c>
      <c r="B31" s="227" t="s">
        <v>2820</v>
      </c>
      <c r="C31" s="223" t="s">
        <v>2821</v>
      </c>
      <c r="D31" s="223" t="s">
        <v>2822</v>
      </c>
      <c r="E31" s="228">
        <v>3568</v>
      </c>
    </row>
    <row r="32" spans="1:5" ht="12.75">
      <c r="A32" s="223">
        <v>1128</v>
      </c>
      <c r="B32" s="227" t="s">
        <v>224</v>
      </c>
      <c r="C32" s="223" t="s">
        <v>2843</v>
      </c>
      <c r="D32" s="223" t="s">
        <v>2844</v>
      </c>
      <c r="E32" s="228">
        <v>1594</v>
      </c>
    </row>
    <row r="33" spans="1:5" ht="12.75">
      <c r="A33" s="223">
        <v>1129</v>
      </c>
      <c r="B33" s="227" t="s">
        <v>2845</v>
      </c>
      <c r="C33" s="223" t="s">
        <v>2846</v>
      </c>
      <c r="D33" s="223" t="s">
        <v>2847</v>
      </c>
      <c r="E33" s="228">
        <v>2262</v>
      </c>
    </row>
    <row r="34" spans="1:5" ht="12.75">
      <c r="A34" s="223">
        <v>1130</v>
      </c>
      <c r="B34" s="227" t="s">
        <v>2848</v>
      </c>
      <c r="C34" s="223" t="s">
        <v>3101</v>
      </c>
      <c r="D34" s="223" t="s">
        <v>3102</v>
      </c>
      <c r="E34" s="228">
        <v>1994</v>
      </c>
    </row>
    <row r="35" spans="1:5" ht="25.5">
      <c r="A35" s="223">
        <v>1131</v>
      </c>
      <c r="B35" s="227">
        <v>70645566</v>
      </c>
      <c r="C35" s="223" t="s">
        <v>3103</v>
      </c>
      <c r="D35" s="223" t="s">
        <v>3104</v>
      </c>
      <c r="E35" s="228">
        <v>2383</v>
      </c>
    </row>
    <row r="36" spans="1:5" ht="25.5">
      <c r="A36" s="223">
        <v>1201</v>
      </c>
      <c r="B36" s="227" t="s">
        <v>3105</v>
      </c>
      <c r="C36" s="223" t="s">
        <v>1790</v>
      </c>
      <c r="D36" s="223" t="s">
        <v>530</v>
      </c>
      <c r="E36" s="228">
        <v>5938</v>
      </c>
    </row>
    <row r="37" spans="1:5" ht="25.5">
      <c r="A37" s="223">
        <v>1202</v>
      </c>
      <c r="B37" s="227" t="s">
        <v>531</v>
      </c>
      <c r="C37" s="223" t="s">
        <v>532</v>
      </c>
      <c r="D37" s="223" t="s">
        <v>533</v>
      </c>
      <c r="E37" s="228">
        <f>4764+60</f>
        <v>4824</v>
      </c>
    </row>
    <row r="38" spans="1:5" ht="25.5">
      <c r="A38" s="223">
        <v>1203</v>
      </c>
      <c r="B38" s="227" t="s">
        <v>534</v>
      </c>
      <c r="C38" s="223" t="s">
        <v>535</v>
      </c>
      <c r="D38" s="223" t="s">
        <v>536</v>
      </c>
      <c r="E38" s="228">
        <v>3873</v>
      </c>
    </row>
    <row r="39" spans="1:5" ht="12.75">
      <c r="A39" s="223">
        <v>1204</v>
      </c>
      <c r="B39" s="227" t="s">
        <v>537</v>
      </c>
      <c r="C39" s="223" t="s">
        <v>538</v>
      </c>
      <c r="D39" s="223" t="s">
        <v>539</v>
      </c>
      <c r="E39" s="228">
        <v>3799</v>
      </c>
    </row>
    <row r="40" spans="1:5" ht="25.5">
      <c r="A40" s="223">
        <v>1205</v>
      </c>
      <c r="B40" s="227" t="s">
        <v>540</v>
      </c>
      <c r="C40" s="223" t="s">
        <v>541</v>
      </c>
      <c r="D40" s="223" t="s">
        <v>542</v>
      </c>
      <c r="E40" s="228">
        <v>4402</v>
      </c>
    </row>
    <row r="41" spans="1:5" ht="12.75">
      <c r="A41" s="223">
        <v>1206</v>
      </c>
      <c r="B41" s="227" t="s">
        <v>543</v>
      </c>
      <c r="C41" s="223" t="s">
        <v>544</v>
      </c>
      <c r="D41" s="223" t="s">
        <v>545</v>
      </c>
      <c r="E41" s="228">
        <f>3751+25</f>
        <v>3776</v>
      </c>
    </row>
    <row r="42" spans="1:5" ht="12.75">
      <c r="A42" s="223">
        <v>1207</v>
      </c>
      <c r="B42" s="227" t="s">
        <v>546</v>
      </c>
      <c r="C42" s="223" t="s">
        <v>547</v>
      </c>
      <c r="D42" s="223" t="s">
        <v>548</v>
      </c>
      <c r="E42" s="228">
        <v>9219</v>
      </c>
    </row>
    <row r="43" spans="1:5" ht="25.5">
      <c r="A43" s="223">
        <v>1208</v>
      </c>
      <c r="B43" s="227" t="s">
        <v>551</v>
      </c>
      <c r="C43" s="223" t="s">
        <v>552</v>
      </c>
      <c r="D43" s="223" t="s">
        <v>553</v>
      </c>
      <c r="E43" s="228">
        <v>6951</v>
      </c>
    </row>
    <row r="44" spans="1:5" ht="12.75">
      <c r="A44" s="223">
        <v>1209</v>
      </c>
      <c r="B44" s="227" t="s">
        <v>554</v>
      </c>
      <c r="C44" s="223" t="s">
        <v>555</v>
      </c>
      <c r="D44" s="223" t="s">
        <v>556</v>
      </c>
      <c r="E44" s="228">
        <v>3358</v>
      </c>
    </row>
    <row r="45" spans="1:5" ht="25.5">
      <c r="A45" s="223">
        <v>1210</v>
      </c>
      <c r="B45" s="227" t="s">
        <v>557</v>
      </c>
      <c r="C45" s="223" t="s">
        <v>1076</v>
      </c>
      <c r="D45" s="223" t="s">
        <v>1077</v>
      </c>
      <c r="E45" s="228">
        <v>6098</v>
      </c>
    </row>
    <row r="46" spans="1:5" ht="12.75">
      <c r="A46" s="223">
        <v>1211</v>
      </c>
      <c r="B46" s="227">
        <v>62331574</v>
      </c>
      <c r="C46" s="223" t="s">
        <v>711</v>
      </c>
      <c r="D46" s="223" t="s">
        <v>712</v>
      </c>
      <c r="E46" s="228">
        <v>2235</v>
      </c>
    </row>
    <row r="47" spans="1:5" ht="12.75">
      <c r="A47" s="223">
        <v>1212</v>
      </c>
      <c r="B47" s="227">
        <v>62331566</v>
      </c>
      <c r="C47" s="223" t="s">
        <v>713</v>
      </c>
      <c r="D47" s="223" t="s">
        <v>714</v>
      </c>
      <c r="E47" s="228">
        <v>3969</v>
      </c>
    </row>
    <row r="48" spans="1:5" ht="12.75">
      <c r="A48" s="223">
        <v>1214</v>
      </c>
      <c r="B48" s="227">
        <v>62331515</v>
      </c>
      <c r="C48" s="223" t="s">
        <v>715</v>
      </c>
      <c r="D48" s="223" t="s">
        <v>716</v>
      </c>
      <c r="E48" s="228">
        <f>4598+25</f>
        <v>4623</v>
      </c>
    </row>
    <row r="49" spans="1:5" ht="12.75">
      <c r="A49" s="223">
        <v>1215</v>
      </c>
      <c r="B49" s="227">
        <v>60337320</v>
      </c>
      <c r="C49" s="223" t="s">
        <v>717</v>
      </c>
      <c r="D49" s="223" t="s">
        <v>718</v>
      </c>
      <c r="E49" s="228">
        <v>1835</v>
      </c>
    </row>
    <row r="50" spans="1:5" ht="12.75">
      <c r="A50" s="223">
        <v>1216</v>
      </c>
      <c r="B50" s="227">
        <v>60337494</v>
      </c>
      <c r="C50" s="223" t="s">
        <v>719</v>
      </c>
      <c r="D50" s="223" t="s">
        <v>720</v>
      </c>
      <c r="E50" s="228">
        <v>2463</v>
      </c>
    </row>
    <row r="51" spans="1:5" ht="12.75">
      <c r="A51" s="223">
        <v>1217</v>
      </c>
      <c r="B51" s="227" t="s">
        <v>721</v>
      </c>
      <c r="C51" s="223" t="s">
        <v>722</v>
      </c>
      <c r="D51" s="223" t="s">
        <v>723</v>
      </c>
      <c r="E51" s="228">
        <v>2366</v>
      </c>
    </row>
    <row r="52" spans="1:5" ht="25.5">
      <c r="A52" s="223">
        <v>1218</v>
      </c>
      <c r="B52" s="227" t="s">
        <v>724</v>
      </c>
      <c r="C52" s="223" t="s">
        <v>725</v>
      </c>
      <c r="D52" s="223" t="s">
        <v>726</v>
      </c>
      <c r="E52" s="228">
        <v>14635</v>
      </c>
    </row>
    <row r="53" spans="1:5" ht="12.75">
      <c r="A53" s="223">
        <v>1220</v>
      </c>
      <c r="B53" s="227" t="s">
        <v>727</v>
      </c>
      <c r="C53" s="223" t="s">
        <v>730</v>
      </c>
      <c r="D53" s="223" t="s">
        <v>729</v>
      </c>
      <c r="E53" s="228">
        <v>7492</v>
      </c>
    </row>
    <row r="54" spans="1:5" ht="25.5">
      <c r="A54" s="223">
        <v>1221</v>
      </c>
      <c r="B54" s="227" t="s">
        <v>731</v>
      </c>
      <c r="C54" s="223" t="s">
        <v>1104</v>
      </c>
      <c r="D54" s="223" t="s">
        <v>1105</v>
      </c>
      <c r="E54" s="228">
        <v>1919</v>
      </c>
    </row>
    <row r="55" spans="1:5" ht="12.75">
      <c r="A55" s="223">
        <v>1222</v>
      </c>
      <c r="B55" s="227">
        <v>47813083</v>
      </c>
      <c r="C55" s="223" t="s">
        <v>2087</v>
      </c>
      <c r="D55" s="223" t="s">
        <v>2088</v>
      </c>
      <c r="E55" s="228">
        <v>3920</v>
      </c>
    </row>
    <row r="56" spans="1:5" ht="12.75">
      <c r="A56" s="223">
        <v>1223</v>
      </c>
      <c r="B56" s="227">
        <v>47813148</v>
      </c>
      <c r="C56" s="223" t="s">
        <v>2089</v>
      </c>
      <c r="D56" s="223" t="s">
        <v>2090</v>
      </c>
      <c r="E56" s="228">
        <v>3463</v>
      </c>
    </row>
    <row r="57" spans="1:5" ht="12.75">
      <c r="A57" s="223">
        <v>1224</v>
      </c>
      <c r="B57" s="227">
        <v>47813121</v>
      </c>
      <c r="C57" s="223" t="s">
        <v>2565</v>
      </c>
      <c r="D57" s="223" t="s">
        <v>2566</v>
      </c>
      <c r="E57" s="228">
        <v>2523</v>
      </c>
    </row>
    <row r="58" spans="1:5" ht="12.75">
      <c r="A58" s="223">
        <v>1225</v>
      </c>
      <c r="B58" s="227">
        <v>47813130</v>
      </c>
      <c r="C58" s="223" t="s">
        <v>2567</v>
      </c>
      <c r="D58" s="223" t="s">
        <v>2568</v>
      </c>
      <c r="E58" s="228">
        <v>7436</v>
      </c>
    </row>
    <row r="59" spans="1:5" ht="25.5">
      <c r="A59" s="223">
        <v>1226</v>
      </c>
      <c r="B59" s="227" t="s">
        <v>2569</v>
      </c>
      <c r="C59" s="223" t="s">
        <v>1281</v>
      </c>
      <c r="D59" s="223" t="s">
        <v>1282</v>
      </c>
      <c r="E59" s="228">
        <v>9379</v>
      </c>
    </row>
    <row r="60" spans="1:5" ht="12.75">
      <c r="A60" s="223">
        <v>1227</v>
      </c>
      <c r="B60" s="227" t="s">
        <v>1283</v>
      </c>
      <c r="C60" s="223" t="s">
        <v>1284</v>
      </c>
      <c r="D60" s="223" t="s">
        <v>1285</v>
      </c>
      <c r="E60" s="228">
        <v>5254</v>
      </c>
    </row>
    <row r="61" spans="1:5" ht="12.75">
      <c r="A61" s="223">
        <v>1228</v>
      </c>
      <c r="B61" s="227" t="s">
        <v>1286</v>
      </c>
      <c r="C61" s="223" t="s">
        <v>1287</v>
      </c>
      <c r="D61" s="223" t="s">
        <v>1288</v>
      </c>
      <c r="E61" s="228">
        <v>1472</v>
      </c>
    </row>
    <row r="62" spans="1:5" ht="12.75">
      <c r="A62" s="223">
        <v>1229</v>
      </c>
      <c r="B62" s="227" t="s">
        <v>1289</v>
      </c>
      <c r="C62" s="223" t="s">
        <v>1290</v>
      </c>
      <c r="D62" s="223" t="s">
        <v>1291</v>
      </c>
      <c r="E62" s="228">
        <v>1987</v>
      </c>
    </row>
    <row r="63" spans="1:5" ht="25.5">
      <c r="A63" s="223">
        <v>1230</v>
      </c>
      <c r="B63" s="227">
        <v>14450909</v>
      </c>
      <c r="C63" s="223" t="s">
        <v>1292</v>
      </c>
      <c r="D63" s="223" t="s">
        <v>1293</v>
      </c>
      <c r="E63" s="228">
        <v>2140</v>
      </c>
    </row>
    <row r="64" spans="1:5" ht="25.5">
      <c r="A64" s="223">
        <v>1231</v>
      </c>
      <c r="B64" s="227" t="s">
        <v>2588</v>
      </c>
      <c r="C64" s="223" t="s">
        <v>2589</v>
      </c>
      <c r="D64" s="223" t="s">
        <v>2590</v>
      </c>
      <c r="E64" s="228">
        <v>4957</v>
      </c>
    </row>
    <row r="65" spans="1:5" ht="12.75">
      <c r="A65" s="223">
        <v>1232</v>
      </c>
      <c r="B65" s="227" t="s">
        <v>2591</v>
      </c>
      <c r="C65" s="223" t="s">
        <v>2592</v>
      </c>
      <c r="D65" s="223" t="s">
        <v>2593</v>
      </c>
      <c r="E65" s="228">
        <v>5451</v>
      </c>
    </row>
    <row r="66" spans="1:5" ht="25.5">
      <c r="A66" s="223">
        <v>1234</v>
      </c>
      <c r="B66" s="227" t="s">
        <v>2594</v>
      </c>
      <c r="C66" s="223" t="s">
        <v>2595</v>
      </c>
      <c r="D66" s="223" t="s">
        <v>2596</v>
      </c>
      <c r="E66" s="228">
        <v>2559</v>
      </c>
    </row>
    <row r="67" spans="1:5" ht="12.75">
      <c r="A67" s="223">
        <v>1235</v>
      </c>
      <c r="B67" s="227">
        <v>70947911</v>
      </c>
      <c r="C67" s="223" t="s">
        <v>996</v>
      </c>
      <c r="D67" s="223" t="s">
        <v>997</v>
      </c>
      <c r="E67" s="228">
        <v>1215</v>
      </c>
    </row>
    <row r="68" spans="1:5" ht="12.75">
      <c r="A68" s="223">
        <v>1302</v>
      </c>
      <c r="B68" s="227" t="s">
        <v>998</v>
      </c>
      <c r="C68" s="223" t="s">
        <v>999</v>
      </c>
      <c r="D68" s="223" t="s">
        <v>1000</v>
      </c>
      <c r="E68" s="228">
        <v>4607</v>
      </c>
    </row>
    <row r="69" spans="1:5" ht="12.75">
      <c r="A69" s="223">
        <v>1303</v>
      </c>
      <c r="B69" s="227" t="s">
        <v>1001</v>
      </c>
      <c r="C69" s="223" t="s">
        <v>1294</v>
      </c>
      <c r="D69" s="223" t="s">
        <v>1295</v>
      </c>
      <c r="E69" s="228">
        <v>18499</v>
      </c>
    </row>
    <row r="70" spans="1:5" ht="12.75">
      <c r="A70" s="223">
        <v>1304</v>
      </c>
      <c r="B70" s="227" t="s">
        <v>1296</v>
      </c>
      <c r="C70" s="223" t="s">
        <v>1297</v>
      </c>
      <c r="D70" s="223" t="s">
        <v>1298</v>
      </c>
      <c r="E70" s="228">
        <v>5282</v>
      </c>
    </row>
    <row r="71" spans="1:5" ht="12.75">
      <c r="A71" s="223">
        <v>1305</v>
      </c>
      <c r="B71" s="227" t="s">
        <v>1299</v>
      </c>
      <c r="C71" s="223" t="s">
        <v>1300</v>
      </c>
      <c r="D71" s="223" t="s">
        <v>1301</v>
      </c>
      <c r="E71" s="228">
        <v>14751</v>
      </c>
    </row>
    <row r="72" spans="1:5" ht="12.75">
      <c r="A72" s="223">
        <v>1306</v>
      </c>
      <c r="B72" s="227" t="s">
        <v>1302</v>
      </c>
      <c r="C72" s="223" t="s">
        <v>1303</v>
      </c>
      <c r="D72" s="223" t="s">
        <v>1304</v>
      </c>
      <c r="E72" s="228">
        <v>7868</v>
      </c>
    </row>
    <row r="73" spans="1:5" ht="25.5">
      <c r="A73" s="223">
        <v>1307</v>
      </c>
      <c r="B73" s="227" t="s">
        <v>1305</v>
      </c>
      <c r="C73" s="223" t="s">
        <v>1540</v>
      </c>
      <c r="D73" s="223" t="s">
        <v>1541</v>
      </c>
      <c r="E73" s="228">
        <v>7591</v>
      </c>
    </row>
    <row r="74" spans="1:5" ht="25.5">
      <c r="A74" s="223">
        <v>1308</v>
      </c>
      <c r="B74" s="227">
        <v>14451093</v>
      </c>
      <c r="C74" s="223" t="s">
        <v>1542</v>
      </c>
      <c r="D74" s="223" t="s">
        <v>1543</v>
      </c>
      <c r="E74" s="228">
        <f>8100+45</f>
        <v>8145</v>
      </c>
    </row>
    <row r="75" spans="1:5" ht="25.5">
      <c r="A75" s="223">
        <v>1309</v>
      </c>
      <c r="B75" s="227">
        <v>13644327</v>
      </c>
      <c r="C75" s="223" t="s">
        <v>987</v>
      </c>
      <c r="D75" s="223" t="s">
        <v>988</v>
      </c>
      <c r="E75" s="228">
        <v>6108</v>
      </c>
    </row>
    <row r="76" spans="1:5" ht="25.5">
      <c r="A76" s="223">
        <v>1310</v>
      </c>
      <c r="B76" s="227" t="s">
        <v>989</v>
      </c>
      <c r="C76" s="223" t="s">
        <v>990</v>
      </c>
      <c r="D76" s="223" t="s">
        <v>991</v>
      </c>
      <c r="E76" s="228">
        <v>4402</v>
      </c>
    </row>
    <row r="77" spans="1:5" ht="12.75">
      <c r="A77" s="223">
        <v>1311</v>
      </c>
      <c r="B77" s="227">
        <v>68321082</v>
      </c>
      <c r="C77" s="223" t="s">
        <v>992</v>
      </c>
      <c r="D77" s="223" t="s">
        <v>993</v>
      </c>
      <c r="E77" s="228">
        <v>9167</v>
      </c>
    </row>
    <row r="78" spans="1:5" ht="12.75">
      <c r="A78" s="223">
        <v>1312</v>
      </c>
      <c r="B78" s="227">
        <v>66932581</v>
      </c>
      <c r="C78" s="223" t="s">
        <v>994</v>
      </c>
      <c r="D78" s="223" t="s">
        <v>995</v>
      </c>
      <c r="E78" s="228">
        <v>8452</v>
      </c>
    </row>
    <row r="79" spans="1:5" ht="25.5">
      <c r="A79" s="223">
        <v>1313</v>
      </c>
      <c r="B79" s="227">
        <v>68321261</v>
      </c>
      <c r="C79" s="223" t="s">
        <v>969</v>
      </c>
      <c r="D79" s="223" t="s">
        <v>970</v>
      </c>
      <c r="E79" s="228">
        <v>9349</v>
      </c>
    </row>
    <row r="80" spans="1:5" ht="25.5">
      <c r="A80" s="223">
        <v>1314</v>
      </c>
      <c r="B80" s="227">
        <v>13644271</v>
      </c>
      <c r="C80" s="223" t="s">
        <v>1933</v>
      </c>
      <c r="D80" s="223" t="s">
        <v>1934</v>
      </c>
      <c r="E80" s="228">
        <v>6340</v>
      </c>
    </row>
    <row r="81" spans="1:5" ht="12.75">
      <c r="A81" s="223">
        <v>1315</v>
      </c>
      <c r="B81" s="227">
        <v>13644289</v>
      </c>
      <c r="C81" s="223" t="s">
        <v>1935</v>
      </c>
      <c r="D81" s="223" t="s">
        <v>1936</v>
      </c>
      <c r="E81" s="228">
        <v>7068</v>
      </c>
    </row>
    <row r="82" spans="1:5" ht="25.5">
      <c r="A82" s="223">
        <v>1316</v>
      </c>
      <c r="B82" s="227" t="s">
        <v>1937</v>
      </c>
      <c r="C82" s="223" t="s">
        <v>1938</v>
      </c>
      <c r="D82" s="223" t="s">
        <v>1939</v>
      </c>
      <c r="E82" s="228">
        <v>6005</v>
      </c>
    </row>
    <row r="83" spans="1:5" ht="25.5">
      <c r="A83" s="223">
        <v>1317</v>
      </c>
      <c r="B83" s="227">
        <v>13644254</v>
      </c>
      <c r="C83" s="223" t="s">
        <v>1940</v>
      </c>
      <c r="D83" s="223" t="s">
        <v>1941</v>
      </c>
      <c r="E83" s="228">
        <v>8606</v>
      </c>
    </row>
    <row r="84" spans="1:5" ht="25.5">
      <c r="A84" s="223">
        <v>1318</v>
      </c>
      <c r="B84" s="227">
        <v>13644297</v>
      </c>
      <c r="C84" s="223" t="s">
        <v>1978</v>
      </c>
      <c r="D84" s="223" t="s">
        <v>1979</v>
      </c>
      <c r="E84" s="228">
        <v>10350</v>
      </c>
    </row>
    <row r="85" spans="1:5" ht="25.5">
      <c r="A85" s="223">
        <v>1321</v>
      </c>
      <c r="B85" s="227" t="s">
        <v>1980</v>
      </c>
      <c r="C85" s="223" t="s">
        <v>1981</v>
      </c>
      <c r="D85" s="223" t="s">
        <v>1982</v>
      </c>
      <c r="E85" s="228">
        <v>4941</v>
      </c>
    </row>
    <row r="86" spans="1:5" ht="12.75">
      <c r="A86" s="223">
        <v>1322</v>
      </c>
      <c r="B86" s="227" t="s">
        <v>1983</v>
      </c>
      <c r="C86" s="223" t="s">
        <v>1984</v>
      </c>
      <c r="D86" s="223" t="s">
        <v>1985</v>
      </c>
      <c r="E86" s="228">
        <f>4306+1650</f>
        <v>5956</v>
      </c>
    </row>
    <row r="87" spans="1:5" ht="25.5">
      <c r="A87" s="223">
        <v>1324</v>
      </c>
      <c r="B87" s="227" t="s">
        <v>1986</v>
      </c>
      <c r="C87" s="223" t="s">
        <v>1987</v>
      </c>
      <c r="D87" s="223" t="s">
        <v>2267</v>
      </c>
      <c r="E87" s="228">
        <v>6095</v>
      </c>
    </row>
    <row r="88" spans="1:5" ht="12.75">
      <c r="A88" s="223">
        <v>1326</v>
      </c>
      <c r="B88" s="227" t="s">
        <v>2268</v>
      </c>
      <c r="C88" s="223" t="s">
        <v>2425</v>
      </c>
      <c r="D88" s="223" t="s">
        <v>2426</v>
      </c>
      <c r="E88" s="228">
        <v>4030</v>
      </c>
    </row>
    <row r="89" spans="1:5" ht="12.75">
      <c r="A89" s="223">
        <v>1328</v>
      </c>
      <c r="B89" s="227" t="s">
        <v>2427</v>
      </c>
      <c r="C89" s="223" t="s">
        <v>2428</v>
      </c>
      <c r="D89" s="223" t="s">
        <v>2619</v>
      </c>
      <c r="E89" s="228">
        <v>5117</v>
      </c>
    </row>
    <row r="90" spans="1:5" ht="12.75">
      <c r="A90" s="223">
        <v>1329</v>
      </c>
      <c r="B90" s="227" t="s">
        <v>2620</v>
      </c>
      <c r="C90" s="223" t="s">
        <v>2621</v>
      </c>
      <c r="D90" s="223" t="s">
        <v>378</v>
      </c>
      <c r="E90" s="228">
        <v>2100</v>
      </c>
    </row>
    <row r="91" spans="1:5" ht="12.75">
      <c r="A91" s="223">
        <v>1330</v>
      </c>
      <c r="B91" s="227" t="s">
        <v>379</v>
      </c>
      <c r="C91" s="223" t="s">
        <v>380</v>
      </c>
      <c r="D91" s="223" t="s">
        <v>381</v>
      </c>
      <c r="E91" s="228">
        <v>1378</v>
      </c>
    </row>
    <row r="92" spans="1:5" ht="25.5">
      <c r="A92" s="223">
        <v>1331</v>
      </c>
      <c r="B92" s="227">
        <v>18054455</v>
      </c>
      <c r="C92" s="223" t="s">
        <v>487</v>
      </c>
      <c r="D92" s="223" t="s">
        <v>488</v>
      </c>
      <c r="E92" s="228">
        <v>5804</v>
      </c>
    </row>
    <row r="93" spans="1:5" ht="12.75">
      <c r="A93" s="223">
        <v>1332</v>
      </c>
      <c r="B93" s="227" t="s">
        <v>489</v>
      </c>
      <c r="C93" s="223" t="s">
        <v>490</v>
      </c>
      <c r="D93" s="223" t="s">
        <v>491</v>
      </c>
      <c r="E93" s="228">
        <v>2420</v>
      </c>
    </row>
    <row r="94" spans="1:5" ht="25.5">
      <c r="A94" s="223">
        <v>1333</v>
      </c>
      <c r="B94" s="227" t="s">
        <v>492</v>
      </c>
      <c r="C94" s="223" t="s">
        <v>493</v>
      </c>
      <c r="D94" s="223" t="s">
        <v>494</v>
      </c>
      <c r="E94" s="228">
        <v>5819</v>
      </c>
    </row>
    <row r="95" spans="1:5" ht="25.5">
      <c r="A95" s="223">
        <v>1334</v>
      </c>
      <c r="B95" s="227" t="s">
        <v>495</v>
      </c>
      <c r="C95" s="223" t="s">
        <v>1529</v>
      </c>
      <c r="D95" s="223" t="s">
        <v>1530</v>
      </c>
      <c r="E95" s="228">
        <v>2117</v>
      </c>
    </row>
    <row r="96" spans="1:5" ht="12.75">
      <c r="A96" s="223">
        <v>1335</v>
      </c>
      <c r="B96" s="227">
        <v>14616068</v>
      </c>
      <c r="C96" s="223" t="s">
        <v>1531</v>
      </c>
      <c r="D96" s="223" t="s">
        <v>1532</v>
      </c>
      <c r="E96" s="228">
        <v>5755</v>
      </c>
    </row>
    <row r="97" spans="1:5" ht="12.75">
      <c r="A97" s="223">
        <v>1336</v>
      </c>
      <c r="B97" s="227" t="s">
        <v>1533</v>
      </c>
      <c r="C97" s="223" t="s">
        <v>1735</v>
      </c>
      <c r="D97" s="223" t="s">
        <v>1736</v>
      </c>
      <c r="E97" s="228">
        <v>1797</v>
      </c>
    </row>
    <row r="98" spans="1:5" ht="25.5">
      <c r="A98" s="223">
        <v>1337</v>
      </c>
      <c r="B98" s="227" t="s">
        <v>1737</v>
      </c>
      <c r="C98" s="223" t="s">
        <v>1738</v>
      </c>
      <c r="D98" s="223" t="s">
        <v>1739</v>
      </c>
      <c r="E98" s="228">
        <v>6729</v>
      </c>
    </row>
    <row r="99" spans="1:5" ht="25.5">
      <c r="A99" s="223">
        <v>1338</v>
      </c>
      <c r="B99" s="227">
        <v>14613280</v>
      </c>
      <c r="C99" s="223" t="s">
        <v>1740</v>
      </c>
      <c r="D99" s="223" t="s">
        <v>1741</v>
      </c>
      <c r="E99" s="228">
        <v>3968</v>
      </c>
    </row>
    <row r="100" spans="1:5" ht="25.5">
      <c r="A100" s="223">
        <v>1339</v>
      </c>
      <c r="B100" s="227">
        <v>13644301</v>
      </c>
      <c r="C100" s="223" t="s">
        <v>1742</v>
      </c>
      <c r="D100" s="223" t="s">
        <v>1743</v>
      </c>
      <c r="E100" s="228">
        <v>10959</v>
      </c>
    </row>
    <row r="101" spans="1:5" ht="25.5">
      <c r="A101" s="223">
        <v>1340</v>
      </c>
      <c r="B101" s="227" t="s">
        <v>1744</v>
      </c>
      <c r="C101" s="223" t="s">
        <v>1745</v>
      </c>
      <c r="D101" s="223" t="s">
        <v>1746</v>
      </c>
      <c r="E101" s="228">
        <v>7354</v>
      </c>
    </row>
    <row r="102" spans="1:5" ht="12.75">
      <c r="A102" s="223">
        <v>1341</v>
      </c>
      <c r="B102" s="227" t="s">
        <v>1747</v>
      </c>
      <c r="C102" s="223" t="s">
        <v>1748</v>
      </c>
      <c r="D102" s="223" t="s">
        <v>1749</v>
      </c>
      <c r="E102" s="228">
        <v>5927</v>
      </c>
    </row>
    <row r="103" spans="1:5" ht="12.75">
      <c r="A103" s="223">
        <v>1343</v>
      </c>
      <c r="B103" s="227" t="s">
        <v>1750</v>
      </c>
      <c r="C103" s="223" t="s">
        <v>1751</v>
      </c>
      <c r="D103" s="223" t="s">
        <v>1752</v>
      </c>
      <c r="E103" s="228">
        <v>6412</v>
      </c>
    </row>
    <row r="104" spans="1:5" ht="25.5">
      <c r="A104" s="223">
        <v>1344</v>
      </c>
      <c r="B104" s="227">
        <v>63731371</v>
      </c>
      <c r="C104" s="223" t="s">
        <v>1753</v>
      </c>
      <c r="D104" s="223" t="s">
        <v>1754</v>
      </c>
      <c r="E104" s="228">
        <v>4997</v>
      </c>
    </row>
    <row r="105" spans="1:5" ht="12.75">
      <c r="A105" s="223">
        <v>1345</v>
      </c>
      <c r="B105" s="227" t="s">
        <v>1755</v>
      </c>
      <c r="C105" s="223" t="s">
        <v>2469</v>
      </c>
      <c r="D105" s="223" t="s">
        <v>2470</v>
      </c>
      <c r="E105" s="228">
        <v>3058</v>
      </c>
    </row>
    <row r="106" spans="1:5" ht="12.75">
      <c r="A106" s="223">
        <v>1346</v>
      </c>
      <c r="B106" s="227">
        <v>13643479</v>
      </c>
      <c r="C106" s="223" t="s">
        <v>2471</v>
      </c>
      <c r="D106" s="223" t="s">
        <v>2472</v>
      </c>
      <c r="E106" s="228">
        <v>4353</v>
      </c>
    </row>
    <row r="107" spans="1:5" ht="25.5">
      <c r="A107" s="223">
        <v>1348</v>
      </c>
      <c r="B107" s="227" t="s">
        <v>2473</v>
      </c>
      <c r="C107" s="223" t="s">
        <v>2474</v>
      </c>
      <c r="D107" s="223" t="s">
        <v>2475</v>
      </c>
      <c r="E107" s="228">
        <v>3040</v>
      </c>
    </row>
    <row r="108" spans="1:5" ht="12.75">
      <c r="A108" s="223">
        <v>1349</v>
      </c>
      <c r="B108" s="227" t="s">
        <v>2476</v>
      </c>
      <c r="C108" s="223" t="s">
        <v>2477</v>
      </c>
      <c r="D108" s="223" t="s">
        <v>1526</v>
      </c>
      <c r="E108" s="228">
        <v>2285</v>
      </c>
    </row>
    <row r="109" spans="1:5" ht="12.75">
      <c r="A109" s="223">
        <v>1350</v>
      </c>
      <c r="B109" s="227" t="s">
        <v>1527</v>
      </c>
      <c r="C109" s="223" t="s">
        <v>1528</v>
      </c>
      <c r="D109" s="223" t="s">
        <v>2787</v>
      </c>
      <c r="E109" s="228">
        <v>8348</v>
      </c>
    </row>
    <row r="110" spans="1:5" ht="25.5">
      <c r="A110" s="223">
        <v>1351</v>
      </c>
      <c r="B110" s="227" t="s">
        <v>2788</v>
      </c>
      <c r="C110" s="223" t="s">
        <v>2789</v>
      </c>
      <c r="D110" s="223" t="s">
        <v>2790</v>
      </c>
      <c r="E110" s="228">
        <v>3655</v>
      </c>
    </row>
    <row r="111" spans="1:5" ht="25.5">
      <c r="A111" s="223">
        <v>1401</v>
      </c>
      <c r="B111" s="227">
        <v>64628141</v>
      </c>
      <c r="C111" s="223" t="s">
        <v>2791</v>
      </c>
      <c r="D111" s="223" t="s">
        <v>2792</v>
      </c>
      <c r="E111" s="228">
        <v>788</v>
      </c>
    </row>
    <row r="112" spans="1:5" ht="25.5">
      <c r="A112" s="223">
        <v>1402</v>
      </c>
      <c r="B112" s="227">
        <v>64628124</v>
      </c>
      <c r="C112" s="223" t="s">
        <v>636</v>
      </c>
      <c r="D112" s="223" t="s">
        <v>637</v>
      </c>
      <c r="E112" s="228">
        <v>853</v>
      </c>
    </row>
    <row r="113" spans="1:5" ht="12.75">
      <c r="A113" s="223">
        <v>1403</v>
      </c>
      <c r="B113" s="227">
        <v>64628132</v>
      </c>
      <c r="C113" s="223" t="s">
        <v>638</v>
      </c>
      <c r="D113" s="223" t="s">
        <v>639</v>
      </c>
      <c r="E113" s="228">
        <v>989</v>
      </c>
    </row>
    <row r="114" spans="1:5" ht="25.5">
      <c r="A114" s="223">
        <v>1404</v>
      </c>
      <c r="B114" s="227" t="s">
        <v>640</v>
      </c>
      <c r="C114" s="223" t="s">
        <v>641</v>
      </c>
      <c r="D114" s="223" t="s">
        <v>642</v>
      </c>
      <c r="E114" s="228">
        <f>3594+75</f>
        <v>3669</v>
      </c>
    </row>
    <row r="115" spans="1:5" ht="25.5">
      <c r="A115" s="223">
        <v>1405</v>
      </c>
      <c r="B115" s="227" t="s">
        <v>643</v>
      </c>
      <c r="C115" s="223" t="s">
        <v>644</v>
      </c>
      <c r="D115" s="223" t="s">
        <v>645</v>
      </c>
      <c r="E115" s="228">
        <v>1700</v>
      </c>
    </row>
    <row r="116" spans="1:5" ht="25.5">
      <c r="A116" s="223">
        <v>1406</v>
      </c>
      <c r="B116" s="227">
        <v>61989258</v>
      </c>
      <c r="C116" s="223" t="s">
        <v>2786</v>
      </c>
      <c r="D116" s="223" t="s">
        <v>812</v>
      </c>
      <c r="E116" s="228">
        <v>3871</v>
      </c>
    </row>
    <row r="117" spans="1:5" ht="25.5">
      <c r="A117" s="223">
        <v>1408</v>
      </c>
      <c r="B117" s="227">
        <v>13644319</v>
      </c>
      <c r="C117" s="223" t="s">
        <v>813</v>
      </c>
      <c r="D117" s="223" t="s">
        <v>814</v>
      </c>
      <c r="E117" s="228">
        <v>10754</v>
      </c>
    </row>
    <row r="118" spans="1:5" ht="25.5">
      <c r="A118" s="223">
        <v>1409</v>
      </c>
      <c r="B118" s="227">
        <v>60337389</v>
      </c>
      <c r="C118" s="223" t="s">
        <v>815</v>
      </c>
      <c r="D118" s="223" t="s">
        <v>2127</v>
      </c>
      <c r="E118" s="228">
        <v>622</v>
      </c>
    </row>
    <row r="119" spans="1:5" ht="25.5">
      <c r="A119" s="223">
        <v>1411</v>
      </c>
      <c r="B119" s="227">
        <v>60337346</v>
      </c>
      <c r="C119" s="223" t="s">
        <v>2128</v>
      </c>
      <c r="D119" s="223" t="s">
        <v>2421</v>
      </c>
      <c r="E119" s="228">
        <v>1118</v>
      </c>
    </row>
    <row r="120" spans="1:5" ht="25.5">
      <c r="A120" s="223">
        <v>1413</v>
      </c>
      <c r="B120" s="227">
        <v>66741335</v>
      </c>
      <c r="C120" s="223" t="s">
        <v>2422</v>
      </c>
      <c r="D120" s="223" t="s">
        <v>2423</v>
      </c>
      <c r="E120" s="228">
        <v>1323</v>
      </c>
    </row>
    <row r="121" spans="1:5" ht="25.5">
      <c r="A121" s="223">
        <v>1414</v>
      </c>
      <c r="B121" s="227">
        <v>47813474</v>
      </c>
      <c r="C121" s="223" t="s">
        <v>2424</v>
      </c>
      <c r="D121" s="223" t="s">
        <v>2675</v>
      </c>
      <c r="E121" s="228">
        <v>961</v>
      </c>
    </row>
    <row r="122" spans="1:5" ht="25.5">
      <c r="A122" s="223">
        <v>1415</v>
      </c>
      <c r="B122" s="227">
        <v>63699214</v>
      </c>
      <c r="C122" s="223" t="s">
        <v>2676</v>
      </c>
      <c r="D122" s="223" t="s">
        <v>2677</v>
      </c>
      <c r="E122" s="228">
        <v>492</v>
      </c>
    </row>
    <row r="123" spans="1:5" ht="25.5">
      <c r="A123" s="223">
        <v>1501</v>
      </c>
      <c r="B123" s="227">
        <v>64628159</v>
      </c>
      <c r="C123" s="223" t="s">
        <v>2678</v>
      </c>
      <c r="D123" s="223" t="s">
        <v>2679</v>
      </c>
      <c r="E123" s="228">
        <v>1475</v>
      </c>
    </row>
    <row r="124" spans="1:5" ht="12.75">
      <c r="A124" s="223">
        <v>1502</v>
      </c>
      <c r="B124" s="227">
        <v>61989274</v>
      </c>
      <c r="C124" s="223" t="s">
        <v>2683</v>
      </c>
      <c r="D124" s="223" t="s">
        <v>2684</v>
      </c>
      <c r="E124" s="228">
        <v>2798</v>
      </c>
    </row>
    <row r="125" spans="1:5" ht="12.75">
      <c r="A125" s="223">
        <v>1503</v>
      </c>
      <c r="B125" s="227">
        <v>61989266</v>
      </c>
      <c r="C125" s="223" t="s">
        <v>2685</v>
      </c>
      <c r="D125" s="223" t="s">
        <v>2686</v>
      </c>
      <c r="E125" s="228">
        <v>2339</v>
      </c>
    </row>
    <row r="126" spans="1:5" ht="12.75">
      <c r="A126" s="223">
        <v>1504</v>
      </c>
      <c r="B126" s="227">
        <v>64628213</v>
      </c>
      <c r="C126" s="223" t="s">
        <v>2687</v>
      </c>
      <c r="D126" s="223" t="s">
        <v>2688</v>
      </c>
      <c r="E126" s="228">
        <v>952</v>
      </c>
    </row>
    <row r="127" spans="1:5" ht="25.5">
      <c r="A127" s="223">
        <v>1505</v>
      </c>
      <c r="B127" s="227">
        <v>64628205</v>
      </c>
      <c r="C127" s="223" t="s">
        <v>2690</v>
      </c>
      <c r="D127" s="223" t="s">
        <v>2691</v>
      </c>
      <c r="E127" s="228">
        <v>926</v>
      </c>
    </row>
    <row r="128" spans="1:5" ht="12.75">
      <c r="A128" s="223">
        <v>1507</v>
      </c>
      <c r="B128" s="227">
        <v>64628191</v>
      </c>
      <c r="C128" s="223" t="s">
        <v>2692</v>
      </c>
      <c r="D128" s="223" t="s">
        <v>2693</v>
      </c>
      <c r="E128" s="228">
        <v>888</v>
      </c>
    </row>
    <row r="129" spans="1:5" ht="12.75">
      <c r="A129" s="223">
        <v>1508</v>
      </c>
      <c r="B129" s="227">
        <v>64628183</v>
      </c>
      <c r="C129" s="223" t="s">
        <v>1163</v>
      </c>
      <c r="D129" s="223" t="s">
        <v>1963</v>
      </c>
      <c r="E129" s="228">
        <v>2645</v>
      </c>
    </row>
    <row r="130" spans="1:5" ht="25.5">
      <c r="A130" s="223">
        <v>1509</v>
      </c>
      <c r="B130" s="227">
        <v>68899173</v>
      </c>
      <c r="C130" s="223" t="s">
        <v>1964</v>
      </c>
      <c r="D130" s="223" t="s">
        <v>1965</v>
      </c>
      <c r="E130" s="228">
        <v>419</v>
      </c>
    </row>
    <row r="131" spans="1:5" ht="12.75">
      <c r="A131" s="223">
        <v>1512</v>
      </c>
      <c r="B131" s="227" t="s">
        <v>1966</v>
      </c>
      <c r="C131" s="223" t="s">
        <v>1967</v>
      </c>
      <c r="D131" s="223" t="s">
        <v>1968</v>
      </c>
      <c r="E131" s="228">
        <v>3027</v>
      </c>
    </row>
    <row r="132" spans="1:5" ht="12.75">
      <c r="A132" s="223">
        <v>1513</v>
      </c>
      <c r="B132" s="227">
        <v>47655259</v>
      </c>
      <c r="C132" s="223" t="s">
        <v>1969</v>
      </c>
      <c r="D132" s="223" t="s">
        <v>1970</v>
      </c>
      <c r="E132" s="228">
        <v>1959</v>
      </c>
    </row>
    <row r="133" spans="1:5" ht="25.5">
      <c r="A133" s="223">
        <v>1514</v>
      </c>
      <c r="B133" s="227">
        <v>63024616</v>
      </c>
      <c r="C133" s="223" t="s">
        <v>501</v>
      </c>
      <c r="D133" s="223" t="s">
        <v>502</v>
      </c>
      <c r="E133" s="228">
        <v>1135</v>
      </c>
    </row>
    <row r="134" spans="1:5" ht="12.75">
      <c r="A134" s="223">
        <v>1515</v>
      </c>
      <c r="B134" s="227" t="s">
        <v>2226</v>
      </c>
      <c r="C134" s="223" t="s">
        <v>2227</v>
      </c>
      <c r="D134" s="223" t="s">
        <v>2228</v>
      </c>
      <c r="E134" s="228">
        <v>2089</v>
      </c>
    </row>
    <row r="135" spans="1:5" ht="25.5">
      <c r="A135" s="223">
        <v>1516</v>
      </c>
      <c r="B135" s="227">
        <v>70640700</v>
      </c>
      <c r="C135" s="223" t="s">
        <v>2229</v>
      </c>
      <c r="D135" s="223" t="s">
        <v>2230</v>
      </c>
      <c r="E135" s="228">
        <v>1498</v>
      </c>
    </row>
    <row r="136" spans="1:5" ht="25.5">
      <c r="A136" s="223">
        <v>1517</v>
      </c>
      <c r="B136" s="227">
        <v>70640696</v>
      </c>
      <c r="C136" s="223" t="s">
        <v>2231</v>
      </c>
      <c r="D136" s="223" t="s">
        <v>2232</v>
      </c>
      <c r="E136" s="228">
        <v>474</v>
      </c>
    </row>
    <row r="137" spans="1:5" ht="25.5">
      <c r="A137" s="223">
        <v>1518</v>
      </c>
      <c r="B137" s="227">
        <v>64125912</v>
      </c>
      <c r="C137" s="223" t="s">
        <v>2233</v>
      </c>
      <c r="D137" s="223" t="s">
        <v>2234</v>
      </c>
      <c r="E137" s="228">
        <v>1514</v>
      </c>
    </row>
    <row r="138" spans="1:5" ht="12.75">
      <c r="A138" s="223">
        <v>1519</v>
      </c>
      <c r="B138" s="227">
        <v>70640726</v>
      </c>
      <c r="C138" s="223" t="s">
        <v>2235</v>
      </c>
      <c r="D138" s="223" t="s">
        <v>2236</v>
      </c>
      <c r="E138" s="228">
        <v>514</v>
      </c>
    </row>
    <row r="139" spans="1:5" ht="25.5">
      <c r="A139" s="223">
        <v>1520</v>
      </c>
      <c r="B139" s="227">
        <v>70640718</v>
      </c>
      <c r="C139" s="223" t="s">
        <v>2020</v>
      </c>
      <c r="D139" s="223" t="s">
        <v>2021</v>
      </c>
      <c r="E139" s="228">
        <v>746</v>
      </c>
    </row>
    <row r="140" spans="1:5" ht="25.5">
      <c r="A140" s="223">
        <v>1521</v>
      </c>
      <c r="B140" s="227">
        <v>62330268</v>
      </c>
      <c r="C140" s="223" t="s">
        <v>516</v>
      </c>
      <c r="D140" s="223" t="s">
        <v>517</v>
      </c>
      <c r="E140" s="228">
        <v>1803</v>
      </c>
    </row>
    <row r="141" spans="1:5" ht="12.75">
      <c r="A141" s="223">
        <v>1522</v>
      </c>
      <c r="B141" s="227">
        <v>62330390</v>
      </c>
      <c r="C141" s="223" t="s">
        <v>518</v>
      </c>
      <c r="D141" s="223" t="s">
        <v>519</v>
      </c>
      <c r="E141" s="228">
        <v>847</v>
      </c>
    </row>
    <row r="142" spans="1:5" ht="12.75">
      <c r="A142" s="223">
        <v>1524</v>
      </c>
      <c r="B142" s="227">
        <v>70640661</v>
      </c>
      <c r="C142" s="223" t="s">
        <v>520</v>
      </c>
      <c r="D142" s="223" t="s">
        <v>521</v>
      </c>
      <c r="E142" s="228">
        <v>669</v>
      </c>
    </row>
    <row r="143" spans="1:5" ht="12.75">
      <c r="A143" s="223">
        <v>1525</v>
      </c>
      <c r="B143" s="227">
        <v>70640670</v>
      </c>
      <c r="C143" s="223" t="s">
        <v>522</v>
      </c>
      <c r="D143" s="223" t="s">
        <v>523</v>
      </c>
      <c r="E143" s="228">
        <v>892</v>
      </c>
    </row>
    <row r="144" spans="1:5" ht="12.75">
      <c r="A144" s="223">
        <v>1526</v>
      </c>
      <c r="B144" s="227">
        <v>47813482</v>
      </c>
      <c r="C144" s="223" t="s">
        <v>524</v>
      </c>
      <c r="D144" s="223" t="s">
        <v>525</v>
      </c>
      <c r="E144" s="228">
        <v>1945</v>
      </c>
    </row>
    <row r="145" spans="1:5" ht="25.5">
      <c r="A145" s="223">
        <v>1527</v>
      </c>
      <c r="B145" s="227">
        <v>47813491</v>
      </c>
      <c r="C145" s="223" t="s">
        <v>526</v>
      </c>
      <c r="D145" s="223" t="s">
        <v>527</v>
      </c>
      <c r="E145" s="228">
        <v>858</v>
      </c>
    </row>
    <row r="146" spans="1:5" ht="12.75">
      <c r="A146" s="223">
        <v>1528</v>
      </c>
      <c r="B146" s="227">
        <v>47813199</v>
      </c>
      <c r="C146" s="223" t="s">
        <v>528</v>
      </c>
      <c r="D146" s="223" t="s">
        <v>529</v>
      </c>
      <c r="E146" s="228">
        <v>819</v>
      </c>
    </row>
    <row r="147" spans="1:5" ht="12.75">
      <c r="A147" s="223">
        <v>1529</v>
      </c>
      <c r="B147" s="227">
        <v>47813181</v>
      </c>
      <c r="C147" s="223" t="s">
        <v>1507</v>
      </c>
      <c r="D147" s="223" t="s">
        <v>1508</v>
      </c>
      <c r="E147" s="228">
        <v>767</v>
      </c>
    </row>
    <row r="148" spans="1:5" ht="12.75">
      <c r="A148" s="223">
        <v>1530</v>
      </c>
      <c r="B148" s="227">
        <v>47813211</v>
      </c>
      <c r="C148" s="223" t="s">
        <v>1509</v>
      </c>
      <c r="D148" s="223" t="s">
        <v>1510</v>
      </c>
      <c r="E148" s="228">
        <v>988</v>
      </c>
    </row>
    <row r="149" spans="1:5" ht="12.75">
      <c r="A149" s="223">
        <v>1531</v>
      </c>
      <c r="B149" s="227">
        <v>47813563</v>
      </c>
      <c r="C149" s="223" t="s">
        <v>1511</v>
      </c>
      <c r="D149" s="223" t="s">
        <v>1512</v>
      </c>
      <c r="E149" s="228">
        <v>2964</v>
      </c>
    </row>
    <row r="150" spans="1:5" ht="25.5">
      <c r="A150" s="223">
        <v>1532</v>
      </c>
      <c r="B150" s="227">
        <v>47813571</v>
      </c>
      <c r="C150" s="223" t="s">
        <v>1513</v>
      </c>
      <c r="D150" s="223" t="s">
        <v>1514</v>
      </c>
      <c r="E150" s="228">
        <v>4930</v>
      </c>
    </row>
    <row r="151" spans="1:5" ht="12.75">
      <c r="A151" s="223">
        <v>1533</v>
      </c>
      <c r="B151" s="227">
        <v>47813172</v>
      </c>
      <c r="C151" s="223" t="s">
        <v>1515</v>
      </c>
      <c r="D151" s="223" t="s">
        <v>2523</v>
      </c>
      <c r="E151" s="228">
        <v>1124</v>
      </c>
    </row>
    <row r="152" spans="1:5" ht="25.5">
      <c r="A152" s="223">
        <v>1535</v>
      </c>
      <c r="B152" s="227">
        <v>69610134</v>
      </c>
      <c r="C152" s="223" t="s">
        <v>2524</v>
      </c>
      <c r="D152" s="223" t="s">
        <v>2525</v>
      </c>
      <c r="E152" s="228">
        <v>1348</v>
      </c>
    </row>
    <row r="153" spans="1:5" ht="25.5">
      <c r="A153" s="223">
        <v>1536</v>
      </c>
      <c r="B153" s="227">
        <v>70632090</v>
      </c>
      <c r="C153" s="223" t="s">
        <v>2526</v>
      </c>
      <c r="D153" s="223" t="s">
        <v>2546</v>
      </c>
      <c r="E153" s="228">
        <v>515</v>
      </c>
    </row>
    <row r="154" spans="1:5" ht="25.5">
      <c r="A154" s="223">
        <v>1537</v>
      </c>
      <c r="B154" s="227">
        <v>69610126</v>
      </c>
      <c r="C154" s="223" t="s">
        <v>2547</v>
      </c>
      <c r="D154" s="223" t="s">
        <v>2548</v>
      </c>
      <c r="E154" s="228">
        <v>1552</v>
      </c>
    </row>
    <row r="155" spans="1:5" ht="25.5">
      <c r="A155" s="223">
        <v>1538</v>
      </c>
      <c r="B155" s="227" t="s">
        <v>2549</v>
      </c>
      <c r="C155" s="223" t="s">
        <v>1275</v>
      </c>
      <c r="D155" s="223" t="s">
        <v>2098</v>
      </c>
      <c r="E155" s="228">
        <v>3630</v>
      </c>
    </row>
    <row r="156" spans="1:5" ht="12.75">
      <c r="A156" s="223">
        <v>1539</v>
      </c>
      <c r="B156" s="227">
        <v>60802669</v>
      </c>
      <c r="C156" s="223" t="s">
        <v>2148</v>
      </c>
      <c r="D156" s="223" t="s">
        <v>2149</v>
      </c>
      <c r="E156" s="228">
        <v>1623</v>
      </c>
    </row>
    <row r="157" spans="1:5" ht="12.75">
      <c r="A157" s="223">
        <v>1540</v>
      </c>
      <c r="B157" s="227">
        <v>60802791</v>
      </c>
      <c r="C157" s="223" t="s">
        <v>2150</v>
      </c>
      <c r="D157" s="223" t="s">
        <v>2151</v>
      </c>
      <c r="E157" s="228">
        <v>528</v>
      </c>
    </row>
    <row r="158" spans="1:5" ht="12.75">
      <c r="A158" s="223">
        <v>1541</v>
      </c>
      <c r="B158" s="227">
        <v>60780509</v>
      </c>
      <c r="C158" s="223" t="s">
        <v>2186</v>
      </c>
      <c r="D158" s="223" t="s">
        <v>2542</v>
      </c>
      <c r="E158" s="228">
        <v>667</v>
      </c>
    </row>
    <row r="159" spans="1:5" ht="12.75">
      <c r="A159" s="223">
        <v>1543</v>
      </c>
      <c r="B159" s="227">
        <v>60802561</v>
      </c>
      <c r="C159" s="223" t="s">
        <v>2543</v>
      </c>
      <c r="D159" s="223" t="s">
        <v>2544</v>
      </c>
      <c r="E159" s="228">
        <v>660</v>
      </c>
    </row>
    <row r="160" spans="1:5" ht="12.75">
      <c r="A160" s="223">
        <v>1544</v>
      </c>
      <c r="B160" s="227" t="s">
        <v>2545</v>
      </c>
      <c r="C160" s="223" t="s">
        <v>2071</v>
      </c>
      <c r="D160" s="223" t="s">
        <v>2072</v>
      </c>
      <c r="E160" s="228">
        <v>1183</v>
      </c>
    </row>
    <row r="161" spans="1:5" ht="25.5">
      <c r="A161" s="223">
        <v>1545</v>
      </c>
      <c r="B161" s="227" t="s">
        <v>2073</v>
      </c>
      <c r="C161" s="223" t="s">
        <v>2074</v>
      </c>
      <c r="D161" s="223" t="s">
        <v>2075</v>
      </c>
      <c r="E161" s="228">
        <v>1960</v>
      </c>
    </row>
    <row r="162" spans="1:5" ht="25.5">
      <c r="A162" s="223">
        <v>1613</v>
      </c>
      <c r="B162" s="227">
        <v>62331663</v>
      </c>
      <c r="C162" s="223" t="s">
        <v>1553</v>
      </c>
      <c r="D162" s="223" t="s">
        <v>1554</v>
      </c>
      <c r="E162" s="228">
        <v>65</v>
      </c>
    </row>
    <row r="163" spans="1:5" ht="25.5">
      <c r="A163" s="223">
        <v>1616</v>
      </c>
      <c r="B163" s="244">
        <v>62331680</v>
      </c>
      <c r="C163" s="223" t="s">
        <v>2926</v>
      </c>
      <c r="D163" s="223" t="s">
        <v>668</v>
      </c>
      <c r="E163" s="228">
        <v>70</v>
      </c>
    </row>
    <row r="164" spans="1:5" ht="12.75">
      <c r="A164" s="223">
        <v>1624</v>
      </c>
      <c r="B164" s="231" t="s">
        <v>929</v>
      </c>
      <c r="C164" s="223" t="s">
        <v>2829</v>
      </c>
      <c r="D164" s="223" t="s">
        <v>2830</v>
      </c>
      <c r="E164" s="228">
        <v>900</v>
      </c>
    </row>
    <row r="165" spans="1:5" ht="12.75">
      <c r="A165" s="223">
        <v>1705</v>
      </c>
      <c r="B165" s="227">
        <v>60337401</v>
      </c>
      <c r="C165" s="223" t="s">
        <v>262</v>
      </c>
      <c r="D165" s="223" t="s">
        <v>263</v>
      </c>
      <c r="E165" s="228">
        <v>93</v>
      </c>
    </row>
    <row r="166" spans="1:5" ht="12.75">
      <c r="A166" s="223">
        <v>1707</v>
      </c>
      <c r="B166" s="227">
        <v>60337273</v>
      </c>
      <c r="C166" s="223" t="s">
        <v>2694</v>
      </c>
      <c r="D166" s="223" t="s">
        <v>2695</v>
      </c>
      <c r="E166" s="228">
        <v>90</v>
      </c>
    </row>
    <row r="167" spans="1:5" ht="25.5">
      <c r="A167" s="223">
        <v>1708</v>
      </c>
      <c r="B167" s="227" t="s">
        <v>2696</v>
      </c>
      <c r="C167" s="223" t="s">
        <v>2697</v>
      </c>
      <c r="D167" s="223" t="s">
        <v>2698</v>
      </c>
      <c r="E167" s="228">
        <f>5175+280</f>
        <v>5455</v>
      </c>
    </row>
    <row r="168" spans="1:5" ht="12.75">
      <c r="A168" s="223">
        <v>1710</v>
      </c>
      <c r="B168" s="227">
        <v>62331442</v>
      </c>
      <c r="C168" s="223" t="s">
        <v>2699</v>
      </c>
      <c r="D168" s="223" t="s">
        <v>2700</v>
      </c>
      <c r="E168" s="228">
        <v>41</v>
      </c>
    </row>
    <row r="169" spans="1:5" ht="25.5">
      <c r="A169" s="223">
        <v>1713</v>
      </c>
      <c r="B169" s="227">
        <v>47658142</v>
      </c>
      <c r="C169" s="223" t="s">
        <v>2701</v>
      </c>
      <c r="D169" s="223" t="s">
        <v>2702</v>
      </c>
      <c r="E169" s="228">
        <v>38</v>
      </c>
    </row>
    <row r="170" spans="1:5" ht="25.5">
      <c r="A170" s="223">
        <v>1714</v>
      </c>
      <c r="B170" s="227">
        <v>47658193</v>
      </c>
      <c r="C170" s="223" t="s">
        <v>3032</v>
      </c>
      <c r="D170" s="223" t="s">
        <v>3033</v>
      </c>
      <c r="E170" s="228">
        <v>44</v>
      </c>
    </row>
    <row r="171" spans="1:5" ht="12.75">
      <c r="A171" s="223">
        <v>1715</v>
      </c>
      <c r="B171" s="227">
        <v>47998300</v>
      </c>
      <c r="C171" s="223" t="s">
        <v>3097</v>
      </c>
      <c r="D171" s="223" t="s">
        <v>3098</v>
      </c>
      <c r="E171" s="228">
        <v>37</v>
      </c>
    </row>
    <row r="172" spans="1:5" ht="12.75">
      <c r="A172" s="223">
        <v>1716</v>
      </c>
      <c r="B172" s="227" t="s">
        <v>3099</v>
      </c>
      <c r="C172" s="223" t="s">
        <v>1242</v>
      </c>
      <c r="D172" s="223" t="s">
        <v>1243</v>
      </c>
      <c r="E172" s="228">
        <v>55</v>
      </c>
    </row>
    <row r="173" spans="1:5" ht="12.75">
      <c r="A173" s="223">
        <v>1718</v>
      </c>
      <c r="B173" s="227">
        <v>47998008</v>
      </c>
      <c r="C173" s="223" t="s">
        <v>1244</v>
      </c>
      <c r="D173" s="223" t="s">
        <v>521</v>
      </c>
      <c r="E173" s="228">
        <v>36</v>
      </c>
    </row>
    <row r="174" spans="1:5" ht="12.75">
      <c r="A174" s="223">
        <v>1721</v>
      </c>
      <c r="B174" s="227" t="s">
        <v>1245</v>
      </c>
      <c r="C174" s="223" t="s">
        <v>1246</v>
      </c>
      <c r="D174" s="223" t="s">
        <v>1247</v>
      </c>
      <c r="E174" s="228">
        <v>607</v>
      </c>
    </row>
    <row r="175" spans="1:5" ht="12.75">
      <c r="A175" s="223">
        <v>1724</v>
      </c>
      <c r="B175" s="227">
        <v>61955680</v>
      </c>
      <c r="C175" s="223" t="s">
        <v>1248</v>
      </c>
      <c r="D175" s="223" t="s">
        <v>1249</v>
      </c>
      <c r="E175" s="228">
        <v>35</v>
      </c>
    </row>
    <row r="176" spans="1:5" ht="12.75">
      <c r="A176" s="223">
        <v>1726</v>
      </c>
      <c r="B176" s="227">
        <v>61955671</v>
      </c>
      <c r="C176" s="223" t="s">
        <v>1250</v>
      </c>
      <c r="D176" s="223" t="s">
        <v>1251</v>
      </c>
      <c r="E176" s="228">
        <v>40</v>
      </c>
    </row>
    <row r="177" spans="1:5" ht="12.75">
      <c r="A177" s="223">
        <v>1727</v>
      </c>
      <c r="B177" s="227">
        <v>61955744</v>
      </c>
      <c r="C177" s="223" t="s">
        <v>1252</v>
      </c>
      <c r="D177" s="223" t="s">
        <v>1253</v>
      </c>
      <c r="E177" s="228">
        <v>115</v>
      </c>
    </row>
    <row r="178" spans="1:5" ht="12.75">
      <c r="A178" s="223">
        <v>1728</v>
      </c>
      <c r="B178" s="227">
        <v>64120368</v>
      </c>
      <c r="C178" s="223" t="s">
        <v>1254</v>
      </c>
      <c r="D178" s="223" t="s">
        <v>1255</v>
      </c>
      <c r="E178" s="228">
        <v>51</v>
      </c>
    </row>
    <row r="179" spans="1:5" ht="25.5">
      <c r="A179" s="223">
        <v>1804</v>
      </c>
      <c r="B179" s="227">
        <v>45234370</v>
      </c>
      <c r="C179" s="223" t="s">
        <v>1256</v>
      </c>
      <c r="D179" s="223" t="s">
        <v>1257</v>
      </c>
      <c r="E179" s="228">
        <v>931</v>
      </c>
    </row>
    <row r="180" spans="1:5" ht="25.5">
      <c r="A180" s="223">
        <v>1806</v>
      </c>
      <c r="B180" s="227" t="s">
        <v>1258</v>
      </c>
      <c r="C180" s="223" t="s">
        <v>1259</v>
      </c>
      <c r="D180" s="223" t="s">
        <v>1260</v>
      </c>
      <c r="E180" s="228">
        <v>1562</v>
      </c>
    </row>
    <row r="181" spans="1:5" ht="25.5">
      <c r="A181" s="223">
        <v>1807</v>
      </c>
      <c r="B181" s="227">
        <v>65497902</v>
      </c>
      <c r="C181" s="223" t="s">
        <v>2448</v>
      </c>
      <c r="D181" s="223" t="s">
        <v>2449</v>
      </c>
      <c r="E181" s="228">
        <v>966</v>
      </c>
    </row>
    <row r="182" spans="1:5" ht="12.75">
      <c r="A182" s="223">
        <v>1814</v>
      </c>
      <c r="B182" s="227">
        <v>62331752</v>
      </c>
      <c r="C182" s="223" t="s">
        <v>2453</v>
      </c>
      <c r="D182" s="223" t="s">
        <v>2454</v>
      </c>
      <c r="E182" s="228">
        <v>860</v>
      </c>
    </row>
    <row r="183" spans="1:5" ht="12.75">
      <c r="A183" s="223">
        <v>1817</v>
      </c>
      <c r="B183" s="227">
        <v>62330381</v>
      </c>
      <c r="C183" s="223" t="s">
        <v>2455</v>
      </c>
      <c r="D183" s="223" t="s">
        <v>2456</v>
      </c>
      <c r="E183" s="228">
        <v>795</v>
      </c>
    </row>
    <row r="184" spans="1:5" ht="25.5">
      <c r="A184" s="223">
        <v>1818</v>
      </c>
      <c r="B184" s="227">
        <v>62330403</v>
      </c>
      <c r="C184" s="223" t="s">
        <v>1646</v>
      </c>
      <c r="D184" s="223" t="s">
        <v>1647</v>
      </c>
      <c r="E184" s="228">
        <f>3938+2550</f>
        <v>6488</v>
      </c>
    </row>
    <row r="185" spans="1:5" ht="12.75">
      <c r="A185" s="223">
        <v>1819</v>
      </c>
      <c r="B185" s="227" t="s">
        <v>1648</v>
      </c>
      <c r="C185" s="223" t="s">
        <v>1649</v>
      </c>
      <c r="D185" s="223" t="s">
        <v>1650</v>
      </c>
      <c r="E185" s="228">
        <v>4780</v>
      </c>
    </row>
    <row r="186" spans="1:5" ht="12.75">
      <c r="A186" s="223">
        <v>1821</v>
      </c>
      <c r="B186" s="227" t="s">
        <v>1651</v>
      </c>
      <c r="C186" s="223" t="s">
        <v>1652</v>
      </c>
      <c r="D186" s="223" t="s">
        <v>1653</v>
      </c>
      <c r="E186" s="228">
        <v>613</v>
      </c>
    </row>
    <row r="187" spans="1:5" ht="12.75">
      <c r="A187" s="223">
        <v>1823</v>
      </c>
      <c r="B187" s="227">
        <v>47813369</v>
      </c>
      <c r="C187" s="223" t="s">
        <v>1654</v>
      </c>
      <c r="D187" s="223" t="s">
        <v>358</v>
      </c>
      <c r="E187" s="228">
        <v>826</v>
      </c>
    </row>
    <row r="188" spans="1:5" ht="25.5">
      <c r="A188" s="223">
        <v>1826</v>
      </c>
      <c r="B188" s="227">
        <v>60045922</v>
      </c>
      <c r="C188" s="223" t="s">
        <v>362</v>
      </c>
      <c r="D188" s="223" t="s">
        <v>363</v>
      </c>
      <c r="E188" s="228">
        <v>752</v>
      </c>
    </row>
    <row r="189" spans="1:5" ht="12.75">
      <c r="A189" s="223">
        <v>1828</v>
      </c>
      <c r="B189" s="227">
        <v>60802774</v>
      </c>
      <c r="C189" s="223" t="s">
        <v>364</v>
      </c>
      <c r="D189" s="223" t="s">
        <v>1752</v>
      </c>
      <c r="E189" s="228">
        <v>641</v>
      </c>
    </row>
    <row r="190" spans="1:5" ht="25.5">
      <c r="A190" s="223">
        <v>1901</v>
      </c>
      <c r="B190" s="227">
        <v>61989321</v>
      </c>
      <c r="C190" s="223" t="s">
        <v>365</v>
      </c>
      <c r="D190" s="223" t="s">
        <v>366</v>
      </c>
      <c r="E190" s="228">
        <v>2307</v>
      </c>
    </row>
    <row r="191" spans="1:5" ht="25.5">
      <c r="A191" s="223">
        <v>1902</v>
      </c>
      <c r="B191" s="227">
        <v>61989339</v>
      </c>
      <c r="C191" s="223" t="s">
        <v>367</v>
      </c>
      <c r="D191" s="223" t="s">
        <v>368</v>
      </c>
      <c r="E191" s="228">
        <v>2425</v>
      </c>
    </row>
    <row r="192" spans="1:5" ht="25.5">
      <c r="A192" s="223">
        <v>1903</v>
      </c>
      <c r="B192" s="227">
        <v>48004774</v>
      </c>
      <c r="C192" s="223" t="s">
        <v>2732</v>
      </c>
      <c r="D192" s="223" t="s">
        <v>2733</v>
      </c>
      <c r="E192" s="228">
        <v>2062</v>
      </c>
    </row>
    <row r="193" spans="1:5" ht="25.5">
      <c r="A193" s="223">
        <v>1904</v>
      </c>
      <c r="B193" s="227">
        <v>48004898</v>
      </c>
      <c r="C193" s="223" t="s">
        <v>1421</v>
      </c>
      <c r="D193" s="223" t="s">
        <v>2599</v>
      </c>
      <c r="E193" s="228">
        <v>4256</v>
      </c>
    </row>
    <row r="194" spans="1:5" ht="12.75">
      <c r="A194" s="223">
        <v>1905</v>
      </c>
      <c r="B194" s="227">
        <v>47658061</v>
      </c>
      <c r="C194" s="223" t="s">
        <v>2600</v>
      </c>
      <c r="D194" s="223" t="s">
        <v>2601</v>
      </c>
      <c r="E194" s="228">
        <v>2224</v>
      </c>
    </row>
    <row r="195" spans="1:5" ht="25.5">
      <c r="A195" s="223">
        <v>1906</v>
      </c>
      <c r="B195" s="227">
        <v>47998296</v>
      </c>
      <c r="C195" s="223" t="s">
        <v>2602</v>
      </c>
      <c r="D195" s="223" t="s">
        <v>2603</v>
      </c>
      <c r="E195" s="228">
        <v>1650</v>
      </c>
    </row>
    <row r="196" spans="1:5" ht="25.5">
      <c r="A196" s="223">
        <v>1907</v>
      </c>
      <c r="B196" s="227">
        <v>47813466</v>
      </c>
      <c r="C196" s="223" t="s">
        <v>2604</v>
      </c>
      <c r="D196" s="223" t="s">
        <v>2605</v>
      </c>
      <c r="E196" s="228">
        <v>2484</v>
      </c>
    </row>
    <row r="197" spans="1:5" ht="12.75">
      <c r="A197" s="223">
        <v>1908</v>
      </c>
      <c r="B197" s="227">
        <v>47811927</v>
      </c>
      <c r="C197" s="223" t="s">
        <v>2606</v>
      </c>
      <c r="D197" s="223" t="s">
        <v>2607</v>
      </c>
      <c r="E197" s="228">
        <v>3441</v>
      </c>
    </row>
    <row r="198" spans="1:5" ht="12.75">
      <c r="A198" s="223">
        <v>1909</v>
      </c>
      <c r="B198" s="227">
        <v>47811919</v>
      </c>
      <c r="C198" s="223" t="s">
        <v>2608</v>
      </c>
      <c r="D198" s="223" t="s">
        <v>2609</v>
      </c>
      <c r="E198" s="228">
        <v>3958</v>
      </c>
    </row>
    <row r="199" spans="1:5" ht="25.5">
      <c r="A199" s="223">
        <v>1910</v>
      </c>
      <c r="B199" s="227">
        <v>60043652</v>
      </c>
      <c r="C199" s="223" t="s">
        <v>2610</v>
      </c>
      <c r="D199" s="223" t="s">
        <v>2611</v>
      </c>
      <c r="E199" s="228">
        <v>3909</v>
      </c>
    </row>
    <row r="200" spans="1:5" ht="25.5">
      <c r="A200" s="223">
        <v>1911</v>
      </c>
      <c r="B200" s="227">
        <v>68334222</v>
      </c>
      <c r="C200" s="223" t="s">
        <v>2612</v>
      </c>
      <c r="D200" s="223" t="s">
        <v>2613</v>
      </c>
      <c r="E200" s="228">
        <v>1899</v>
      </c>
    </row>
    <row r="201" spans="1:5" ht="12.75">
      <c r="A201" s="223">
        <v>1912</v>
      </c>
      <c r="B201" s="227">
        <v>60043661</v>
      </c>
      <c r="C201" s="223" t="s">
        <v>2614</v>
      </c>
      <c r="D201" s="223" t="s">
        <v>2615</v>
      </c>
      <c r="E201" s="228">
        <v>3764</v>
      </c>
    </row>
    <row r="202" spans="1:5" ht="25.5">
      <c r="A202" s="223">
        <v>1913</v>
      </c>
      <c r="B202" s="227">
        <v>60802464</v>
      </c>
      <c r="C202" s="223" t="s">
        <v>174</v>
      </c>
      <c r="D202" s="223" t="s">
        <v>175</v>
      </c>
      <c r="E202" s="228">
        <v>1302</v>
      </c>
    </row>
    <row r="203" spans="1:5" ht="12.75">
      <c r="A203" s="223">
        <v>1914</v>
      </c>
      <c r="B203" s="227" t="s">
        <v>176</v>
      </c>
      <c r="C203" s="223" t="s">
        <v>177</v>
      </c>
      <c r="D203" s="223" t="s">
        <v>178</v>
      </c>
      <c r="E203" s="228">
        <v>3052</v>
      </c>
    </row>
    <row r="204" spans="1:5" ht="25.5">
      <c r="A204" s="223">
        <v>1915</v>
      </c>
      <c r="B204" s="227">
        <v>60802472</v>
      </c>
      <c r="C204" s="223" t="s">
        <v>179</v>
      </c>
      <c r="D204" s="223" t="s">
        <v>180</v>
      </c>
      <c r="E204" s="228">
        <v>1412</v>
      </c>
    </row>
    <row r="205" spans="1:5" ht="12.75">
      <c r="A205" s="223"/>
      <c r="B205" s="381" t="s">
        <v>1476</v>
      </c>
      <c r="C205" s="391"/>
      <c r="D205" s="392"/>
      <c r="E205" s="228">
        <f>5574+630</f>
        <v>6204</v>
      </c>
    </row>
    <row r="206" spans="2:5" s="220" customFormat="1" ht="12.75">
      <c r="B206" s="385" t="s">
        <v>2024</v>
      </c>
      <c r="C206" s="386"/>
      <c r="D206" s="387"/>
      <c r="E206" s="229">
        <f>SUM(E5:E205)</f>
        <v>663045</v>
      </c>
    </row>
    <row r="207" ht="12.75">
      <c r="E207" s="218">
        <f>-'TAB-4 účel'!E25</f>
        <v>-6570</v>
      </c>
    </row>
    <row r="208" ht="12.75">
      <c r="E208" s="218">
        <v>250</v>
      </c>
    </row>
    <row r="209" ht="12.75">
      <c r="E209" s="218">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6.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45" customWidth="1"/>
    <col min="2" max="2" width="11.25390625" style="6" customWidth="1"/>
    <col min="3" max="3" width="67.25390625" style="6" customWidth="1"/>
    <col min="4" max="4" width="32.125" style="6" customWidth="1"/>
    <col min="5" max="5" width="20.125" style="6" customWidth="1"/>
    <col min="6" max="6" width="17.00390625" style="6" customWidth="1"/>
    <col min="7" max="7" width="17.00390625" style="218" customWidth="1"/>
    <col min="8" max="8" width="17.00390625" style="235" customWidth="1"/>
    <col min="9" max="16384" width="17.00390625" style="6" customWidth="1"/>
  </cols>
  <sheetData>
    <row r="2" spans="1:6" s="220" customFormat="1" ht="13.5" thickBot="1">
      <c r="A2" s="248"/>
      <c r="B2" s="404" t="s">
        <v>986</v>
      </c>
      <c r="C2" s="404"/>
      <c r="D2" s="404"/>
      <c r="E2" s="404"/>
      <c r="F2" s="236"/>
    </row>
    <row r="3" spans="1:6" s="220" customFormat="1" ht="12.75">
      <c r="A3" s="246"/>
      <c r="B3" s="389" t="s">
        <v>3</v>
      </c>
      <c r="C3" s="379" t="s">
        <v>1477</v>
      </c>
      <c r="D3" s="379" t="s">
        <v>5</v>
      </c>
      <c r="E3" s="238" t="s">
        <v>6</v>
      </c>
      <c r="F3" s="236"/>
    </row>
    <row r="4" spans="1:6" s="220" customFormat="1" ht="39" thickBot="1">
      <c r="A4" s="246"/>
      <c r="B4" s="390"/>
      <c r="C4" s="380"/>
      <c r="D4" s="380"/>
      <c r="E4" s="241" t="s">
        <v>1950</v>
      </c>
      <c r="F4" s="236"/>
    </row>
    <row r="5" spans="1:8" ht="25.5">
      <c r="A5" s="249">
        <v>1105</v>
      </c>
      <c r="B5" s="242" t="s">
        <v>1819</v>
      </c>
      <c r="C5" s="230" t="s">
        <v>1942</v>
      </c>
      <c r="D5" s="230" t="s">
        <v>1043</v>
      </c>
      <c r="E5" s="243">
        <v>10</v>
      </c>
      <c r="F5" s="235"/>
      <c r="G5" s="6"/>
      <c r="H5" s="6"/>
    </row>
    <row r="6" spans="1:8" ht="25.5">
      <c r="A6" s="249">
        <v>1107</v>
      </c>
      <c r="B6" s="239">
        <v>61989011</v>
      </c>
      <c r="C6" s="232" t="s">
        <v>1943</v>
      </c>
      <c r="D6" s="232" t="s">
        <v>1043</v>
      </c>
      <c r="E6" s="240">
        <v>25</v>
      </c>
      <c r="F6" s="235"/>
      <c r="G6" s="6"/>
      <c r="H6" s="6"/>
    </row>
    <row r="7" spans="1:8" ht="12.75">
      <c r="A7" s="249">
        <v>1114</v>
      </c>
      <c r="B7" s="239">
        <v>62331795</v>
      </c>
      <c r="C7" s="232" t="s">
        <v>1944</v>
      </c>
      <c r="D7" s="232" t="s">
        <v>1043</v>
      </c>
      <c r="E7" s="240">
        <v>50</v>
      </c>
      <c r="F7" s="235"/>
      <c r="G7" s="6"/>
      <c r="H7" s="6"/>
    </row>
    <row r="8" spans="1:8" ht="25.5">
      <c r="A8" s="249">
        <v>1116</v>
      </c>
      <c r="B8" s="239" t="s">
        <v>1860</v>
      </c>
      <c r="C8" s="232" t="s">
        <v>1945</v>
      </c>
      <c r="D8" s="232" t="s">
        <v>1043</v>
      </c>
      <c r="E8" s="240">
        <v>10</v>
      </c>
      <c r="F8" s="235"/>
      <c r="G8" s="6"/>
      <c r="H8" s="6"/>
    </row>
    <row r="9" spans="1:8" ht="25.5">
      <c r="A9" s="249">
        <v>1118</v>
      </c>
      <c r="B9" s="239" t="s">
        <v>774</v>
      </c>
      <c r="C9" s="232" t="s">
        <v>1946</v>
      </c>
      <c r="D9" s="232" t="s">
        <v>1043</v>
      </c>
      <c r="E9" s="240">
        <v>10</v>
      </c>
      <c r="F9" s="235"/>
      <c r="G9" s="6"/>
      <c r="H9" s="6"/>
    </row>
    <row r="10" spans="1:8" ht="12.75">
      <c r="A10" s="249">
        <v>1121</v>
      </c>
      <c r="B10" s="239">
        <v>47813113</v>
      </c>
      <c r="C10" s="232" t="s">
        <v>1947</v>
      </c>
      <c r="D10" s="232" t="s">
        <v>1043</v>
      </c>
      <c r="E10" s="240">
        <v>35</v>
      </c>
      <c r="F10" s="235"/>
      <c r="G10" s="6"/>
      <c r="H10" s="6"/>
    </row>
    <row r="11" spans="1:8" ht="25.5">
      <c r="A11" s="249">
        <v>1202</v>
      </c>
      <c r="B11" s="239" t="s">
        <v>531</v>
      </c>
      <c r="C11" s="232" t="s">
        <v>1948</v>
      </c>
      <c r="D11" s="232" t="s">
        <v>1043</v>
      </c>
      <c r="E11" s="240">
        <v>60</v>
      </c>
      <c r="F11" s="235"/>
      <c r="G11" s="6"/>
      <c r="H11" s="6"/>
    </row>
    <row r="12" spans="1:8" ht="25.5">
      <c r="A12" s="249">
        <v>1206</v>
      </c>
      <c r="B12" s="239" t="s">
        <v>543</v>
      </c>
      <c r="C12" s="232" t="s">
        <v>1949</v>
      </c>
      <c r="D12" s="232" t="s">
        <v>1043</v>
      </c>
      <c r="E12" s="240">
        <v>25</v>
      </c>
      <c r="F12" s="235"/>
      <c r="G12" s="6"/>
      <c r="H12" s="6"/>
    </row>
    <row r="13" spans="1:8" ht="25.5">
      <c r="A13" s="250">
        <v>1214</v>
      </c>
      <c r="B13" s="251">
        <v>62331515</v>
      </c>
      <c r="C13" s="233" t="s">
        <v>2504</v>
      </c>
      <c r="D13" s="233" t="s">
        <v>1043</v>
      </c>
      <c r="E13" s="252">
        <v>25</v>
      </c>
      <c r="F13" s="235"/>
      <c r="G13" s="6"/>
      <c r="H13" s="6"/>
    </row>
    <row r="14" spans="1:8" ht="25.5">
      <c r="A14" s="250">
        <v>1308</v>
      </c>
      <c r="B14" s="251">
        <v>14451093</v>
      </c>
      <c r="C14" s="233" t="s">
        <v>1951</v>
      </c>
      <c r="D14" s="233" t="s">
        <v>1952</v>
      </c>
      <c r="E14" s="252">
        <v>45</v>
      </c>
      <c r="F14" s="235"/>
      <c r="G14" s="6"/>
      <c r="H14" s="6"/>
    </row>
    <row r="15" spans="1:5" ht="25.5">
      <c r="A15" s="253">
        <v>1616</v>
      </c>
      <c r="B15" s="254">
        <v>62331680</v>
      </c>
      <c r="C15" s="233" t="s">
        <v>1958</v>
      </c>
      <c r="D15" s="233" t="s">
        <v>1953</v>
      </c>
      <c r="E15" s="255">
        <v>70</v>
      </c>
    </row>
    <row r="16" spans="1:8" ht="25.5">
      <c r="A16" s="250">
        <v>1708</v>
      </c>
      <c r="B16" s="251" t="s">
        <v>2696</v>
      </c>
      <c r="C16" s="233" t="s">
        <v>1954</v>
      </c>
      <c r="D16" s="233" t="s">
        <v>1953</v>
      </c>
      <c r="E16" s="252">
        <v>280</v>
      </c>
      <c r="F16" s="235"/>
      <c r="G16" s="6"/>
      <c r="H16" s="6"/>
    </row>
    <row r="17" spans="1:8" ht="12.75">
      <c r="A17" s="250">
        <v>1818</v>
      </c>
      <c r="B17" s="399">
        <v>62330403</v>
      </c>
      <c r="C17" s="397" t="s">
        <v>918</v>
      </c>
      <c r="D17" s="233" t="s">
        <v>919</v>
      </c>
      <c r="E17" s="252">
        <v>1750</v>
      </c>
      <c r="F17" s="235"/>
      <c r="G17" s="6"/>
      <c r="H17" s="6"/>
    </row>
    <row r="18" spans="1:5" ht="25.5">
      <c r="A18" s="253"/>
      <c r="B18" s="400"/>
      <c r="C18" s="398"/>
      <c r="D18" s="233" t="s">
        <v>920</v>
      </c>
      <c r="E18" s="255">
        <v>300</v>
      </c>
    </row>
    <row r="19" spans="1:5" ht="25.5">
      <c r="A19" s="253"/>
      <c r="B19" s="400"/>
      <c r="C19" s="398"/>
      <c r="D19" s="256" t="s">
        <v>1957</v>
      </c>
      <c r="E19" s="257">
        <v>500</v>
      </c>
    </row>
    <row r="20" spans="1:8" ht="38.25">
      <c r="A20" s="250">
        <v>1404</v>
      </c>
      <c r="B20" s="234" t="s">
        <v>640</v>
      </c>
      <c r="C20" s="233" t="s">
        <v>1522</v>
      </c>
      <c r="D20" s="233" t="s">
        <v>1959</v>
      </c>
      <c r="E20" s="252">
        <v>75</v>
      </c>
      <c r="F20" s="235"/>
      <c r="G20" s="6"/>
      <c r="H20" s="6"/>
    </row>
    <row r="21" spans="1:8" ht="12.75">
      <c r="A21" s="250">
        <v>1624</v>
      </c>
      <c r="B21" s="234" t="s">
        <v>929</v>
      </c>
      <c r="C21" s="233" t="s">
        <v>2829</v>
      </c>
      <c r="D21" s="233" t="s">
        <v>1320</v>
      </c>
      <c r="E21" s="252">
        <v>900</v>
      </c>
      <c r="F21" s="235"/>
      <c r="G21" s="6"/>
      <c r="H21" s="6"/>
    </row>
    <row r="22" spans="1:8" ht="25.5">
      <c r="A22" s="393">
        <v>1322</v>
      </c>
      <c r="B22" s="402" t="s">
        <v>1983</v>
      </c>
      <c r="C22" s="397" t="s">
        <v>749</v>
      </c>
      <c r="D22" s="233" t="s">
        <v>1321</v>
      </c>
      <c r="E22" s="252">
        <v>1000</v>
      </c>
      <c r="F22" s="235"/>
      <c r="G22" s="6"/>
      <c r="H22" s="6"/>
    </row>
    <row r="23" spans="1:8" ht="25.5">
      <c r="A23" s="394"/>
      <c r="B23" s="403"/>
      <c r="C23" s="401"/>
      <c r="D23" s="233" t="s">
        <v>1323</v>
      </c>
      <c r="E23" s="252">
        <v>650</v>
      </c>
      <c r="F23" s="235"/>
      <c r="G23" s="6"/>
      <c r="H23" s="6"/>
    </row>
    <row r="24" spans="1:8" ht="13.5" thickBot="1">
      <c r="A24" s="250">
        <v>1120</v>
      </c>
      <c r="B24" s="258" t="s">
        <v>930</v>
      </c>
      <c r="C24" s="259" t="s">
        <v>750</v>
      </c>
      <c r="D24" s="259" t="s">
        <v>1322</v>
      </c>
      <c r="E24" s="260">
        <v>750</v>
      </c>
      <c r="F24" s="235"/>
      <c r="G24" s="6"/>
      <c r="H24" s="6"/>
    </row>
    <row r="25" spans="1:8" s="220" customFormat="1" ht="13.5" thickBot="1">
      <c r="A25" s="261"/>
      <c r="B25" s="395" t="s">
        <v>2025</v>
      </c>
      <c r="C25" s="396"/>
      <c r="D25" s="396"/>
      <c r="E25" s="262">
        <f>SUM(E5:E24)</f>
        <v>6570</v>
      </c>
      <c r="G25" s="237"/>
      <c r="H25" s="236"/>
    </row>
  </sheetData>
  <mergeCells count="10">
    <mergeCell ref="B2:E2"/>
    <mergeCell ref="D3:D4"/>
    <mergeCell ref="C3:C4"/>
    <mergeCell ref="B3:B4"/>
    <mergeCell ref="A22:A23"/>
    <mergeCell ref="B25:D25"/>
    <mergeCell ref="C17:C19"/>
    <mergeCell ref="B17:B19"/>
    <mergeCell ref="C22:C23"/>
    <mergeCell ref="B22:B23"/>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sheetPr codeName="List21">
    <pageSetUpPr fitToPage="1"/>
  </sheetPr>
  <dimension ref="A1:C15"/>
  <sheetViews>
    <sheetView showGridLines="0" tabSelected="1" zoomScaleSheetLayoutView="100" workbookViewId="0" topLeftCell="A2">
      <selection activeCell="A3" sqref="A3:IV3"/>
    </sheetView>
  </sheetViews>
  <sheetFormatPr defaultColWidth="9.00390625" defaultRowHeight="12.75"/>
  <cols>
    <col min="1" max="1" width="11.25390625" style="75" customWidth="1"/>
    <col min="2" max="2" width="94.25390625" style="74" customWidth="1"/>
    <col min="3" max="3" width="19.875" style="247" customWidth="1"/>
    <col min="4" max="16384" width="9.125" style="74" customWidth="1"/>
  </cols>
  <sheetData>
    <row r="1" ht="12.75" hidden="1">
      <c r="C1" s="371"/>
    </row>
    <row r="2" spans="1:3" ht="24.75" customHeight="1">
      <c r="A2" s="368"/>
      <c r="B2" s="367"/>
      <c r="C2" s="372"/>
    </row>
    <row r="3" spans="1:3" ht="19.5" customHeight="1">
      <c r="A3" s="356"/>
      <c r="B3" s="367"/>
      <c r="C3" s="372"/>
    </row>
    <row r="4" spans="1:3" ht="26.25" customHeight="1" thickBot="1">
      <c r="A4" s="370" t="s">
        <v>784</v>
      </c>
      <c r="B4" s="369"/>
      <c r="C4" s="373"/>
    </row>
    <row r="5" spans="1:3" ht="12.75">
      <c r="A5" s="405" t="s">
        <v>3</v>
      </c>
      <c r="B5" s="407" t="s">
        <v>4</v>
      </c>
      <c r="C5" s="357" t="s">
        <v>6</v>
      </c>
    </row>
    <row r="6" spans="1:3" ht="39" thickBot="1">
      <c r="A6" s="406"/>
      <c r="B6" s="408"/>
      <c r="C6" s="378" t="s">
        <v>2506</v>
      </c>
    </row>
    <row r="7" spans="1:3" ht="19.5" customHeight="1" thickTop="1">
      <c r="A7" s="359" t="s">
        <v>2327</v>
      </c>
      <c r="B7" s="360" t="s">
        <v>2643</v>
      </c>
      <c r="C7" s="374">
        <v>50</v>
      </c>
    </row>
    <row r="8" spans="1:3" ht="19.5" customHeight="1">
      <c r="A8" s="359" t="s">
        <v>2339</v>
      </c>
      <c r="B8" s="360" t="s">
        <v>2642</v>
      </c>
      <c r="C8" s="361">
        <v>50</v>
      </c>
    </row>
    <row r="9" spans="1:3" ht="19.5" customHeight="1">
      <c r="A9" s="362" t="s">
        <v>2336</v>
      </c>
      <c r="B9" s="358" t="s">
        <v>2644</v>
      </c>
      <c r="C9" s="361">
        <v>50</v>
      </c>
    </row>
    <row r="10" spans="1:3" ht="19.5" customHeight="1">
      <c r="A10" s="362" t="s">
        <v>2342</v>
      </c>
      <c r="B10" s="358" t="s">
        <v>2645</v>
      </c>
      <c r="C10" s="363">
        <v>50</v>
      </c>
    </row>
    <row r="11" spans="1:3" ht="19.5" customHeight="1">
      <c r="A11" s="362" t="s">
        <v>2324</v>
      </c>
      <c r="B11" s="358" t="s">
        <v>2646</v>
      </c>
      <c r="C11" s="361">
        <v>50</v>
      </c>
    </row>
    <row r="12" spans="1:3" ht="19.5" customHeight="1">
      <c r="A12" s="362" t="s">
        <v>138</v>
      </c>
      <c r="B12" s="358" t="s">
        <v>2647</v>
      </c>
      <c r="C12" s="374">
        <v>50</v>
      </c>
    </row>
    <row r="13" spans="1:3" ht="19.5" customHeight="1" thickBot="1">
      <c r="A13" s="375" t="s">
        <v>2218</v>
      </c>
      <c r="B13" s="376"/>
      <c r="C13" s="377">
        <f>SUM(C7:C12)</f>
        <v>300</v>
      </c>
    </row>
    <row r="14" spans="1:3" ht="12.75">
      <c r="A14" s="364"/>
      <c r="B14" s="365"/>
      <c r="C14" s="366"/>
    </row>
    <row r="15" spans="1:3" ht="12.75">
      <c r="A15" s="364"/>
      <c r="B15" s="365"/>
      <c r="C15" s="366"/>
    </row>
  </sheetData>
  <mergeCells count="2">
    <mergeCell ref="A5:A6"/>
    <mergeCell ref="B5:B6"/>
  </mergeCells>
  <printOptions/>
  <pageMargins left="0.7874015748031497" right="0.7874015748031497" top="0.984251968503937" bottom="0.984251968503937" header="0.5118110236220472" footer="0.5118110236220472"/>
  <pageSetup firstPageNumber="1" useFirstPageNumber="1" fitToHeight="1" fitToWidth="1" horizontalDpi="600" verticalDpi="600" orientation="landscape" paperSize="9" r:id="rId1"/>
  <headerFooter alignWithMargins="0">
    <oddHeader>&amp;L&amp;"Tahoma,Tučné"&amp;12Usnesení č. 18/1009 - Příloha č. 1&amp;"Tahoma,Obyčejné"
Počet stran přílohy: 1&amp;"Arial CE,Obyčejné"&amp;10
&amp;R&amp;"Tahoma,Obyčejné"&amp;12Strana &amp;P</oddHeader>
  </headerFooter>
</worksheet>
</file>

<file path=xl/worksheets/sheet8.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265" customWidth="1"/>
    <col min="2" max="3" width="10.25390625" style="264" customWidth="1"/>
    <col min="4" max="4" width="11.25390625" style="264" bestFit="1" customWidth="1"/>
    <col min="5" max="5" width="13.25390625" style="264" customWidth="1"/>
    <col min="6" max="6" width="12.875" style="264" customWidth="1"/>
    <col min="7" max="8" width="11.25390625" style="264" bestFit="1" customWidth="1"/>
    <col min="9" max="9" width="15.125" style="265" customWidth="1"/>
    <col min="10" max="16384" width="10.25390625" style="265" customWidth="1"/>
  </cols>
  <sheetData>
    <row r="2" ht="15.75">
      <c r="A2" s="263" t="s">
        <v>2457</v>
      </c>
    </row>
    <row r="3" spans="1:9" s="263" customFormat="1" ht="23.25" customHeight="1">
      <c r="A3" s="266"/>
      <c r="B3" s="267">
        <v>2001</v>
      </c>
      <c r="C3" s="267">
        <v>2002</v>
      </c>
      <c r="D3" s="267">
        <v>2003</v>
      </c>
      <c r="E3" s="267" t="s">
        <v>2458</v>
      </c>
      <c r="F3" s="267" t="s">
        <v>2459</v>
      </c>
      <c r="G3" s="267"/>
      <c r="H3" s="267"/>
      <c r="I3" s="266"/>
    </row>
    <row r="4" spans="1:9" ht="23.25" customHeight="1">
      <c r="A4" s="266" t="s">
        <v>2460</v>
      </c>
      <c r="B4" s="268">
        <v>84275</v>
      </c>
      <c r="C4" s="268">
        <v>3999376</v>
      </c>
      <c r="D4" s="268">
        <v>6078276</v>
      </c>
      <c r="E4" s="268">
        <v>2912785</v>
      </c>
      <c r="F4" s="268">
        <v>3466158</v>
      </c>
      <c r="G4" s="268"/>
      <c r="H4" s="268"/>
      <c r="I4" s="333"/>
    </row>
    <row r="5" spans="1:9" ht="23.25" customHeight="1">
      <c r="A5" s="266" t="s">
        <v>2461</v>
      </c>
      <c r="B5" s="268">
        <v>84275</v>
      </c>
      <c r="C5" s="268">
        <v>3999376</v>
      </c>
      <c r="D5" s="268">
        <v>6078276</v>
      </c>
      <c r="E5" s="268"/>
      <c r="F5" s="268"/>
      <c r="G5" s="268"/>
      <c r="H5" s="268"/>
      <c r="I5" s="333"/>
    </row>
    <row r="8" spans="1:9" ht="20.25" customHeight="1">
      <c r="A8" s="266"/>
      <c r="B8" s="267">
        <v>2001</v>
      </c>
      <c r="C8" s="267">
        <v>2002</v>
      </c>
      <c r="D8" s="267">
        <v>2003</v>
      </c>
      <c r="E8" s="267" t="s">
        <v>2458</v>
      </c>
      <c r="F8" s="267" t="s">
        <v>2459</v>
      </c>
      <c r="G8" s="267">
        <v>2006</v>
      </c>
      <c r="H8" s="267" t="s">
        <v>2468</v>
      </c>
      <c r="I8" s="334">
        <v>2008</v>
      </c>
    </row>
    <row r="9" spans="1:9" ht="20.25" customHeight="1">
      <c r="A9" s="266" t="s">
        <v>2462</v>
      </c>
      <c r="B9" s="268">
        <v>84275</v>
      </c>
      <c r="C9" s="268">
        <v>3999376</v>
      </c>
      <c r="D9" s="268">
        <v>6078276</v>
      </c>
      <c r="E9" s="268">
        <v>2912785</v>
      </c>
      <c r="F9" s="268">
        <f>3466158+938951</f>
        <v>4405109</v>
      </c>
      <c r="G9" s="268">
        <v>5192836</v>
      </c>
      <c r="H9" s="268">
        <v>5317944</v>
      </c>
      <c r="I9" s="335">
        <v>7563770</v>
      </c>
    </row>
    <row r="10" spans="1:9" ht="20.25" customHeight="1">
      <c r="A10" s="266" t="s">
        <v>2463</v>
      </c>
      <c r="B10" s="268">
        <v>1725409</v>
      </c>
      <c r="C10" s="268">
        <v>359422</v>
      </c>
      <c r="D10" s="268">
        <v>5867132</v>
      </c>
      <c r="E10" s="268">
        <f>12367232-2912785</f>
        <v>9454447</v>
      </c>
      <c r="F10" s="268">
        <f>14041908-4405109</f>
        <v>9636799</v>
      </c>
      <c r="G10" s="312">
        <f>16122898-5192836</f>
        <v>10930062</v>
      </c>
      <c r="H10" s="353">
        <v>10521833</v>
      </c>
      <c r="I10" s="354">
        <v>9551208</v>
      </c>
    </row>
    <row r="11" spans="1:8" ht="15.75">
      <c r="A11" s="336" t="s">
        <v>2464</v>
      </c>
      <c r="F11" s="269"/>
      <c r="G11" s="269"/>
      <c r="H11" s="269"/>
    </row>
    <row r="15" ht="15.75">
      <c r="H15" s="355"/>
    </row>
    <row r="16" spans="1:8" ht="22.5" customHeight="1" hidden="1" outlineLevel="1">
      <c r="A16" s="270" t="s">
        <v>2465</v>
      </c>
      <c r="B16" s="271"/>
      <c r="C16" s="271"/>
      <c r="D16" s="271"/>
      <c r="E16" s="271"/>
      <c r="F16" s="271"/>
      <c r="G16" s="271"/>
      <c r="H16" s="271"/>
    </row>
    <row r="17" spans="1:8" ht="22.5" customHeight="1" hidden="1" outlineLevel="1">
      <c r="A17" s="272"/>
      <c r="B17" s="273">
        <v>2001</v>
      </c>
      <c r="C17" s="273">
        <v>2002</v>
      </c>
      <c r="D17" s="273">
        <v>2003</v>
      </c>
      <c r="E17" s="273" t="s">
        <v>2466</v>
      </c>
      <c r="F17" s="273" t="s">
        <v>2467</v>
      </c>
      <c r="G17" s="273"/>
      <c r="H17" s="273"/>
    </row>
    <row r="18" spans="1:8" ht="21.75" customHeight="1" hidden="1" outlineLevel="1">
      <c r="A18" s="274" t="s">
        <v>2461</v>
      </c>
      <c r="B18" s="275">
        <v>1809684</v>
      </c>
      <c r="C18" s="275">
        <v>4349169</v>
      </c>
      <c r="D18" s="275">
        <v>10942261</v>
      </c>
      <c r="E18" s="275">
        <v>2908920</v>
      </c>
      <c r="F18" s="275">
        <v>4223860</v>
      </c>
      <c r="G18" s="275"/>
      <c r="H18" s="275"/>
    </row>
    <row r="19" spans="1:8" ht="21.75" customHeight="1" hidden="1" outlineLevel="1">
      <c r="A19" s="274" t="s">
        <v>2460</v>
      </c>
      <c r="B19" s="275">
        <v>1809684</v>
      </c>
      <c r="C19" s="275">
        <v>4358798</v>
      </c>
      <c r="D19" s="275">
        <v>11025324</v>
      </c>
      <c r="E19" s="275">
        <v>2908920</v>
      </c>
      <c r="F19" s="275">
        <v>4223860</v>
      </c>
      <c r="G19" s="275"/>
      <c r="H19" s="275"/>
    </row>
    <row r="20" spans="1:8" ht="15.75" hidden="1" outlineLevel="1">
      <c r="A20" s="270"/>
      <c r="B20" s="271"/>
      <c r="C20" s="271">
        <f>C18-C19</f>
        <v>-9629</v>
      </c>
      <c r="D20" s="271">
        <f>D18-D19</f>
        <v>-83063</v>
      </c>
      <c r="E20" s="271"/>
      <c r="F20" s="271"/>
      <c r="G20" s="271"/>
      <c r="H20" s="271"/>
    </row>
    <row r="21" spans="1:8" ht="15.75" hidden="1" outlineLevel="1">
      <c r="A21" s="270"/>
      <c r="B21" s="271"/>
      <c r="C21" s="271"/>
      <c r="D21" s="271"/>
      <c r="E21" s="271"/>
      <c r="F21" s="271"/>
      <c r="G21" s="271"/>
      <c r="H21" s="271"/>
    </row>
    <row r="22" spans="1:8" ht="24.75" customHeight="1" hidden="1" outlineLevel="1">
      <c r="A22" s="274"/>
      <c r="B22" s="273">
        <v>2001</v>
      </c>
      <c r="C22" s="273">
        <v>2002</v>
      </c>
      <c r="D22" s="273">
        <v>2003</v>
      </c>
      <c r="E22" s="273" t="s">
        <v>2466</v>
      </c>
      <c r="F22" s="273" t="s">
        <v>2467</v>
      </c>
      <c r="G22" s="273"/>
      <c r="H22" s="273"/>
    </row>
    <row r="23" spans="1:8" ht="24.75" customHeight="1" hidden="1" outlineLevel="1">
      <c r="A23" s="274" t="s">
        <v>2462</v>
      </c>
      <c r="B23" s="275">
        <v>84275</v>
      </c>
      <c r="C23" s="275">
        <v>3999376</v>
      </c>
      <c r="D23" s="275">
        <v>6078276</v>
      </c>
      <c r="E23" s="275">
        <v>2911420</v>
      </c>
      <c r="F23" s="275">
        <v>4226360</v>
      </c>
      <c r="G23" s="275"/>
      <c r="H23" s="275"/>
    </row>
    <row r="24" spans="1:8" ht="24.75" customHeight="1" hidden="1" outlineLevel="1">
      <c r="A24" s="274" t="s">
        <v>2465</v>
      </c>
      <c r="B24" s="275">
        <v>1809684</v>
      </c>
      <c r="C24" s="275">
        <v>4358798</v>
      </c>
      <c r="D24" s="275">
        <v>11055594</v>
      </c>
      <c r="E24" s="275">
        <v>8367041</v>
      </c>
      <c r="F24" s="275">
        <v>7528049</v>
      </c>
      <c r="G24" s="275"/>
      <c r="H24" s="275"/>
    </row>
    <row r="25" spans="1:8" ht="21" customHeight="1" hidden="1" outlineLevel="1">
      <c r="A25" s="274" t="s">
        <v>2463</v>
      </c>
      <c r="B25" s="275">
        <f>B24-B23</f>
        <v>1725409</v>
      </c>
      <c r="C25" s="275">
        <f>C24-C23</f>
        <v>359422</v>
      </c>
      <c r="D25" s="275">
        <f>D24-D23</f>
        <v>4977318</v>
      </c>
      <c r="E25" s="275">
        <v>8367041</v>
      </c>
      <c r="F25" s="275">
        <v>7528049</v>
      </c>
      <c r="G25" s="275"/>
      <c r="H25" s="275"/>
    </row>
    <row r="26" spans="1:8" ht="15.75" hidden="1" outlineLevel="1">
      <c r="A26" s="270"/>
      <c r="B26" s="271"/>
      <c r="C26" s="271"/>
      <c r="D26" s="271"/>
      <c r="E26" s="271"/>
      <c r="F26" s="271"/>
      <c r="G26" s="271"/>
      <c r="H26" s="271"/>
    </row>
    <row r="27" spans="1:8" ht="25.5" customHeight="1" hidden="1" outlineLevel="1">
      <c r="A27" s="274"/>
      <c r="B27" s="273">
        <v>2001</v>
      </c>
      <c r="C27" s="273">
        <v>2002</v>
      </c>
      <c r="D27" s="273">
        <v>2003</v>
      </c>
      <c r="E27" s="273" t="s">
        <v>2466</v>
      </c>
      <c r="F27" s="273" t="s">
        <v>2467</v>
      </c>
      <c r="G27" s="273"/>
      <c r="H27" s="273"/>
    </row>
    <row r="28" spans="1:8" ht="21" customHeight="1" hidden="1" outlineLevel="1">
      <c r="A28" s="274" t="s">
        <v>2462</v>
      </c>
      <c r="B28" s="275">
        <v>84275</v>
      </c>
      <c r="C28" s="275">
        <v>3999376</v>
      </c>
      <c r="D28" s="275">
        <v>6078276</v>
      </c>
      <c r="E28" s="275">
        <v>2911420</v>
      </c>
      <c r="F28" s="275">
        <v>4226360</v>
      </c>
      <c r="G28" s="275"/>
      <c r="H28" s="275"/>
    </row>
    <row r="29" spans="1:8" ht="23.25" customHeight="1" hidden="1" outlineLevel="1">
      <c r="A29" s="274" t="s">
        <v>2463</v>
      </c>
      <c r="B29" s="275">
        <v>1725409</v>
      </c>
      <c r="C29" s="275">
        <v>359422</v>
      </c>
      <c r="D29" s="275">
        <v>4977318</v>
      </c>
      <c r="E29" s="275">
        <v>8367041</v>
      </c>
      <c r="F29" s="275">
        <v>7528049</v>
      </c>
      <c r="G29" s="275"/>
      <c r="H29" s="275"/>
    </row>
    <row r="30" spans="1:8" ht="15.75" hidden="1" outlineLevel="1">
      <c r="A30" s="276" t="s">
        <v>2464</v>
      </c>
      <c r="B30" s="271"/>
      <c r="C30" s="271"/>
      <c r="D30" s="271"/>
      <c r="E30" s="271"/>
      <c r="F30" s="271"/>
      <c r="G30" s="271"/>
      <c r="H30" s="271"/>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A1" sqref="A1"/>
      <selection pane="bottomLeft" activeCell="G14" sqref="G14"/>
    </sheetView>
  </sheetViews>
  <sheetFormatPr defaultColWidth="9.00390625" defaultRowHeight="12.75"/>
  <cols>
    <col min="1" max="1" width="6.875" style="199" customWidth="1"/>
    <col min="2" max="2" width="10.75390625" style="199" customWidth="1"/>
    <col min="3" max="3" width="62.125" style="200" customWidth="1"/>
    <col min="4" max="5" width="25.75390625" style="2" customWidth="1"/>
    <col min="6" max="6" width="12.125" style="163" customWidth="1"/>
    <col min="7" max="16384" width="9.125" style="2" customWidth="1"/>
  </cols>
  <sheetData>
    <row r="1" spans="1:5" ht="18.75">
      <c r="A1" s="409" t="s">
        <v>1382</v>
      </c>
      <c r="B1" s="410"/>
      <c r="C1" s="410"/>
      <c r="D1" s="410"/>
      <c r="E1" s="410"/>
    </row>
    <row r="2" spans="1:5" ht="16.5" thickBot="1">
      <c r="A2" s="164" t="s">
        <v>564</v>
      </c>
      <c r="B2" s="164" t="s">
        <v>3</v>
      </c>
      <c r="C2" s="165" t="s">
        <v>1383</v>
      </c>
      <c r="D2" s="166" t="s">
        <v>2577</v>
      </c>
      <c r="E2" s="166" t="s">
        <v>1384</v>
      </c>
    </row>
    <row r="3" spans="1:5" ht="15.75" thickTop="1">
      <c r="A3" s="167">
        <v>1101</v>
      </c>
      <c r="B3" s="201" t="s">
        <v>570</v>
      </c>
      <c r="C3" s="168" t="s">
        <v>1808</v>
      </c>
      <c r="D3" s="169" t="s">
        <v>1385</v>
      </c>
      <c r="E3" s="169" t="s">
        <v>2648</v>
      </c>
    </row>
    <row r="4" spans="1:5" ht="15">
      <c r="A4" s="167">
        <v>1102</v>
      </c>
      <c r="B4" s="201" t="s">
        <v>1810</v>
      </c>
      <c r="C4" s="168" t="s">
        <v>1811</v>
      </c>
      <c r="D4" s="169" t="s">
        <v>2649</v>
      </c>
      <c r="E4" s="169" t="s">
        <v>2650</v>
      </c>
    </row>
    <row r="5" spans="1:5" ht="15">
      <c r="A5" s="167">
        <v>1103</v>
      </c>
      <c r="B5" s="201" t="s">
        <v>1813</v>
      </c>
      <c r="C5" s="168" t="s">
        <v>1814</v>
      </c>
      <c r="D5" s="169" t="s">
        <v>2651</v>
      </c>
      <c r="E5" s="169" t="s">
        <v>2652</v>
      </c>
    </row>
    <row r="6" spans="1:5" ht="15">
      <c r="A6" s="167">
        <v>1104</v>
      </c>
      <c r="B6" s="201" t="s">
        <v>1816</v>
      </c>
      <c r="C6" s="168" t="s">
        <v>1817</v>
      </c>
      <c r="D6" s="169" t="s">
        <v>2653</v>
      </c>
      <c r="E6" s="169" t="s">
        <v>2654</v>
      </c>
    </row>
    <row r="7" spans="1:5" ht="15">
      <c r="A7" s="167">
        <v>1105</v>
      </c>
      <c r="B7" s="201" t="s">
        <v>1819</v>
      </c>
      <c r="C7" s="168" t="s">
        <v>2578</v>
      </c>
      <c r="D7" s="169" t="s">
        <v>2653</v>
      </c>
      <c r="E7" s="169" t="s">
        <v>2655</v>
      </c>
    </row>
    <row r="8" spans="1:5" ht="30">
      <c r="A8" s="167">
        <v>1106</v>
      </c>
      <c r="B8" s="201" t="s">
        <v>1822</v>
      </c>
      <c r="C8" s="168" t="s">
        <v>1823</v>
      </c>
      <c r="D8" s="169" t="s">
        <v>2656</v>
      </c>
      <c r="E8" s="169" t="s">
        <v>2657</v>
      </c>
    </row>
    <row r="9" spans="1:5" ht="30">
      <c r="A9" s="167">
        <v>1107</v>
      </c>
      <c r="B9" s="201">
        <v>61989011</v>
      </c>
      <c r="C9" s="168" t="s">
        <v>1825</v>
      </c>
      <c r="D9" s="169" t="s">
        <v>2653</v>
      </c>
      <c r="E9" s="169" t="s">
        <v>2658</v>
      </c>
    </row>
    <row r="10" spans="1:5" ht="30">
      <c r="A10" s="167">
        <v>1108</v>
      </c>
      <c r="B10" s="201" t="s">
        <v>1827</v>
      </c>
      <c r="C10" s="168" t="s">
        <v>1828</v>
      </c>
      <c r="D10" s="169" t="s">
        <v>2656</v>
      </c>
      <c r="E10" s="169" t="s">
        <v>2579</v>
      </c>
    </row>
    <row r="11" spans="1:5" ht="30">
      <c r="A11" s="167">
        <v>1109</v>
      </c>
      <c r="B11" s="201">
        <v>62331205</v>
      </c>
      <c r="C11" s="168" t="s">
        <v>1830</v>
      </c>
      <c r="D11" s="169" t="s">
        <v>2659</v>
      </c>
      <c r="E11" s="169" t="s">
        <v>2660</v>
      </c>
    </row>
    <row r="12" spans="1:5" ht="15">
      <c r="A12" s="167">
        <v>1110</v>
      </c>
      <c r="B12" s="201">
        <v>62331639</v>
      </c>
      <c r="C12" s="168" t="s">
        <v>1832</v>
      </c>
      <c r="D12" s="169" t="s">
        <v>2661</v>
      </c>
      <c r="E12" s="169" t="s">
        <v>2662</v>
      </c>
    </row>
    <row r="13" spans="1:5" ht="30">
      <c r="A13" s="167">
        <v>1111</v>
      </c>
      <c r="B13" s="201">
        <v>62331493</v>
      </c>
      <c r="C13" s="168" t="s">
        <v>1021</v>
      </c>
      <c r="D13" s="169" t="s">
        <v>2661</v>
      </c>
      <c r="E13" s="169" t="s">
        <v>2663</v>
      </c>
    </row>
    <row r="14" spans="1:5" ht="15">
      <c r="A14" s="167">
        <v>1112</v>
      </c>
      <c r="B14" s="201">
        <v>62331558</v>
      </c>
      <c r="C14" s="168" t="s">
        <v>1023</v>
      </c>
      <c r="D14" s="169" t="s">
        <v>2664</v>
      </c>
      <c r="E14" s="169" t="s">
        <v>2243</v>
      </c>
    </row>
    <row r="15" spans="1:5" ht="15">
      <c r="A15" s="167">
        <v>1113</v>
      </c>
      <c r="B15" s="201">
        <v>62331582</v>
      </c>
      <c r="C15" s="168" t="s">
        <v>1025</v>
      </c>
      <c r="D15" s="169" t="s">
        <v>2244</v>
      </c>
      <c r="E15" s="169" t="s">
        <v>2245</v>
      </c>
    </row>
    <row r="16" spans="1:5" ht="15">
      <c r="A16" s="167">
        <v>1114</v>
      </c>
      <c r="B16" s="201">
        <v>62331795</v>
      </c>
      <c r="C16" s="168" t="s">
        <v>1027</v>
      </c>
      <c r="D16" s="169" t="s">
        <v>2246</v>
      </c>
      <c r="E16" s="169" t="s">
        <v>2247</v>
      </c>
    </row>
    <row r="17" spans="1:5" ht="30">
      <c r="A17" s="167">
        <v>1115</v>
      </c>
      <c r="B17" s="201">
        <v>62331540</v>
      </c>
      <c r="C17" s="168" t="s">
        <v>1858</v>
      </c>
      <c r="D17" s="169" t="s">
        <v>2550</v>
      </c>
      <c r="E17" s="169" t="s">
        <v>2551</v>
      </c>
    </row>
    <row r="18" spans="1:5" ht="15">
      <c r="A18" s="167">
        <v>1116</v>
      </c>
      <c r="B18" s="201" t="s">
        <v>1860</v>
      </c>
      <c r="C18" s="168" t="s">
        <v>2580</v>
      </c>
      <c r="D18" s="169" t="s">
        <v>2552</v>
      </c>
      <c r="E18" s="169" t="s">
        <v>2553</v>
      </c>
    </row>
    <row r="19" spans="1:5" ht="15">
      <c r="A19" s="167">
        <v>1117</v>
      </c>
      <c r="B19" s="201" t="s">
        <v>771</v>
      </c>
      <c r="C19" s="168" t="s">
        <v>772</v>
      </c>
      <c r="D19" s="169" t="s">
        <v>2554</v>
      </c>
      <c r="E19" s="169" t="s">
        <v>2555</v>
      </c>
    </row>
    <row r="20" spans="1:5" ht="30">
      <c r="A20" s="167">
        <v>1118</v>
      </c>
      <c r="B20" s="201" t="s">
        <v>774</v>
      </c>
      <c r="C20" s="168" t="s">
        <v>775</v>
      </c>
      <c r="D20" s="169" t="s">
        <v>2556</v>
      </c>
      <c r="E20" s="169" t="s">
        <v>2557</v>
      </c>
    </row>
    <row r="21" spans="1:5" ht="15">
      <c r="A21" s="167">
        <v>1119</v>
      </c>
      <c r="B21" s="201" t="s">
        <v>777</v>
      </c>
      <c r="C21" s="168" t="s">
        <v>971</v>
      </c>
      <c r="D21" s="169" t="s">
        <v>2558</v>
      </c>
      <c r="E21" s="169" t="s">
        <v>2559</v>
      </c>
    </row>
    <row r="22" spans="1:5" ht="15">
      <c r="A22" s="167">
        <v>1120</v>
      </c>
      <c r="B22" s="201">
        <v>47813091</v>
      </c>
      <c r="C22" s="168" t="s">
        <v>973</v>
      </c>
      <c r="D22" s="169" t="s">
        <v>2560</v>
      </c>
      <c r="E22" s="169" t="s">
        <v>2561</v>
      </c>
    </row>
    <row r="23" spans="1:5" ht="15">
      <c r="A23" s="167">
        <v>1121</v>
      </c>
      <c r="B23" s="201">
        <v>47813113</v>
      </c>
      <c r="C23" s="168" t="s">
        <v>975</v>
      </c>
      <c r="D23" s="169" t="s">
        <v>2562</v>
      </c>
      <c r="E23" s="169" t="s">
        <v>2563</v>
      </c>
    </row>
    <row r="24" spans="1:5" ht="15">
      <c r="A24" s="167">
        <v>1122</v>
      </c>
      <c r="B24" s="201">
        <v>47813075</v>
      </c>
      <c r="C24" s="168" t="s">
        <v>977</v>
      </c>
      <c r="D24" s="169" t="s">
        <v>2562</v>
      </c>
      <c r="E24" s="169" t="s">
        <v>2564</v>
      </c>
    </row>
    <row r="25" spans="1:5" ht="15">
      <c r="A25" s="167">
        <v>1123</v>
      </c>
      <c r="B25" s="201">
        <v>47813105</v>
      </c>
      <c r="C25" s="168" t="s">
        <v>1922</v>
      </c>
      <c r="D25" s="169" t="s">
        <v>2897</v>
      </c>
      <c r="E25" s="169" t="s">
        <v>2898</v>
      </c>
    </row>
    <row r="26" spans="1:5" ht="15">
      <c r="A26" s="167">
        <v>1124</v>
      </c>
      <c r="B26" s="201" t="s">
        <v>265</v>
      </c>
      <c r="C26" s="168" t="s">
        <v>266</v>
      </c>
      <c r="D26" s="169" t="s">
        <v>2899</v>
      </c>
      <c r="E26" s="169" t="s">
        <v>2900</v>
      </c>
    </row>
    <row r="27" spans="1:5" ht="30">
      <c r="A27" s="167">
        <v>1125</v>
      </c>
      <c r="B27" s="201" t="s">
        <v>2350</v>
      </c>
      <c r="C27" s="168" t="s">
        <v>2815</v>
      </c>
      <c r="D27" s="169" t="s">
        <v>2899</v>
      </c>
      <c r="E27" s="170" t="s">
        <v>2901</v>
      </c>
    </row>
    <row r="28" spans="1:5" ht="30">
      <c r="A28" s="167">
        <v>1126</v>
      </c>
      <c r="B28" s="201" t="s">
        <v>2817</v>
      </c>
      <c r="C28" s="168" t="s">
        <v>2818</v>
      </c>
      <c r="D28" s="169" t="s">
        <v>2902</v>
      </c>
      <c r="E28" s="169" t="s">
        <v>2903</v>
      </c>
    </row>
    <row r="29" spans="1:5" ht="15">
      <c r="A29" s="167">
        <v>1127</v>
      </c>
      <c r="B29" s="201" t="s">
        <v>2820</v>
      </c>
      <c r="C29" s="168" t="s">
        <v>2821</v>
      </c>
      <c r="D29" s="169" t="s">
        <v>2904</v>
      </c>
      <c r="E29" s="169" t="s">
        <v>2905</v>
      </c>
    </row>
    <row r="30" spans="1:5" ht="15">
      <c r="A30" s="167">
        <v>1128</v>
      </c>
      <c r="B30" s="201" t="s">
        <v>224</v>
      </c>
      <c r="C30" s="168" t="s">
        <v>2843</v>
      </c>
      <c r="D30" s="169" t="s">
        <v>2906</v>
      </c>
      <c r="E30" s="169" t="s">
        <v>2907</v>
      </c>
    </row>
    <row r="31" spans="1:5" ht="15">
      <c r="A31" s="167">
        <v>1129</v>
      </c>
      <c r="B31" s="201" t="s">
        <v>2845</v>
      </c>
      <c r="C31" s="168" t="s">
        <v>2846</v>
      </c>
      <c r="D31" s="169" t="s">
        <v>2908</v>
      </c>
      <c r="E31" s="169" t="s">
        <v>2909</v>
      </c>
    </row>
    <row r="32" spans="1:5" ht="15">
      <c r="A32" s="167">
        <v>1130</v>
      </c>
      <c r="B32" s="201" t="s">
        <v>2848</v>
      </c>
      <c r="C32" s="168" t="s">
        <v>3101</v>
      </c>
      <c r="D32" s="169" t="s">
        <v>2910</v>
      </c>
      <c r="E32" s="169" t="s">
        <v>2911</v>
      </c>
    </row>
    <row r="33" spans="1:5" ht="30">
      <c r="A33" s="167">
        <v>1131</v>
      </c>
      <c r="B33" s="201">
        <v>70645566</v>
      </c>
      <c r="C33" s="168" t="s">
        <v>3103</v>
      </c>
      <c r="D33" s="169" t="s">
        <v>2912</v>
      </c>
      <c r="E33" s="169" t="s">
        <v>2913</v>
      </c>
    </row>
    <row r="34" spans="1:5" ht="30">
      <c r="A34" s="167">
        <v>1201</v>
      </c>
      <c r="B34" s="201" t="s">
        <v>3105</v>
      </c>
      <c r="C34" s="168" t="s">
        <v>1790</v>
      </c>
      <c r="D34" s="169" t="s">
        <v>2914</v>
      </c>
      <c r="E34" s="169" t="s">
        <v>2915</v>
      </c>
    </row>
    <row r="35" spans="1:5" ht="30">
      <c r="A35" s="167">
        <v>1202</v>
      </c>
      <c r="B35" s="201" t="s">
        <v>531</v>
      </c>
      <c r="C35" s="168" t="s">
        <v>532</v>
      </c>
      <c r="D35" s="169" t="s">
        <v>2656</v>
      </c>
      <c r="E35" s="169" t="s">
        <v>2916</v>
      </c>
    </row>
    <row r="36" spans="1:5" ht="30">
      <c r="A36" s="167">
        <v>1203</v>
      </c>
      <c r="B36" s="201" t="s">
        <v>534</v>
      </c>
      <c r="C36" s="168" t="s">
        <v>535</v>
      </c>
      <c r="D36" s="169" t="s">
        <v>2656</v>
      </c>
      <c r="E36" s="169" t="s">
        <v>2917</v>
      </c>
    </row>
    <row r="37" spans="1:5" ht="15">
      <c r="A37" s="167">
        <v>1204</v>
      </c>
      <c r="B37" s="201" t="s">
        <v>537</v>
      </c>
      <c r="C37" s="168" t="s">
        <v>538</v>
      </c>
      <c r="D37" s="169" t="s">
        <v>2918</v>
      </c>
      <c r="E37" s="169" t="s">
        <v>2919</v>
      </c>
    </row>
    <row r="38" spans="1:5" ht="30">
      <c r="A38" s="167">
        <v>1205</v>
      </c>
      <c r="B38" s="202" t="s">
        <v>540</v>
      </c>
      <c r="C38" s="168" t="s">
        <v>541</v>
      </c>
      <c r="D38" s="169" t="s">
        <v>2920</v>
      </c>
      <c r="E38" s="169" t="s">
        <v>2921</v>
      </c>
    </row>
    <row r="39" spans="1:5" ht="15">
      <c r="A39" s="167">
        <v>1206</v>
      </c>
      <c r="B39" s="202" t="s">
        <v>543</v>
      </c>
      <c r="C39" s="168" t="s">
        <v>544</v>
      </c>
      <c r="D39" s="169" t="s">
        <v>2653</v>
      </c>
      <c r="E39" s="169" t="s">
        <v>2922</v>
      </c>
    </row>
    <row r="40" spans="1:5" ht="30">
      <c r="A40" s="171">
        <v>1207</v>
      </c>
      <c r="B40" s="172" t="s">
        <v>546</v>
      </c>
      <c r="C40" s="173" t="s">
        <v>1386</v>
      </c>
      <c r="D40" s="174" t="s">
        <v>2923</v>
      </c>
      <c r="E40" s="175" t="s">
        <v>2924</v>
      </c>
    </row>
    <row r="41" spans="1:5" ht="15">
      <c r="A41" s="167">
        <v>1208</v>
      </c>
      <c r="B41" s="202" t="s">
        <v>551</v>
      </c>
      <c r="C41" s="168" t="s">
        <v>552</v>
      </c>
      <c r="D41" s="169" t="s">
        <v>1364</v>
      </c>
      <c r="E41" s="169" t="s">
        <v>1365</v>
      </c>
    </row>
    <row r="42" spans="1:5" ht="15">
      <c r="A42" s="167">
        <v>1209</v>
      </c>
      <c r="B42" s="201" t="s">
        <v>554</v>
      </c>
      <c r="C42" s="168" t="s">
        <v>555</v>
      </c>
      <c r="D42" s="169" t="s">
        <v>1385</v>
      </c>
      <c r="E42" s="169" t="s">
        <v>1366</v>
      </c>
    </row>
    <row r="43" spans="1:5" ht="30">
      <c r="A43" s="167">
        <v>1210</v>
      </c>
      <c r="B43" s="201" t="s">
        <v>557</v>
      </c>
      <c r="C43" s="168" t="s">
        <v>1076</v>
      </c>
      <c r="D43" s="169" t="s">
        <v>2581</v>
      </c>
      <c r="E43" s="169" t="s">
        <v>1367</v>
      </c>
    </row>
    <row r="44" spans="1:5" ht="30">
      <c r="A44" s="167">
        <v>1211</v>
      </c>
      <c r="B44" s="201">
        <v>62331574</v>
      </c>
      <c r="C44" s="168" t="s">
        <v>711</v>
      </c>
      <c r="D44" s="169" t="s">
        <v>2664</v>
      </c>
      <c r="E44" s="169" t="s">
        <v>1368</v>
      </c>
    </row>
    <row r="45" spans="1:5" ht="15">
      <c r="A45" s="167">
        <v>1212</v>
      </c>
      <c r="B45" s="201">
        <v>62331566</v>
      </c>
      <c r="C45" s="168" t="s">
        <v>713</v>
      </c>
      <c r="D45" s="169" t="s">
        <v>2244</v>
      </c>
      <c r="E45" s="169" t="s">
        <v>1369</v>
      </c>
    </row>
    <row r="46" spans="1:5" ht="15">
      <c r="A46" s="167">
        <v>1214</v>
      </c>
      <c r="B46" s="201">
        <v>62331515</v>
      </c>
      <c r="C46" s="168" t="s">
        <v>715</v>
      </c>
      <c r="D46" s="169" t="s">
        <v>1370</v>
      </c>
      <c r="E46" s="169" t="s">
        <v>1371</v>
      </c>
    </row>
    <row r="47" spans="1:5" ht="30">
      <c r="A47" s="167">
        <v>1215</v>
      </c>
      <c r="B47" s="202">
        <v>60337320</v>
      </c>
      <c r="C47" s="168" t="s">
        <v>717</v>
      </c>
      <c r="D47" s="169" t="s">
        <v>2661</v>
      </c>
      <c r="E47" s="169" t="s">
        <v>1372</v>
      </c>
    </row>
    <row r="48" spans="1:5" ht="15">
      <c r="A48" s="167">
        <v>1216</v>
      </c>
      <c r="B48" s="202">
        <v>60337494</v>
      </c>
      <c r="C48" s="168" t="s">
        <v>719</v>
      </c>
      <c r="D48" s="169" t="s">
        <v>2550</v>
      </c>
      <c r="E48" s="169" t="s">
        <v>1373</v>
      </c>
    </row>
    <row r="49" spans="1:5" ht="15">
      <c r="A49" s="167">
        <v>1217</v>
      </c>
      <c r="B49" s="201" t="s">
        <v>721</v>
      </c>
      <c r="C49" s="168" t="s">
        <v>722</v>
      </c>
      <c r="D49" s="169" t="s">
        <v>1374</v>
      </c>
      <c r="E49" s="169" t="s">
        <v>2403</v>
      </c>
    </row>
    <row r="50" spans="1:5" ht="30">
      <c r="A50" s="167">
        <v>1218</v>
      </c>
      <c r="B50" s="201" t="s">
        <v>724</v>
      </c>
      <c r="C50" s="168" t="s">
        <v>725</v>
      </c>
      <c r="D50" s="169" t="s">
        <v>2404</v>
      </c>
      <c r="E50" s="169" t="s">
        <v>2405</v>
      </c>
    </row>
    <row r="51" spans="1:5" ht="15">
      <c r="A51" s="167">
        <v>1220</v>
      </c>
      <c r="B51" s="201" t="s">
        <v>727</v>
      </c>
      <c r="C51" s="168" t="s">
        <v>2582</v>
      </c>
      <c r="D51" s="169" t="s">
        <v>2556</v>
      </c>
      <c r="E51" s="169" t="s">
        <v>2406</v>
      </c>
    </row>
    <row r="52" spans="1:5" ht="30">
      <c r="A52" s="167">
        <v>1221</v>
      </c>
      <c r="B52" s="201" t="s">
        <v>731</v>
      </c>
      <c r="C52" s="168" t="s">
        <v>1104</v>
      </c>
      <c r="D52" s="169" t="s">
        <v>2562</v>
      </c>
      <c r="E52" s="169" t="s">
        <v>2407</v>
      </c>
    </row>
    <row r="53" spans="1:5" ht="15">
      <c r="A53" s="167">
        <v>1222</v>
      </c>
      <c r="B53" s="202">
        <v>47813083</v>
      </c>
      <c r="C53" s="168" t="s">
        <v>2087</v>
      </c>
      <c r="D53" s="169" t="s">
        <v>2562</v>
      </c>
      <c r="E53" s="169" t="s">
        <v>2408</v>
      </c>
    </row>
    <row r="54" spans="1:5" ht="15">
      <c r="A54" s="167">
        <v>1223</v>
      </c>
      <c r="B54" s="201">
        <v>47813148</v>
      </c>
      <c r="C54" s="168" t="s">
        <v>2089</v>
      </c>
      <c r="D54" s="169" t="s">
        <v>2562</v>
      </c>
      <c r="E54" s="169" t="s">
        <v>2409</v>
      </c>
    </row>
    <row r="55" spans="1:5" ht="15">
      <c r="A55" s="167">
        <v>1224</v>
      </c>
      <c r="B55" s="202">
        <v>47813121</v>
      </c>
      <c r="C55" s="168" t="s">
        <v>2565</v>
      </c>
      <c r="D55" s="169" t="s">
        <v>2562</v>
      </c>
      <c r="E55" s="169" t="s">
        <v>2410</v>
      </c>
    </row>
    <row r="56" spans="1:5" ht="30">
      <c r="A56" s="167">
        <v>1225</v>
      </c>
      <c r="B56" s="201">
        <v>47813130</v>
      </c>
      <c r="C56" s="168" t="s">
        <v>2583</v>
      </c>
      <c r="D56" s="169" t="s">
        <v>2562</v>
      </c>
      <c r="E56" s="169" t="s">
        <v>2411</v>
      </c>
    </row>
    <row r="57" spans="1:5" ht="30">
      <c r="A57" s="167">
        <v>1226</v>
      </c>
      <c r="B57" s="201" t="s">
        <v>2569</v>
      </c>
      <c r="C57" s="168" t="s">
        <v>1281</v>
      </c>
      <c r="D57" s="169" t="s">
        <v>2562</v>
      </c>
      <c r="E57" s="169" t="s">
        <v>2412</v>
      </c>
    </row>
    <row r="58" spans="1:5" ht="15">
      <c r="A58" s="167">
        <v>1227</v>
      </c>
      <c r="B58" s="201" t="s">
        <v>1283</v>
      </c>
      <c r="C58" s="168" t="s">
        <v>1284</v>
      </c>
      <c r="D58" s="169" t="s">
        <v>2899</v>
      </c>
      <c r="E58" s="169" t="s">
        <v>2413</v>
      </c>
    </row>
    <row r="59" spans="1:5" ht="15">
      <c r="A59" s="167">
        <v>1228</v>
      </c>
      <c r="B59" s="201" t="s">
        <v>1286</v>
      </c>
      <c r="C59" s="168" t="s">
        <v>1287</v>
      </c>
      <c r="D59" s="169" t="s">
        <v>2899</v>
      </c>
      <c r="E59" s="170" t="s">
        <v>2414</v>
      </c>
    </row>
    <row r="60" spans="1:5" ht="30">
      <c r="A60" s="167">
        <v>1229</v>
      </c>
      <c r="B60" s="202" t="s">
        <v>1289</v>
      </c>
      <c r="C60" s="168" t="s">
        <v>1290</v>
      </c>
      <c r="D60" s="169" t="s">
        <v>2899</v>
      </c>
      <c r="E60" s="169" t="s">
        <v>2415</v>
      </c>
    </row>
    <row r="61" spans="1:5" ht="30">
      <c r="A61" s="167">
        <v>1230</v>
      </c>
      <c r="B61" s="202">
        <v>14450909</v>
      </c>
      <c r="C61" s="168" t="s">
        <v>1292</v>
      </c>
      <c r="D61" s="169" t="s">
        <v>2908</v>
      </c>
      <c r="E61" s="169" t="s">
        <v>2416</v>
      </c>
    </row>
    <row r="62" spans="1:5" ht="30">
      <c r="A62" s="167">
        <v>1231</v>
      </c>
      <c r="B62" s="202" t="s">
        <v>2588</v>
      </c>
      <c r="C62" s="168" t="s">
        <v>2584</v>
      </c>
      <c r="D62" s="169" t="s">
        <v>2908</v>
      </c>
      <c r="E62" s="169" t="s">
        <v>2417</v>
      </c>
    </row>
    <row r="63" spans="1:5" ht="15">
      <c r="A63" s="167">
        <v>1232</v>
      </c>
      <c r="B63" s="201" t="s">
        <v>2591</v>
      </c>
      <c r="C63" s="168" t="s">
        <v>2592</v>
      </c>
      <c r="D63" s="169" t="s">
        <v>2906</v>
      </c>
      <c r="E63" s="169" t="s">
        <v>2418</v>
      </c>
    </row>
    <row r="64" spans="1:5" ht="30">
      <c r="A64" s="167">
        <v>1234</v>
      </c>
      <c r="B64" s="202" t="s">
        <v>2594</v>
      </c>
      <c r="C64" s="168" t="s">
        <v>2595</v>
      </c>
      <c r="D64" s="169" t="s">
        <v>2906</v>
      </c>
      <c r="E64" s="170" t="s">
        <v>2419</v>
      </c>
    </row>
    <row r="65" spans="1:5" ht="15">
      <c r="A65" s="167">
        <v>1235</v>
      </c>
      <c r="B65" s="201">
        <v>70947911</v>
      </c>
      <c r="C65" s="168" t="s">
        <v>996</v>
      </c>
      <c r="D65" s="169" t="s">
        <v>1385</v>
      </c>
      <c r="E65" s="169" t="s">
        <v>2420</v>
      </c>
    </row>
    <row r="66" spans="1:5" ht="15">
      <c r="A66" s="167">
        <v>1302</v>
      </c>
      <c r="B66" s="202" t="s">
        <v>998</v>
      </c>
      <c r="C66" s="176" t="s">
        <v>999</v>
      </c>
      <c r="D66" s="170" t="s">
        <v>1364</v>
      </c>
      <c r="E66" s="170" t="s">
        <v>2161</v>
      </c>
    </row>
    <row r="67" spans="1:5" ht="15">
      <c r="A67" s="167">
        <v>1303</v>
      </c>
      <c r="B67" s="201" t="s">
        <v>1001</v>
      </c>
      <c r="C67" s="168" t="s">
        <v>1294</v>
      </c>
      <c r="D67" s="169" t="s">
        <v>2651</v>
      </c>
      <c r="E67" s="169" t="s">
        <v>2162</v>
      </c>
    </row>
    <row r="68" spans="1:5" ht="15">
      <c r="A68" s="167">
        <v>1304</v>
      </c>
      <c r="B68" s="201" t="s">
        <v>1296</v>
      </c>
      <c r="C68" s="168" t="s">
        <v>1297</v>
      </c>
      <c r="D68" s="169" t="s">
        <v>2653</v>
      </c>
      <c r="E68" s="169" t="s">
        <v>2163</v>
      </c>
    </row>
    <row r="69" spans="1:5" ht="30">
      <c r="A69" s="167">
        <v>1305</v>
      </c>
      <c r="B69" s="201" t="s">
        <v>1299</v>
      </c>
      <c r="C69" s="168" t="s">
        <v>1300</v>
      </c>
      <c r="D69" s="169" t="s">
        <v>2656</v>
      </c>
      <c r="E69" s="169" t="s">
        <v>2164</v>
      </c>
    </row>
    <row r="70" spans="1:5" ht="15">
      <c r="A70" s="167">
        <v>1306</v>
      </c>
      <c r="B70" s="201" t="s">
        <v>1302</v>
      </c>
      <c r="C70" s="168" t="s">
        <v>1303</v>
      </c>
      <c r="D70" s="169" t="s">
        <v>2165</v>
      </c>
      <c r="E70" s="169" t="s">
        <v>2166</v>
      </c>
    </row>
    <row r="71" spans="1:5" ht="30">
      <c r="A71" s="167">
        <v>1307</v>
      </c>
      <c r="B71" s="201" t="s">
        <v>1305</v>
      </c>
      <c r="C71" s="168" t="s">
        <v>1540</v>
      </c>
      <c r="D71" s="169" t="s">
        <v>2651</v>
      </c>
      <c r="E71" s="169" t="s">
        <v>2167</v>
      </c>
    </row>
    <row r="72" spans="1:5" ht="30">
      <c r="A72" s="167">
        <v>1308</v>
      </c>
      <c r="B72" s="201">
        <v>14451093</v>
      </c>
      <c r="C72" s="168" t="s">
        <v>1542</v>
      </c>
      <c r="D72" s="169" t="s">
        <v>2918</v>
      </c>
      <c r="E72" s="169" t="s">
        <v>2168</v>
      </c>
    </row>
    <row r="73" spans="1:5" ht="30">
      <c r="A73" s="167">
        <v>1309</v>
      </c>
      <c r="B73" s="201">
        <v>13644327</v>
      </c>
      <c r="C73" s="168" t="s">
        <v>987</v>
      </c>
      <c r="D73" s="169" t="s">
        <v>1385</v>
      </c>
      <c r="E73" s="169" t="s">
        <v>2169</v>
      </c>
    </row>
    <row r="74" spans="1:5" ht="30">
      <c r="A74" s="177">
        <v>1310</v>
      </c>
      <c r="B74" s="202" t="s">
        <v>989</v>
      </c>
      <c r="C74" s="176" t="s">
        <v>990</v>
      </c>
      <c r="D74" s="170" t="s">
        <v>2653</v>
      </c>
      <c r="E74" s="170" t="s">
        <v>2170</v>
      </c>
    </row>
    <row r="75" spans="1:5" ht="15">
      <c r="A75" s="167">
        <v>1311</v>
      </c>
      <c r="B75" s="201">
        <v>68321082</v>
      </c>
      <c r="C75" s="168" t="s">
        <v>992</v>
      </c>
      <c r="D75" s="169" t="s">
        <v>2661</v>
      </c>
      <c r="E75" s="169" t="s">
        <v>2171</v>
      </c>
    </row>
    <row r="76" spans="1:5" ht="15">
      <c r="A76" s="167">
        <v>1312</v>
      </c>
      <c r="B76" s="201">
        <v>66932581</v>
      </c>
      <c r="C76" s="168" t="s">
        <v>994</v>
      </c>
      <c r="D76" s="169" t="s">
        <v>2659</v>
      </c>
      <c r="E76" s="169" t="s">
        <v>2585</v>
      </c>
    </row>
    <row r="77" spans="1:5" ht="30">
      <c r="A77" s="167">
        <v>1313</v>
      </c>
      <c r="B77" s="201">
        <v>68321261</v>
      </c>
      <c r="C77" s="168" t="s">
        <v>969</v>
      </c>
      <c r="D77" s="169" t="s">
        <v>382</v>
      </c>
      <c r="E77" s="169" t="s">
        <v>383</v>
      </c>
    </row>
    <row r="78" spans="1:5" ht="15">
      <c r="A78" s="167">
        <v>1314</v>
      </c>
      <c r="B78" s="201">
        <v>13644271</v>
      </c>
      <c r="C78" s="168" t="s">
        <v>1933</v>
      </c>
      <c r="D78" s="169" t="s">
        <v>384</v>
      </c>
      <c r="E78" s="169" t="s">
        <v>385</v>
      </c>
    </row>
    <row r="79" spans="1:5" ht="30">
      <c r="A79" s="167">
        <v>1315</v>
      </c>
      <c r="B79" s="201">
        <v>13644289</v>
      </c>
      <c r="C79" s="176" t="s">
        <v>1935</v>
      </c>
      <c r="D79" s="170" t="s">
        <v>382</v>
      </c>
      <c r="E79" s="170" t="s">
        <v>386</v>
      </c>
    </row>
    <row r="80" spans="1:5" ht="30">
      <c r="A80" s="167">
        <v>1316</v>
      </c>
      <c r="B80" s="201" t="s">
        <v>1937</v>
      </c>
      <c r="C80" s="168" t="s">
        <v>1938</v>
      </c>
      <c r="D80" s="169" t="s">
        <v>2661</v>
      </c>
      <c r="E80" s="169" t="s">
        <v>387</v>
      </c>
    </row>
    <row r="81" spans="1:5" ht="15">
      <c r="A81" s="167">
        <v>1317</v>
      </c>
      <c r="B81" s="201">
        <v>13644254</v>
      </c>
      <c r="C81" s="168" t="s">
        <v>1940</v>
      </c>
      <c r="D81" s="169" t="s">
        <v>2246</v>
      </c>
      <c r="E81" s="169" t="s">
        <v>388</v>
      </c>
    </row>
    <row r="82" spans="1:5" ht="30">
      <c r="A82" s="167">
        <v>1318</v>
      </c>
      <c r="B82" s="201">
        <v>13644297</v>
      </c>
      <c r="C82" s="168" t="s">
        <v>1978</v>
      </c>
      <c r="D82" s="169" t="s">
        <v>382</v>
      </c>
      <c r="E82" s="169" t="s">
        <v>389</v>
      </c>
    </row>
    <row r="83" spans="1:5" ht="30">
      <c r="A83" s="167">
        <v>1321</v>
      </c>
      <c r="B83" s="201" t="s">
        <v>1980</v>
      </c>
      <c r="C83" s="176" t="s">
        <v>1981</v>
      </c>
      <c r="D83" s="170" t="s">
        <v>2554</v>
      </c>
      <c r="E83" s="170" t="s">
        <v>390</v>
      </c>
    </row>
    <row r="84" spans="1:5" ht="30">
      <c r="A84" s="167">
        <v>1322</v>
      </c>
      <c r="B84" s="203" t="s">
        <v>1983</v>
      </c>
      <c r="C84" s="178" t="s">
        <v>1984</v>
      </c>
      <c r="D84" s="179" t="s">
        <v>2556</v>
      </c>
      <c r="E84" s="179" t="s">
        <v>391</v>
      </c>
    </row>
    <row r="85" spans="1:6" s="183" customFormat="1" ht="30">
      <c r="A85" s="177" t="s">
        <v>392</v>
      </c>
      <c r="B85" s="204" t="s">
        <v>1986</v>
      </c>
      <c r="C85" s="180" t="s">
        <v>1987</v>
      </c>
      <c r="D85" s="181" t="s">
        <v>2554</v>
      </c>
      <c r="E85" s="181" t="s">
        <v>393</v>
      </c>
      <c r="F85" s="182"/>
    </row>
    <row r="86" spans="1:6" s="183" customFormat="1" ht="15">
      <c r="A86" s="177">
        <v>1326</v>
      </c>
      <c r="B86" s="204" t="s">
        <v>2268</v>
      </c>
      <c r="C86" s="180" t="s">
        <v>2425</v>
      </c>
      <c r="D86" s="181" t="s">
        <v>394</v>
      </c>
      <c r="E86" s="181" t="s">
        <v>395</v>
      </c>
      <c r="F86" s="182"/>
    </row>
    <row r="87" spans="1:6" s="183" customFormat="1" ht="15">
      <c r="A87" s="177" t="s">
        <v>396</v>
      </c>
      <c r="B87" s="204" t="s">
        <v>2427</v>
      </c>
      <c r="C87" s="180" t="s">
        <v>2428</v>
      </c>
      <c r="D87" s="181" t="s">
        <v>397</v>
      </c>
      <c r="E87" s="181" t="s">
        <v>398</v>
      </c>
      <c r="F87" s="182"/>
    </row>
    <row r="88" spans="1:6" s="183" customFormat="1" ht="15">
      <c r="A88" s="177">
        <v>1329</v>
      </c>
      <c r="B88" s="202" t="s">
        <v>2620</v>
      </c>
      <c r="C88" s="176" t="s">
        <v>2621</v>
      </c>
      <c r="D88" s="170" t="s">
        <v>399</v>
      </c>
      <c r="E88" s="170" t="s">
        <v>400</v>
      </c>
      <c r="F88" s="182"/>
    </row>
    <row r="89" spans="1:5" ht="15">
      <c r="A89" s="167">
        <v>1330</v>
      </c>
      <c r="B89" s="203" t="s">
        <v>379</v>
      </c>
      <c r="C89" s="178" t="s">
        <v>380</v>
      </c>
      <c r="D89" s="179" t="s">
        <v>2556</v>
      </c>
      <c r="E89" s="179" t="s">
        <v>401</v>
      </c>
    </row>
    <row r="90" spans="1:5" ht="30">
      <c r="A90" s="167">
        <v>1331</v>
      </c>
      <c r="B90" s="201">
        <v>18054455</v>
      </c>
      <c r="C90" s="176" t="s">
        <v>487</v>
      </c>
      <c r="D90" s="170" t="s">
        <v>2562</v>
      </c>
      <c r="E90" s="170" t="s">
        <v>402</v>
      </c>
    </row>
    <row r="91" spans="1:5" ht="15">
      <c r="A91" s="167">
        <v>1332</v>
      </c>
      <c r="B91" s="201" t="s">
        <v>489</v>
      </c>
      <c r="C91" s="168" t="s">
        <v>490</v>
      </c>
      <c r="D91" s="169" t="s">
        <v>2562</v>
      </c>
      <c r="E91" s="169" t="s">
        <v>403</v>
      </c>
    </row>
    <row r="92" spans="1:5" ht="30">
      <c r="A92" s="167">
        <v>1333</v>
      </c>
      <c r="B92" s="201" t="s">
        <v>492</v>
      </c>
      <c r="C92" s="168" t="s">
        <v>493</v>
      </c>
      <c r="D92" s="169" t="s">
        <v>2562</v>
      </c>
      <c r="E92" s="169" t="s">
        <v>404</v>
      </c>
    </row>
    <row r="93" spans="1:5" ht="30">
      <c r="A93" s="167">
        <v>1334</v>
      </c>
      <c r="B93" s="201" t="s">
        <v>495</v>
      </c>
      <c r="C93" s="168" t="s">
        <v>1529</v>
      </c>
      <c r="D93" s="169" t="s">
        <v>2562</v>
      </c>
      <c r="E93" s="169" t="s">
        <v>405</v>
      </c>
    </row>
    <row r="94" spans="1:5" ht="15">
      <c r="A94" s="167">
        <v>1335</v>
      </c>
      <c r="B94" s="201">
        <v>14616068</v>
      </c>
      <c r="C94" s="168" t="s">
        <v>1531</v>
      </c>
      <c r="D94" s="169" t="s">
        <v>1532</v>
      </c>
      <c r="E94" s="169"/>
    </row>
    <row r="95" spans="1:5" ht="15">
      <c r="A95" s="167">
        <v>1336</v>
      </c>
      <c r="B95" s="203" t="s">
        <v>1533</v>
      </c>
      <c r="C95" s="184" t="s">
        <v>1735</v>
      </c>
      <c r="D95" s="185" t="s">
        <v>2560</v>
      </c>
      <c r="E95" s="185" t="s">
        <v>406</v>
      </c>
    </row>
    <row r="96" spans="1:5" ht="30">
      <c r="A96" s="167">
        <v>1337</v>
      </c>
      <c r="B96" s="201" t="s">
        <v>1737</v>
      </c>
      <c r="C96" s="168" t="s">
        <v>1738</v>
      </c>
      <c r="D96" s="169" t="s">
        <v>2899</v>
      </c>
      <c r="E96" s="169" t="s">
        <v>407</v>
      </c>
    </row>
    <row r="97" spans="1:5" ht="30">
      <c r="A97" s="167">
        <v>1338</v>
      </c>
      <c r="B97" s="201">
        <v>14613280</v>
      </c>
      <c r="C97" s="168" t="s">
        <v>1740</v>
      </c>
      <c r="D97" s="169" t="s">
        <v>2899</v>
      </c>
      <c r="E97" s="169" t="s">
        <v>408</v>
      </c>
    </row>
    <row r="98" spans="1:5" ht="30">
      <c r="A98" s="167">
        <v>1339</v>
      </c>
      <c r="B98" s="201">
        <v>13644301</v>
      </c>
      <c r="C98" s="168" t="s">
        <v>1742</v>
      </c>
      <c r="D98" s="169" t="s">
        <v>2899</v>
      </c>
      <c r="E98" s="169" t="s">
        <v>409</v>
      </c>
    </row>
    <row r="99" spans="1:5" ht="30">
      <c r="A99" s="167">
        <v>1340</v>
      </c>
      <c r="B99" s="201" t="s">
        <v>1744</v>
      </c>
      <c r="C99" s="168" t="s">
        <v>1745</v>
      </c>
      <c r="D99" s="169" t="s">
        <v>2899</v>
      </c>
      <c r="E99" s="169" t="s">
        <v>410</v>
      </c>
    </row>
    <row r="100" spans="1:5" ht="15">
      <c r="A100" s="167">
        <v>1341</v>
      </c>
      <c r="B100" s="201" t="s">
        <v>1747</v>
      </c>
      <c r="C100" s="168" t="s">
        <v>1748</v>
      </c>
      <c r="D100" s="169" t="s">
        <v>2586</v>
      </c>
      <c r="E100" s="169" t="s">
        <v>411</v>
      </c>
    </row>
    <row r="101" spans="1:5" ht="15">
      <c r="A101" s="167">
        <v>1343</v>
      </c>
      <c r="B101" s="201" t="s">
        <v>1750</v>
      </c>
      <c r="C101" s="186" t="s">
        <v>1751</v>
      </c>
      <c r="D101" s="187" t="s">
        <v>2906</v>
      </c>
      <c r="E101" s="187" t="s">
        <v>412</v>
      </c>
    </row>
    <row r="102" spans="1:5" ht="30">
      <c r="A102" s="167">
        <v>1344</v>
      </c>
      <c r="B102" s="201">
        <v>63731371</v>
      </c>
      <c r="C102" s="188" t="s">
        <v>2587</v>
      </c>
      <c r="D102" s="189" t="s">
        <v>2908</v>
      </c>
      <c r="E102" s="189" t="s">
        <v>413</v>
      </c>
    </row>
    <row r="103" spans="1:5" ht="15">
      <c r="A103" s="167">
        <v>1345</v>
      </c>
      <c r="B103" s="201" t="s">
        <v>1755</v>
      </c>
      <c r="C103" s="186" t="s">
        <v>2469</v>
      </c>
      <c r="D103" s="187" t="s">
        <v>2908</v>
      </c>
      <c r="E103" s="187" t="s">
        <v>414</v>
      </c>
    </row>
    <row r="104" spans="1:5" ht="15">
      <c r="A104" s="167">
        <v>1346</v>
      </c>
      <c r="B104" s="201">
        <v>13643479</v>
      </c>
      <c r="C104" s="168" t="s">
        <v>2471</v>
      </c>
      <c r="D104" s="169" t="s">
        <v>2906</v>
      </c>
      <c r="E104" s="169" t="s">
        <v>415</v>
      </c>
    </row>
    <row r="105" spans="1:5" ht="30">
      <c r="A105" s="167">
        <v>1348</v>
      </c>
      <c r="B105" s="203" t="s">
        <v>2473</v>
      </c>
      <c r="C105" s="178" t="s">
        <v>2474</v>
      </c>
      <c r="D105" s="179" t="s">
        <v>416</v>
      </c>
      <c r="E105" s="179" t="s">
        <v>417</v>
      </c>
    </row>
    <row r="106" spans="1:5" ht="15">
      <c r="A106" s="167">
        <v>1349</v>
      </c>
      <c r="B106" s="203" t="s">
        <v>2476</v>
      </c>
      <c r="C106" s="178" t="s">
        <v>2477</v>
      </c>
      <c r="D106" s="179" t="s">
        <v>2910</v>
      </c>
      <c r="E106" s="179" t="s">
        <v>418</v>
      </c>
    </row>
    <row r="107" spans="1:6" s="183" customFormat="1" ht="30">
      <c r="A107" s="177">
        <v>1350</v>
      </c>
      <c r="B107" s="202" t="s">
        <v>1527</v>
      </c>
      <c r="C107" s="180" t="s">
        <v>1528</v>
      </c>
      <c r="D107" s="181" t="s">
        <v>2899</v>
      </c>
      <c r="E107" s="181" t="s">
        <v>419</v>
      </c>
      <c r="F107" s="182"/>
    </row>
    <row r="108" spans="1:5" ht="30">
      <c r="A108" s="167">
        <v>1351</v>
      </c>
      <c r="B108" s="203" t="s">
        <v>2788</v>
      </c>
      <c r="C108" s="178" t="s">
        <v>2789</v>
      </c>
      <c r="D108" s="179" t="s">
        <v>420</v>
      </c>
      <c r="E108" s="179" t="s">
        <v>421</v>
      </c>
    </row>
    <row r="109" spans="1:5" ht="30">
      <c r="A109" s="171">
        <v>1352</v>
      </c>
      <c r="B109" s="172" t="s">
        <v>422</v>
      </c>
      <c r="C109" s="173" t="s">
        <v>1387</v>
      </c>
      <c r="D109" s="174" t="s">
        <v>423</v>
      </c>
      <c r="E109" s="175" t="s">
        <v>424</v>
      </c>
    </row>
    <row r="110" spans="1:5" ht="30">
      <c r="A110" s="167">
        <v>1401</v>
      </c>
      <c r="B110" s="201">
        <v>64628141</v>
      </c>
      <c r="C110" s="168" t="s">
        <v>2791</v>
      </c>
      <c r="D110" s="169" t="s">
        <v>2653</v>
      </c>
      <c r="E110" s="169" t="s">
        <v>425</v>
      </c>
    </row>
    <row r="111" spans="1:5" ht="30">
      <c r="A111" s="167">
        <v>1402</v>
      </c>
      <c r="B111" s="201">
        <v>64628124</v>
      </c>
      <c r="C111" s="168" t="s">
        <v>636</v>
      </c>
      <c r="D111" s="169" t="s">
        <v>2653</v>
      </c>
      <c r="E111" s="169" t="s">
        <v>426</v>
      </c>
    </row>
    <row r="112" spans="1:5" ht="30">
      <c r="A112" s="167">
        <v>1403</v>
      </c>
      <c r="B112" s="201">
        <v>64628132</v>
      </c>
      <c r="C112" s="168" t="s">
        <v>638</v>
      </c>
      <c r="D112" s="169" t="s">
        <v>2653</v>
      </c>
      <c r="E112" s="169" t="s">
        <v>427</v>
      </c>
    </row>
    <row r="113" spans="1:5" ht="30">
      <c r="A113" s="167">
        <v>1404</v>
      </c>
      <c r="B113" s="201" t="s">
        <v>640</v>
      </c>
      <c r="C113" s="168" t="s">
        <v>641</v>
      </c>
      <c r="D113" s="169" t="s">
        <v>2653</v>
      </c>
      <c r="E113" s="169" t="s">
        <v>428</v>
      </c>
    </row>
    <row r="114" spans="1:5" ht="30">
      <c r="A114" s="167">
        <v>1405</v>
      </c>
      <c r="B114" s="201" t="s">
        <v>643</v>
      </c>
      <c r="C114" s="168" t="s">
        <v>644</v>
      </c>
      <c r="D114" s="170" t="s">
        <v>429</v>
      </c>
      <c r="E114" s="170" t="s">
        <v>430</v>
      </c>
    </row>
    <row r="115" spans="1:5" ht="30">
      <c r="A115" s="167">
        <v>1406</v>
      </c>
      <c r="B115" s="201">
        <v>61989258</v>
      </c>
      <c r="C115" s="168" t="s">
        <v>2786</v>
      </c>
      <c r="D115" s="169" t="s">
        <v>2649</v>
      </c>
      <c r="E115" s="169" t="s">
        <v>431</v>
      </c>
    </row>
    <row r="116" spans="1:5" ht="30">
      <c r="A116" s="167">
        <v>1408</v>
      </c>
      <c r="B116" s="202">
        <v>13644319</v>
      </c>
      <c r="C116" s="184" t="s">
        <v>813</v>
      </c>
      <c r="D116" s="185" t="s">
        <v>2653</v>
      </c>
      <c r="E116" s="185" t="s">
        <v>432</v>
      </c>
    </row>
    <row r="117" spans="1:5" ht="30">
      <c r="A117" s="167">
        <v>1409</v>
      </c>
      <c r="B117" s="201">
        <v>60337389</v>
      </c>
      <c r="C117" s="168" t="s">
        <v>815</v>
      </c>
      <c r="D117" s="169" t="s">
        <v>433</v>
      </c>
      <c r="E117" s="169" t="s">
        <v>434</v>
      </c>
    </row>
    <row r="118" spans="1:5" ht="30">
      <c r="A118" s="167">
        <v>1411</v>
      </c>
      <c r="B118" s="201">
        <v>60337346</v>
      </c>
      <c r="C118" s="168" t="s">
        <v>1634</v>
      </c>
      <c r="D118" s="169" t="s">
        <v>1370</v>
      </c>
      <c r="E118" s="169" t="s">
        <v>435</v>
      </c>
    </row>
    <row r="119" spans="1:5" ht="30">
      <c r="A119" s="167">
        <v>1413</v>
      </c>
      <c r="B119" s="201">
        <v>66741335</v>
      </c>
      <c r="C119" s="168" t="s">
        <v>2422</v>
      </c>
      <c r="D119" s="169" t="s">
        <v>2556</v>
      </c>
      <c r="E119" s="169" t="s">
        <v>436</v>
      </c>
    </row>
    <row r="120" spans="1:5" ht="30">
      <c r="A120" s="167">
        <v>1414</v>
      </c>
      <c r="B120" s="201">
        <v>47813474</v>
      </c>
      <c r="C120" s="168" t="s">
        <v>2424</v>
      </c>
      <c r="D120" s="169" t="s">
        <v>2562</v>
      </c>
      <c r="E120" s="169" t="s">
        <v>437</v>
      </c>
    </row>
    <row r="121" spans="1:5" ht="30">
      <c r="A121" s="167">
        <v>1415</v>
      </c>
      <c r="B121" s="201">
        <v>63699214</v>
      </c>
      <c r="C121" s="168" t="s">
        <v>2676</v>
      </c>
      <c r="D121" s="169" t="s">
        <v>2899</v>
      </c>
      <c r="E121" s="169" t="s">
        <v>438</v>
      </c>
    </row>
    <row r="122" spans="1:5" ht="30">
      <c r="A122" s="167">
        <v>1501</v>
      </c>
      <c r="B122" s="201">
        <v>64628159</v>
      </c>
      <c r="C122" s="168" t="s">
        <v>2678</v>
      </c>
      <c r="D122" s="169" t="s">
        <v>2653</v>
      </c>
      <c r="E122" s="169" t="s">
        <v>439</v>
      </c>
    </row>
    <row r="123" spans="1:5" ht="30">
      <c r="A123" s="167">
        <v>1502</v>
      </c>
      <c r="B123" s="201">
        <v>61989274</v>
      </c>
      <c r="C123" s="168" t="s">
        <v>2683</v>
      </c>
      <c r="D123" s="169" t="s">
        <v>2656</v>
      </c>
      <c r="E123" s="169" t="s">
        <v>440</v>
      </c>
    </row>
    <row r="124" spans="1:5" ht="30">
      <c r="A124" s="167">
        <v>1503</v>
      </c>
      <c r="B124" s="201">
        <v>61989266</v>
      </c>
      <c r="C124" s="168" t="s">
        <v>2685</v>
      </c>
      <c r="D124" s="169" t="s">
        <v>2651</v>
      </c>
      <c r="E124" s="169" t="s">
        <v>441</v>
      </c>
    </row>
    <row r="125" spans="1:5" ht="15">
      <c r="A125" s="167">
        <v>1504</v>
      </c>
      <c r="B125" s="201">
        <v>64628213</v>
      </c>
      <c r="C125" s="168" t="s">
        <v>2687</v>
      </c>
      <c r="D125" s="169" t="s">
        <v>442</v>
      </c>
      <c r="E125" s="169" t="s">
        <v>443</v>
      </c>
    </row>
    <row r="126" spans="1:5" ht="30">
      <c r="A126" s="167">
        <v>1505</v>
      </c>
      <c r="B126" s="201">
        <v>64628205</v>
      </c>
      <c r="C126" s="168" t="s">
        <v>2690</v>
      </c>
      <c r="D126" s="169" t="s">
        <v>2920</v>
      </c>
      <c r="E126" s="169" t="s">
        <v>444</v>
      </c>
    </row>
    <row r="127" spans="1:5" ht="30">
      <c r="A127" s="167">
        <v>1507</v>
      </c>
      <c r="B127" s="201">
        <v>64628191</v>
      </c>
      <c r="C127" s="168" t="s">
        <v>2692</v>
      </c>
      <c r="D127" s="169" t="s">
        <v>2918</v>
      </c>
      <c r="E127" s="169" t="s">
        <v>445</v>
      </c>
    </row>
    <row r="128" spans="1:5" ht="30">
      <c r="A128" s="167">
        <v>1508</v>
      </c>
      <c r="B128" s="201">
        <v>64628183</v>
      </c>
      <c r="C128" s="168" t="s">
        <v>1163</v>
      </c>
      <c r="D128" s="169" t="s">
        <v>2653</v>
      </c>
      <c r="E128" s="169" t="s">
        <v>446</v>
      </c>
    </row>
    <row r="129" spans="1:5" ht="45">
      <c r="A129" s="167">
        <v>1509</v>
      </c>
      <c r="B129" s="201">
        <v>68899173</v>
      </c>
      <c r="C129" s="168" t="s">
        <v>1964</v>
      </c>
      <c r="D129" s="169" t="s">
        <v>447</v>
      </c>
      <c r="E129" s="169" t="s">
        <v>448</v>
      </c>
    </row>
    <row r="130" spans="1:5" ht="30">
      <c r="A130" s="171">
        <v>1511</v>
      </c>
      <c r="B130" s="172">
        <v>62331710</v>
      </c>
      <c r="C130" s="173" t="s">
        <v>1388</v>
      </c>
      <c r="D130" s="174" t="s">
        <v>2661</v>
      </c>
      <c r="E130" s="175" t="s">
        <v>449</v>
      </c>
    </row>
    <row r="131" spans="1:5" ht="15">
      <c r="A131" s="167">
        <v>1512</v>
      </c>
      <c r="B131" s="201" t="s">
        <v>1966</v>
      </c>
      <c r="C131" s="168" t="s">
        <v>1967</v>
      </c>
      <c r="D131" s="169" t="s">
        <v>2664</v>
      </c>
      <c r="E131" s="169" t="s">
        <v>450</v>
      </c>
    </row>
    <row r="132" spans="1:5" ht="30">
      <c r="A132" s="167">
        <v>1513</v>
      </c>
      <c r="B132" s="201">
        <v>47655259</v>
      </c>
      <c r="C132" s="168" t="s">
        <v>1969</v>
      </c>
      <c r="D132" s="169" t="s">
        <v>451</v>
      </c>
      <c r="E132" s="169" t="s">
        <v>452</v>
      </c>
    </row>
    <row r="133" spans="1:5" ht="30">
      <c r="A133" s="167">
        <v>1514</v>
      </c>
      <c r="B133" s="201">
        <v>63024616</v>
      </c>
      <c r="C133" s="168" t="s">
        <v>501</v>
      </c>
      <c r="D133" s="169" t="s">
        <v>2246</v>
      </c>
      <c r="E133" s="169" t="s">
        <v>453</v>
      </c>
    </row>
    <row r="134" spans="1:5" ht="15">
      <c r="A134" s="167">
        <v>1515</v>
      </c>
      <c r="B134" s="201" t="s">
        <v>2226</v>
      </c>
      <c r="C134" s="168" t="s">
        <v>2227</v>
      </c>
      <c r="D134" s="169" t="s">
        <v>2550</v>
      </c>
      <c r="E134" s="169" t="s">
        <v>454</v>
      </c>
    </row>
    <row r="135" spans="1:5" ht="30">
      <c r="A135" s="167">
        <v>1516</v>
      </c>
      <c r="B135" s="201">
        <v>70640700</v>
      </c>
      <c r="C135" s="168" t="s">
        <v>2229</v>
      </c>
      <c r="D135" s="169" t="s">
        <v>2556</v>
      </c>
      <c r="E135" s="169" t="s">
        <v>455</v>
      </c>
    </row>
    <row r="136" spans="1:5" ht="30">
      <c r="A136" s="167">
        <v>1517</v>
      </c>
      <c r="B136" s="201">
        <v>70640696</v>
      </c>
      <c r="C136" s="168" t="s">
        <v>2231</v>
      </c>
      <c r="D136" s="169" t="s">
        <v>394</v>
      </c>
      <c r="E136" s="169" t="s">
        <v>456</v>
      </c>
    </row>
    <row r="137" spans="1:5" ht="30">
      <c r="A137" s="167">
        <v>1518</v>
      </c>
      <c r="B137" s="201">
        <v>64125912</v>
      </c>
      <c r="C137" s="168" t="s">
        <v>1635</v>
      </c>
      <c r="D137" s="169" t="s">
        <v>2404</v>
      </c>
      <c r="E137" s="169" t="s">
        <v>1636</v>
      </c>
    </row>
    <row r="138" spans="1:5" ht="15">
      <c r="A138" s="167">
        <v>1519</v>
      </c>
      <c r="B138" s="201">
        <v>70640726</v>
      </c>
      <c r="C138" s="168" t="s">
        <v>2235</v>
      </c>
      <c r="D138" s="169" t="s">
        <v>2552</v>
      </c>
      <c r="E138" s="169" t="s">
        <v>457</v>
      </c>
    </row>
    <row r="139" spans="1:5" ht="30">
      <c r="A139" s="167">
        <v>1520</v>
      </c>
      <c r="B139" s="201">
        <v>70640718</v>
      </c>
      <c r="C139" s="168" t="s">
        <v>2020</v>
      </c>
      <c r="D139" s="169" t="s">
        <v>2554</v>
      </c>
      <c r="E139" s="169" t="s">
        <v>458</v>
      </c>
    </row>
    <row r="140" spans="1:5" ht="30">
      <c r="A140" s="167">
        <v>1521</v>
      </c>
      <c r="B140" s="201">
        <v>62330268</v>
      </c>
      <c r="C140" s="168" t="s">
        <v>516</v>
      </c>
      <c r="D140" s="169" t="s">
        <v>459</v>
      </c>
      <c r="E140" s="169" t="s">
        <v>460</v>
      </c>
    </row>
    <row r="141" spans="1:5" ht="15">
      <c r="A141" s="167">
        <v>1522</v>
      </c>
      <c r="B141" s="201">
        <v>62330390</v>
      </c>
      <c r="C141" s="168" t="s">
        <v>518</v>
      </c>
      <c r="D141" s="169" t="s">
        <v>2404</v>
      </c>
      <c r="E141" s="169" t="s">
        <v>461</v>
      </c>
    </row>
    <row r="142" spans="1:5" ht="15">
      <c r="A142" s="167">
        <v>1524</v>
      </c>
      <c r="B142" s="201">
        <v>70640661</v>
      </c>
      <c r="C142" s="168" t="s">
        <v>520</v>
      </c>
      <c r="D142" s="169" t="s">
        <v>2558</v>
      </c>
      <c r="E142" s="169" t="s">
        <v>139</v>
      </c>
    </row>
    <row r="143" spans="1:5" ht="15">
      <c r="A143" s="167">
        <v>1525</v>
      </c>
      <c r="B143" s="201">
        <v>70640670</v>
      </c>
      <c r="C143" s="168" t="s">
        <v>522</v>
      </c>
      <c r="D143" s="169" t="s">
        <v>140</v>
      </c>
      <c r="E143" s="169" t="s">
        <v>141</v>
      </c>
    </row>
    <row r="144" spans="1:5" ht="15">
      <c r="A144" s="167">
        <v>1526</v>
      </c>
      <c r="B144" s="201">
        <v>47813482</v>
      </c>
      <c r="C144" s="168" t="s">
        <v>524</v>
      </c>
      <c r="D144" s="169" t="s">
        <v>2562</v>
      </c>
      <c r="E144" s="169" t="s">
        <v>142</v>
      </c>
    </row>
    <row r="145" spans="1:5" ht="30">
      <c r="A145" s="167">
        <v>1527</v>
      </c>
      <c r="B145" s="201">
        <v>47813491</v>
      </c>
      <c r="C145" s="168" t="s">
        <v>526</v>
      </c>
      <c r="D145" s="169" t="s">
        <v>2562</v>
      </c>
      <c r="E145" s="169" t="s">
        <v>143</v>
      </c>
    </row>
    <row r="146" spans="1:5" ht="15">
      <c r="A146" s="167">
        <v>1528</v>
      </c>
      <c r="B146" s="201">
        <v>47813199</v>
      </c>
      <c r="C146" s="168" t="s">
        <v>528</v>
      </c>
      <c r="D146" s="169" t="s">
        <v>2560</v>
      </c>
      <c r="E146" s="169" t="s">
        <v>144</v>
      </c>
    </row>
    <row r="147" spans="1:5" ht="15">
      <c r="A147" s="167">
        <v>1529</v>
      </c>
      <c r="B147" s="201">
        <v>47813181</v>
      </c>
      <c r="C147" s="168" t="s">
        <v>1507</v>
      </c>
      <c r="D147" s="169" t="s">
        <v>2562</v>
      </c>
      <c r="E147" s="169" t="s">
        <v>145</v>
      </c>
    </row>
    <row r="148" spans="1:5" ht="15">
      <c r="A148" s="167">
        <v>1530</v>
      </c>
      <c r="B148" s="201">
        <v>47813211</v>
      </c>
      <c r="C148" s="168" t="s">
        <v>1509</v>
      </c>
      <c r="D148" s="169" t="s">
        <v>2562</v>
      </c>
      <c r="E148" s="169" t="s">
        <v>1510</v>
      </c>
    </row>
    <row r="149" spans="1:4" ht="30">
      <c r="A149" s="167">
        <v>1531</v>
      </c>
      <c r="B149" s="201">
        <v>47813563</v>
      </c>
      <c r="C149" s="168" t="s">
        <v>1511</v>
      </c>
      <c r="D149" s="169" t="s">
        <v>1512</v>
      </c>
    </row>
    <row r="150" spans="1:5" ht="30">
      <c r="A150" s="167">
        <v>1532</v>
      </c>
      <c r="B150" s="201">
        <v>47813571</v>
      </c>
      <c r="C150" s="168" t="s">
        <v>1513</v>
      </c>
      <c r="D150" s="169" t="s">
        <v>146</v>
      </c>
      <c r="E150" s="169" t="s">
        <v>147</v>
      </c>
    </row>
    <row r="151" spans="1:5" ht="15">
      <c r="A151" s="167">
        <v>1533</v>
      </c>
      <c r="B151" s="201">
        <v>47813172</v>
      </c>
      <c r="C151" s="168" t="s">
        <v>1515</v>
      </c>
      <c r="D151" s="169" t="s">
        <v>2897</v>
      </c>
      <c r="E151" s="169" t="s">
        <v>2360</v>
      </c>
    </row>
    <row r="152" spans="1:5" ht="30">
      <c r="A152" s="167">
        <v>1535</v>
      </c>
      <c r="B152" s="201">
        <v>69610134</v>
      </c>
      <c r="C152" s="168" t="s">
        <v>2524</v>
      </c>
      <c r="D152" s="169" t="s">
        <v>2899</v>
      </c>
      <c r="E152" s="169" t="s">
        <v>2361</v>
      </c>
    </row>
    <row r="153" spans="1:5" ht="30">
      <c r="A153" s="167">
        <v>1536</v>
      </c>
      <c r="B153" s="201">
        <v>70632090</v>
      </c>
      <c r="C153" s="168" t="s">
        <v>2526</v>
      </c>
      <c r="D153" s="169" t="s">
        <v>2902</v>
      </c>
      <c r="E153" s="169" t="s">
        <v>2362</v>
      </c>
    </row>
    <row r="154" spans="1:5" ht="30">
      <c r="A154" s="167">
        <v>1537</v>
      </c>
      <c r="B154" s="201">
        <v>69610126</v>
      </c>
      <c r="C154" s="168" t="s">
        <v>2547</v>
      </c>
      <c r="D154" s="169" t="s">
        <v>2904</v>
      </c>
      <c r="E154" s="169" t="s">
        <v>2363</v>
      </c>
    </row>
    <row r="155" spans="1:5" ht="30">
      <c r="A155" s="167">
        <v>1538</v>
      </c>
      <c r="B155" s="201" t="s">
        <v>2549</v>
      </c>
      <c r="C155" s="168" t="s">
        <v>1275</v>
      </c>
      <c r="D155" s="169" t="s">
        <v>2912</v>
      </c>
      <c r="E155" s="169" t="s">
        <v>2495</v>
      </c>
    </row>
    <row r="156" spans="1:5" ht="15">
      <c r="A156" s="167">
        <v>1539</v>
      </c>
      <c r="B156" s="201">
        <v>60802669</v>
      </c>
      <c r="C156" s="168" t="s">
        <v>2148</v>
      </c>
      <c r="D156" s="169" t="s">
        <v>2906</v>
      </c>
      <c r="E156" s="169" t="s">
        <v>2496</v>
      </c>
    </row>
    <row r="157" spans="1:5" ht="30">
      <c r="A157" s="167">
        <v>1540</v>
      </c>
      <c r="B157" s="201">
        <v>60802791</v>
      </c>
      <c r="C157" s="168" t="s">
        <v>2150</v>
      </c>
      <c r="D157" s="169" t="s">
        <v>416</v>
      </c>
      <c r="E157" s="169" t="s">
        <v>2497</v>
      </c>
    </row>
    <row r="158" spans="1:5" ht="15">
      <c r="A158" s="167">
        <v>1541</v>
      </c>
      <c r="B158" s="201">
        <v>60780509</v>
      </c>
      <c r="C158" s="168" t="s">
        <v>2186</v>
      </c>
      <c r="D158" s="169" t="s">
        <v>2908</v>
      </c>
      <c r="E158" s="169" t="s">
        <v>2498</v>
      </c>
    </row>
    <row r="159" spans="1:5" ht="15">
      <c r="A159" s="167">
        <v>1543</v>
      </c>
      <c r="B159" s="201">
        <v>60802561</v>
      </c>
      <c r="C159" s="168" t="s">
        <v>2543</v>
      </c>
      <c r="D159" s="169" t="s">
        <v>2910</v>
      </c>
      <c r="E159" s="169" t="s">
        <v>2499</v>
      </c>
    </row>
    <row r="160" spans="1:5" ht="15">
      <c r="A160" s="167">
        <v>1544</v>
      </c>
      <c r="B160" s="201" t="s">
        <v>2545</v>
      </c>
      <c r="C160" s="168" t="s">
        <v>2071</v>
      </c>
      <c r="D160" s="169" t="s">
        <v>2500</v>
      </c>
      <c r="E160" s="169" t="s">
        <v>2501</v>
      </c>
    </row>
    <row r="161" spans="1:5" ht="30">
      <c r="A161" s="167">
        <v>1545</v>
      </c>
      <c r="B161" s="205" t="s">
        <v>2073</v>
      </c>
      <c r="C161" s="168" t="s">
        <v>2074</v>
      </c>
      <c r="D161" s="169" t="s">
        <v>429</v>
      </c>
      <c r="E161" s="169" t="s">
        <v>431</v>
      </c>
    </row>
    <row r="162" spans="1:5" ht="30">
      <c r="A162" s="167">
        <v>1601</v>
      </c>
      <c r="B162" s="201" t="s">
        <v>2502</v>
      </c>
      <c r="C162" s="184" t="s">
        <v>2076</v>
      </c>
      <c r="D162" s="185" t="s">
        <v>2914</v>
      </c>
      <c r="E162" s="185" t="s">
        <v>2503</v>
      </c>
    </row>
    <row r="163" spans="1:5" ht="30">
      <c r="A163" s="167">
        <v>1602</v>
      </c>
      <c r="B163" s="201" t="s">
        <v>32</v>
      </c>
      <c r="C163" s="184" t="s">
        <v>2078</v>
      </c>
      <c r="D163" s="185" t="s">
        <v>2920</v>
      </c>
      <c r="E163" s="185" t="s">
        <v>33</v>
      </c>
    </row>
    <row r="164" spans="1:5" ht="30">
      <c r="A164" s="167">
        <v>1603</v>
      </c>
      <c r="B164" s="201" t="s">
        <v>34</v>
      </c>
      <c r="C164" s="184" t="s">
        <v>2080</v>
      </c>
      <c r="D164" s="185" t="s">
        <v>35</v>
      </c>
      <c r="E164" s="185" t="s">
        <v>36</v>
      </c>
    </row>
    <row r="165" spans="1:5" ht="30">
      <c r="A165" s="167">
        <v>1604</v>
      </c>
      <c r="B165" s="201" t="s">
        <v>37</v>
      </c>
      <c r="C165" s="184" t="s">
        <v>2082</v>
      </c>
      <c r="D165" s="185" t="s">
        <v>38</v>
      </c>
      <c r="E165" s="185" t="s">
        <v>39</v>
      </c>
    </row>
    <row r="166" spans="1:5" ht="30">
      <c r="A166" s="167">
        <v>1605</v>
      </c>
      <c r="B166" s="201" t="s">
        <v>40</v>
      </c>
      <c r="C166" s="184" t="s">
        <v>2084</v>
      </c>
      <c r="D166" s="185" t="s">
        <v>2649</v>
      </c>
      <c r="E166" s="185" t="s">
        <v>41</v>
      </c>
    </row>
    <row r="167" spans="1:5" ht="30">
      <c r="A167" s="167">
        <v>1606</v>
      </c>
      <c r="B167" s="201" t="s">
        <v>42</v>
      </c>
      <c r="C167" s="184" t="s">
        <v>2086</v>
      </c>
      <c r="D167" s="185" t="s">
        <v>2651</v>
      </c>
      <c r="E167" s="185" t="s">
        <v>43</v>
      </c>
    </row>
    <row r="168" spans="1:5" ht="30">
      <c r="A168" s="167">
        <v>1607</v>
      </c>
      <c r="B168" s="201" t="s">
        <v>44</v>
      </c>
      <c r="C168" s="184" t="s">
        <v>2239</v>
      </c>
      <c r="D168" s="185" t="s">
        <v>2656</v>
      </c>
      <c r="E168" s="185" t="s">
        <v>45</v>
      </c>
    </row>
    <row r="169" spans="1:5" ht="30">
      <c r="A169" s="167">
        <v>1608</v>
      </c>
      <c r="B169" s="201" t="s">
        <v>46</v>
      </c>
      <c r="C169" s="184" t="s">
        <v>2241</v>
      </c>
      <c r="D169" s="185" t="s">
        <v>2918</v>
      </c>
      <c r="E169" s="185" t="s">
        <v>47</v>
      </c>
    </row>
    <row r="170" spans="1:5" ht="30">
      <c r="A170" s="167">
        <v>1609</v>
      </c>
      <c r="B170" s="201" t="s">
        <v>48</v>
      </c>
      <c r="C170" s="184" t="s">
        <v>1478</v>
      </c>
      <c r="D170" s="185" t="s">
        <v>2653</v>
      </c>
      <c r="E170" s="185" t="s">
        <v>49</v>
      </c>
    </row>
    <row r="171" spans="1:5" ht="30">
      <c r="A171" s="167">
        <v>1610</v>
      </c>
      <c r="B171" s="201" t="s">
        <v>50</v>
      </c>
      <c r="C171" s="184" t="s">
        <v>1480</v>
      </c>
      <c r="D171" s="185" t="s">
        <v>51</v>
      </c>
      <c r="E171" s="185" t="s">
        <v>52</v>
      </c>
    </row>
    <row r="172" spans="1:5" ht="30">
      <c r="A172" s="167">
        <v>1611</v>
      </c>
      <c r="B172" s="201" t="s">
        <v>53</v>
      </c>
      <c r="C172" s="184" t="s">
        <v>1482</v>
      </c>
      <c r="D172" s="185" t="s">
        <v>54</v>
      </c>
      <c r="E172" s="185" t="s">
        <v>55</v>
      </c>
    </row>
    <row r="173" spans="1:5" ht="30">
      <c r="A173" s="167">
        <v>1612</v>
      </c>
      <c r="B173" s="201" t="s">
        <v>56</v>
      </c>
      <c r="C173" s="184" t="s">
        <v>1484</v>
      </c>
      <c r="D173" s="185" t="s">
        <v>2661</v>
      </c>
      <c r="E173" s="185" t="s">
        <v>57</v>
      </c>
    </row>
    <row r="174" spans="1:5" ht="30">
      <c r="A174" s="167">
        <v>1613</v>
      </c>
      <c r="B174" s="201" t="s">
        <v>58</v>
      </c>
      <c r="C174" s="184" t="s">
        <v>1553</v>
      </c>
      <c r="D174" s="185" t="s">
        <v>2664</v>
      </c>
      <c r="E174" s="185" t="s">
        <v>59</v>
      </c>
    </row>
    <row r="175" spans="1:5" ht="30">
      <c r="A175" s="167">
        <v>1614</v>
      </c>
      <c r="B175" s="201" t="s">
        <v>60</v>
      </c>
      <c r="C175" s="184" t="s">
        <v>1555</v>
      </c>
      <c r="D175" s="185" t="s">
        <v>2244</v>
      </c>
      <c r="E175" s="185" t="s">
        <v>61</v>
      </c>
    </row>
    <row r="176" spans="1:5" ht="30">
      <c r="A176" s="167">
        <v>1615</v>
      </c>
      <c r="B176" s="201">
        <v>68899092</v>
      </c>
      <c r="C176" s="184" t="s">
        <v>1557</v>
      </c>
      <c r="D176" s="185" t="s">
        <v>62</v>
      </c>
      <c r="E176" s="185" t="s">
        <v>63</v>
      </c>
    </row>
    <row r="177" spans="1:5" ht="30">
      <c r="A177" s="167">
        <v>1616</v>
      </c>
      <c r="B177" s="201">
        <v>62331680</v>
      </c>
      <c r="C177" s="184" t="s">
        <v>2926</v>
      </c>
      <c r="D177" s="185" t="s">
        <v>64</v>
      </c>
      <c r="E177" s="185" t="s">
        <v>65</v>
      </c>
    </row>
    <row r="178" spans="1:5" ht="30">
      <c r="A178" s="167">
        <v>1617</v>
      </c>
      <c r="B178" s="201">
        <v>62331621</v>
      </c>
      <c r="C178" s="184" t="s">
        <v>2928</v>
      </c>
      <c r="D178" s="185" t="s">
        <v>66</v>
      </c>
      <c r="E178" s="185" t="s">
        <v>67</v>
      </c>
    </row>
    <row r="179" spans="1:5" ht="30">
      <c r="A179" s="167">
        <v>1618</v>
      </c>
      <c r="B179" s="201">
        <v>62331698</v>
      </c>
      <c r="C179" s="184" t="s">
        <v>2930</v>
      </c>
      <c r="D179" s="185" t="s">
        <v>68</v>
      </c>
      <c r="E179" s="185" t="s">
        <v>69</v>
      </c>
    </row>
    <row r="180" spans="1:5" ht="30">
      <c r="A180" s="167">
        <v>1619</v>
      </c>
      <c r="B180" s="201">
        <v>62330276</v>
      </c>
      <c r="C180" s="184" t="s">
        <v>2932</v>
      </c>
      <c r="D180" s="185" t="s">
        <v>2552</v>
      </c>
      <c r="E180" s="185" t="s">
        <v>70</v>
      </c>
    </row>
    <row r="181" spans="1:5" ht="30">
      <c r="A181" s="167">
        <v>1620</v>
      </c>
      <c r="B181" s="201">
        <v>62330357</v>
      </c>
      <c r="C181" s="184" t="s">
        <v>2934</v>
      </c>
      <c r="D181" s="185" t="s">
        <v>2554</v>
      </c>
      <c r="E181" s="185" t="s">
        <v>71</v>
      </c>
    </row>
    <row r="182" spans="1:5" ht="15">
      <c r="A182" s="167">
        <v>1621</v>
      </c>
      <c r="B182" s="201">
        <v>62330365</v>
      </c>
      <c r="C182" s="184" t="s">
        <v>1534</v>
      </c>
      <c r="D182" s="185" t="s">
        <v>459</v>
      </c>
      <c r="E182" s="185" t="s">
        <v>72</v>
      </c>
    </row>
    <row r="183" spans="1:5" ht="30">
      <c r="A183" s="167">
        <v>1622</v>
      </c>
      <c r="B183" s="201">
        <v>62330420</v>
      </c>
      <c r="C183" s="184" t="s">
        <v>498</v>
      </c>
      <c r="D183" s="185" t="s">
        <v>394</v>
      </c>
      <c r="E183" s="185" t="s">
        <v>73</v>
      </c>
    </row>
    <row r="184" spans="1:5" ht="30">
      <c r="A184" s="167">
        <v>1623</v>
      </c>
      <c r="B184" s="201">
        <v>62330322</v>
      </c>
      <c r="C184" s="184" t="s">
        <v>500</v>
      </c>
      <c r="D184" s="185" t="s">
        <v>2404</v>
      </c>
      <c r="E184" s="185" t="s">
        <v>74</v>
      </c>
    </row>
    <row r="185" spans="1:5" ht="30">
      <c r="A185" s="167">
        <v>1624</v>
      </c>
      <c r="B185" s="201">
        <v>62330292</v>
      </c>
      <c r="C185" s="184" t="s">
        <v>2829</v>
      </c>
      <c r="D185" s="185" t="s">
        <v>2556</v>
      </c>
      <c r="E185" s="185" t="s">
        <v>75</v>
      </c>
    </row>
    <row r="186" spans="1:5" ht="15">
      <c r="A186" s="167">
        <v>1625</v>
      </c>
      <c r="B186" s="201">
        <v>62330373</v>
      </c>
      <c r="C186" s="184" t="s">
        <v>2831</v>
      </c>
      <c r="D186" s="185" t="s">
        <v>399</v>
      </c>
      <c r="E186" s="185" t="s">
        <v>76</v>
      </c>
    </row>
    <row r="187" spans="1:5" ht="15">
      <c r="A187" s="167">
        <v>1626</v>
      </c>
      <c r="B187" s="201">
        <v>49590928</v>
      </c>
      <c r="C187" s="184" t="s">
        <v>2833</v>
      </c>
      <c r="D187" s="185" t="s">
        <v>2558</v>
      </c>
      <c r="E187" s="185" t="s">
        <v>77</v>
      </c>
    </row>
    <row r="188" spans="1:5" ht="30">
      <c r="A188" s="167">
        <v>1627</v>
      </c>
      <c r="B188" s="201">
        <v>62330349</v>
      </c>
      <c r="C188" s="184" t="s">
        <v>2835</v>
      </c>
      <c r="D188" s="185" t="s">
        <v>140</v>
      </c>
      <c r="E188" s="185" t="s">
        <v>78</v>
      </c>
    </row>
    <row r="189" spans="1:5" ht="30">
      <c r="A189" s="167">
        <v>1628</v>
      </c>
      <c r="B189" s="201">
        <v>47813539</v>
      </c>
      <c r="C189" s="184" t="s">
        <v>2850</v>
      </c>
      <c r="D189" s="185" t="s">
        <v>79</v>
      </c>
      <c r="E189" s="185" t="s">
        <v>80</v>
      </c>
    </row>
    <row r="190" spans="1:5" ht="15">
      <c r="A190" s="167">
        <v>1629</v>
      </c>
      <c r="B190" s="201" t="s">
        <v>1862</v>
      </c>
      <c r="C190" s="184" t="s">
        <v>81</v>
      </c>
      <c r="D190" s="185" t="s">
        <v>2560</v>
      </c>
      <c r="E190" s="185" t="s">
        <v>82</v>
      </c>
    </row>
    <row r="191" spans="1:5" ht="30">
      <c r="A191" s="167">
        <v>1630</v>
      </c>
      <c r="B191" s="201">
        <v>47813504</v>
      </c>
      <c r="C191" s="184" t="s">
        <v>1865</v>
      </c>
      <c r="D191" s="185" t="s">
        <v>83</v>
      </c>
      <c r="E191" s="185" t="s">
        <v>84</v>
      </c>
    </row>
    <row r="192" spans="1:5" ht="30">
      <c r="A192" s="167">
        <v>1631</v>
      </c>
      <c r="B192" s="201">
        <v>47813521</v>
      </c>
      <c r="C192" s="184" t="s">
        <v>1867</v>
      </c>
      <c r="D192" s="185" t="s">
        <v>2562</v>
      </c>
      <c r="E192" s="185" t="s">
        <v>85</v>
      </c>
    </row>
    <row r="193" spans="1:5" ht="15">
      <c r="A193" s="167">
        <v>1632</v>
      </c>
      <c r="B193" s="201">
        <v>47813512</v>
      </c>
      <c r="C193" s="184" t="s">
        <v>1869</v>
      </c>
      <c r="D193" s="185" t="s">
        <v>2562</v>
      </c>
      <c r="E193" s="185" t="s">
        <v>86</v>
      </c>
    </row>
    <row r="194" spans="1:5" ht="15">
      <c r="A194" s="167">
        <v>1633</v>
      </c>
      <c r="B194" s="201">
        <v>47813598</v>
      </c>
      <c r="C194" s="184" t="s">
        <v>1871</v>
      </c>
      <c r="D194" s="185" t="s">
        <v>2897</v>
      </c>
      <c r="E194" s="185" t="s">
        <v>87</v>
      </c>
    </row>
    <row r="195" spans="1:4" ht="15">
      <c r="A195" s="167">
        <v>1634</v>
      </c>
      <c r="B195" s="201">
        <v>64120422</v>
      </c>
      <c r="C195" s="184" t="s">
        <v>1873</v>
      </c>
      <c r="D195" s="185" t="s">
        <v>1874</v>
      </c>
    </row>
    <row r="196" spans="1:5" ht="30">
      <c r="A196" s="167">
        <v>1635</v>
      </c>
      <c r="B196" s="201">
        <v>64120384</v>
      </c>
      <c r="C196" s="184" t="s">
        <v>247</v>
      </c>
      <c r="D196" s="185" t="s">
        <v>2902</v>
      </c>
      <c r="E196" s="185" t="s">
        <v>88</v>
      </c>
    </row>
    <row r="197" spans="1:5" ht="30">
      <c r="A197" s="167">
        <v>1636</v>
      </c>
      <c r="B197" s="201">
        <v>64120392</v>
      </c>
      <c r="C197" s="184" t="s">
        <v>249</v>
      </c>
      <c r="D197" s="185" t="s">
        <v>420</v>
      </c>
      <c r="E197" s="185" t="s">
        <v>89</v>
      </c>
    </row>
    <row r="198" spans="1:5" ht="30">
      <c r="A198" s="167">
        <v>1637</v>
      </c>
      <c r="B198" s="201">
        <v>61955574</v>
      </c>
      <c r="C198" s="184" t="s">
        <v>251</v>
      </c>
      <c r="D198" s="185" t="s">
        <v>2904</v>
      </c>
      <c r="E198" s="185" t="s">
        <v>90</v>
      </c>
    </row>
    <row r="199" spans="1:5" ht="30">
      <c r="A199" s="167">
        <v>1638</v>
      </c>
      <c r="B199" s="201">
        <v>60780568</v>
      </c>
      <c r="C199" s="184" t="s">
        <v>253</v>
      </c>
      <c r="D199" s="185" t="s">
        <v>2906</v>
      </c>
      <c r="E199" s="185" t="s">
        <v>91</v>
      </c>
    </row>
    <row r="200" spans="1:5" ht="30">
      <c r="A200" s="167">
        <v>1640</v>
      </c>
      <c r="B200" s="201">
        <v>60780541</v>
      </c>
      <c r="C200" s="184" t="s">
        <v>255</v>
      </c>
      <c r="D200" s="185" t="s">
        <v>2908</v>
      </c>
      <c r="E200" s="185" t="s">
        <v>92</v>
      </c>
    </row>
    <row r="201" spans="1:5" ht="30">
      <c r="A201" s="167">
        <v>1641</v>
      </c>
      <c r="B201" s="201">
        <v>60780487</v>
      </c>
      <c r="C201" s="184" t="s">
        <v>257</v>
      </c>
      <c r="D201" s="185" t="s">
        <v>416</v>
      </c>
      <c r="E201" s="185" t="s">
        <v>93</v>
      </c>
    </row>
    <row r="202" spans="1:5" ht="30">
      <c r="A202" s="167">
        <v>1643</v>
      </c>
      <c r="B202" s="201" t="s">
        <v>259</v>
      </c>
      <c r="C202" s="184" t="s">
        <v>260</v>
      </c>
      <c r="D202" s="185" t="s">
        <v>2910</v>
      </c>
      <c r="E202" s="185" t="s">
        <v>94</v>
      </c>
    </row>
    <row r="203" spans="1:5" ht="30">
      <c r="A203" s="171">
        <v>1701</v>
      </c>
      <c r="B203" s="172" t="s">
        <v>95</v>
      </c>
      <c r="C203" s="173" t="s">
        <v>1389</v>
      </c>
      <c r="D203" s="174" t="s">
        <v>2920</v>
      </c>
      <c r="E203" s="175" t="s">
        <v>96</v>
      </c>
    </row>
    <row r="204" spans="1:5" ht="30">
      <c r="A204" s="171">
        <v>1702</v>
      </c>
      <c r="B204" s="172" t="s">
        <v>97</v>
      </c>
      <c r="C204" s="173" t="s">
        <v>1390</v>
      </c>
      <c r="D204" s="174" t="s">
        <v>2653</v>
      </c>
      <c r="E204" s="175" t="s">
        <v>98</v>
      </c>
    </row>
    <row r="205" spans="1:5" ht="30">
      <c r="A205" s="171">
        <v>1703</v>
      </c>
      <c r="B205" s="172">
        <v>61989282</v>
      </c>
      <c r="C205" s="173" t="s">
        <v>1694</v>
      </c>
      <c r="D205" s="174" t="s">
        <v>2914</v>
      </c>
      <c r="E205" s="175" t="s">
        <v>99</v>
      </c>
    </row>
    <row r="206" spans="1:5" ht="30">
      <c r="A206" s="171">
        <v>1704</v>
      </c>
      <c r="B206" s="172">
        <v>61989291</v>
      </c>
      <c r="C206" s="173" t="s">
        <v>1695</v>
      </c>
      <c r="D206" s="174" t="s">
        <v>2656</v>
      </c>
      <c r="E206" s="175" t="s">
        <v>100</v>
      </c>
    </row>
    <row r="207" spans="1:5" ht="15">
      <c r="A207" s="167">
        <v>1705</v>
      </c>
      <c r="B207" s="202">
        <v>60337401</v>
      </c>
      <c r="C207" s="184" t="s">
        <v>262</v>
      </c>
      <c r="D207" s="185" t="s">
        <v>2659</v>
      </c>
      <c r="E207" s="185" t="s">
        <v>101</v>
      </c>
    </row>
    <row r="208" spans="1:5" ht="30">
      <c r="A208" s="171">
        <v>1706</v>
      </c>
      <c r="B208" s="172">
        <v>47655224</v>
      </c>
      <c r="C208" s="173" t="s">
        <v>369</v>
      </c>
      <c r="D208" s="174" t="s">
        <v>2661</v>
      </c>
      <c r="E208" s="175" t="s">
        <v>102</v>
      </c>
    </row>
    <row r="209" spans="1:5" ht="15">
      <c r="A209" s="167">
        <v>1707</v>
      </c>
      <c r="B209" s="202">
        <v>60337273</v>
      </c>
      <c r="C209" s="184" t="s">
        <v>2694</v>
      </c>
      <c r="D209" s="185" t="s">
        <v>2664</v>
      </c>
      <c r="E209" s="185" t="s">
        <v>103</v>
      </c>
    </row>
    <row r="210" spans="1:5" ht="15">
      <c r="A210" s="167">
        <v>1708</v>
      </c>
      <c r="B210" s="202" t="s">
        <v>2696</v>
      </c>
      <c r="C210" s="184" t="s">
        <v>104</v>
      </c>
      <c r="D210" s="185" t="s">
        <v>2246</v>
      </c>
      <c r="E210" s="185" t="s">
        <v>105</v>
      </c>
    </row>
    <row r="211" spans="1:5" ht="15">
      <c r="A211" s="167">
        <v>1709</v>
      </c>
      <c r="B211" s="202">
        <v>48004359</v>
      </c>
      <c r="C211" s="184" t="s">
        <v>106</v>
      </c>
      <c r="D211" s="185" t="s">
        <v>2550</v>
      </c>
      <c r="E211" s="185" t="s">
        <v>107</v>
      </c>
    </row>
    <row r="212" spans="1:5" ht="15">
      <c r="A212" s="167">
        <v>1710</v>
      </c>
      <c r="B212" s="202">
        <v>62331442</v>
      </c>
      <c r="C212" s="184" t="s">
        <v>2699</v>
      </c>
      <c r="D212" s="185" t="s">
        <v>68</v>
      </c>
      <c r="E212" s="185" t="s">
        <v>108</v>
      </c>
    </row>
    <row r="213" spans="1:5" ht="30">
      <c r="A213" s="167">
        <v>1711</v>
      </c>
      <c r="B213" s="202" t="s">
        <v>109</v>
      </c>
      <c r="C213" s="184" t="s">
        <v>1897</v>
      </c>
      <c r="D213" s="185" t="s">
        <v>2664</v>
      </c>
      <c r="E213" s="185" t="s">
        <v>1898</v>
      </c>
    </row>
    <row r="214" spans="1:5" ht="30">
      <c r="A214" s="171">
        <v>1712</v>
      </c>
      <c r="B214" s="172">
        <v>47655216</v>
      </c>
      <c r="C214" s="173" t="s">
        <v>370</v>
      </c>
      <c r="D214" s="174" t="s">
        <v>1899</v>
      </c>
      <c r="E214" s="175" t="s">
        <v>1900</v>
      </c>
    </row>
    <row r="215" spans="1:5" ht="30">
      <c r="A215" s="167">
        <v>1713</v>
      </c>
      <c r="B215" s="202">
        <v>47658142</v>
      </c>
      <c r="C215" s="184" t="s">
        <v>2701</v>
      </c>
      <c r="D215" s="185" t="s">
        <v>2552</v>
      </c>
      <c r="E215" s="185" t="s">
        <v>1901</v>
      </c>
    </row>
    <row r="216" spans="1:5" ht="30">
      <c r="A216" s="167">
        <v>1714</v>
      </c>
      <c r="B216" s="202">
        <v>47658193</v>
      </c>
      <c r="C216" s="184" t="s">
        <v>3032</v>
      </c>
      <c r="D216" s="185" t="s">
        <v>2554</v>
      </c>
      <c r="E216" s="185" t="s">
        <v>1637</v>
      </c>
    </row>
    <row r="217" spans="1:5" ht="30">
      <c r="A217" s="167">
        <v>1715</v>
      </c>
      <c r="B217" s="202">
        <v>47998300</v>
      </c>
      <c r="C217" s="184" t="s">
        <v>3097</v>
      </c>
      <c r="D217" s="185" t="s">
        <v>2404</v>
      </c>
      <c r="E217" s="185" t="s">
        <v>1902</v>
      </c>
    </row>
    <row r="218" spans="1:5" ht="15">
      <c r="A218" s="167">
        <v>1716</v>
      </c>
      <c r="B218" s="202" t="s">
        <v>3099</v>
      </c>
      <c r="C218" s="184" t="s">
        <v>1242</v>
      </c>
      <c r="D218" s="185" t="s">
        <v>2556</v>
      </c>
      <c r="E218" s="185" t="s">
        <v>1903</v>
      </c>
    </row>
    <row r="219" spans="1:5" ht="15">
      <c r="A219" s="167">
        <v>1717</v>
      </c>
      <c r="B219" s="202">
        <v>47998164</v>
      </c>
      <c r="C219" s="184" t="s">
        <v>1904</v>
      </c>
      <c r="D219" s="185" t="s">
        <v>399</v>
      </c>
      <c r="E219" s="185" t="s">
        <v>1905</v>
      </c>
    </row>
    <row r="220" spans="1:5" ht="15">
      <c r="A220" s="167">
        <v>1718</v>
      </c>
      <c r="B220" s="202">
        <v>47998008</v>
      </c>
      <c r="C220" s="184" t="s">
        <v>1244</v>
      </c>
      <c r="D220" s="185" t="s">
        <v>2558</v>
      </c>
      <c r="E220" s="185" t="s">
        <v>139</v>
      </c>
    </row>
    <row r="221" spans="1:5" ht="30">
      <c r="A221" s="171">
        <v>1719</v>
      </c>
      <c r="B221" s="172">
        <v>47813555</v>
      </c>
      <c r="C221" s="173" t="s">
        <v>371</v>
      </c>
      <c r="D221" s="174" t="s">
        <v>2560</v>
      </c>
      <c r="E221" s="175" t="s">
        <v>1906</v>
      </c>
    </row>
    <row r="222" spans="1:5" ht="30">
      <c r="A222" s="171">
        <v>1720</v>
      </c>
      <c r="B222" s="172">
        <v>47813547</v>
      </c>
      <c r="C222" s="173" t="s">
        <v>2570</v>
      </c>
      <c r="D222" s="174" t="s">
        <v>1907</v>
      </c>
      <c r="E222" s="175" t="s">
        <v>1908</v>
      </c>
    </row>
    <row r="223" spans="1:5" ht="15">
      <c r="A223" s="167">
        <v>1721</v>
      </c>
      <c r="B223" s="202" t="s">
        <v>1245</v>
      </c>
      <c r="C223" s="184" t="s">
        <v>1246</v>
      </c>
      <c r="D223" s="185" t="s">
        <v>2562</v>
      </c>
      <c r="E223" s="185" t="s">
        <v>1909</v>
      </c>
    </row>
    <row r="224" spans="1:5" ht="15">
      <c r="A224" s="167">
        <v>1722</v>
      </c>
      <c r="B224" s="202" t="s">
        <v>1379</v>
      </c>
      <c r="C224" s="184" t="s">
        <v>1380</v>
      </c>
      <c r="D224" s="185" t="s">
        <v>2897</v>
      </c>
      <c r="E224" s="185" t="s">
        <v>1910</v>
      </c>
    </row>
    <row r="225" spans="1:5" ht="15">
      <c r="A225" s="167">
        <v>1724</v>
      </c>
      <c r="B225" s="202">
        <v>61955680</v>
      </c>
      <c r="C225" s="184" t="s">
        <v>1248</v>
      </c>
      <c r="D225" s="185" t="s">
        <v>1638</v>
      </c>
      <c r="E225" s="185"/>
    </row>
    <row r="226" spans="1:5" ht="15">
      <c r="A226" s="167">
        <v>1725</v>
      </c>
      <c r="B226" s="202">
        <v>61955701</v>
      </c>
      <c r="C226" s="184" t="s">
        <v>1911</v>
      </c>
      <c r="D226" s="185" t="s">
        <v>2899</v>
      </c>
      <c r="E226" s="185" t="s">
        <v>1912</v>
      </c>
    </row>
    <row r="227" spans="1:5" ht="15">
      <c r="A227" s="167">
        <v>1726</v>
      </c>
      <c r="B227" s="202">
        <v>61955671</v>
      </c>
      <c r="C227" s="184" t="s">
        <v>1250</v>
      </c>
      <c r="D227" s="185" t="s">
        <v>420</v>
      </c>
      <c r="E227" s="185" t="s">
        <v>1913</v>
      </c>
    </row>
    <row r="228" spans="1:5" ht="15">
      <c r="A228" s="167">
        <v>1727</v>
      </c>
      <c r="B228" s="202">
        <v>61955744</v>
      </c>
      <c r="C228" s="184" t="s">
        <v>1252</v>
      </c>
      <c r="D228" s="185" t="s">
        <v>2904</v>
      </c>
      <c r="E228" s="185" t="s">
        <v>1914</v>
      </c>
    </row>
    <row r="229" spans="1:5" ht="15">
      <c r="A229" s="167">
        <v>1728</v>
      </c>
      <c r="B229" s="202">
        <v>64120368</v>
      </c>
      <c r="C229" s="184" t="s">
        <v>1254</v>
      </c>
      <c r="D229" s="185" t="s">
        <v>1915</v>
      </c>
      <c r="E229" s="185" t="s">
        <v>1916</v>
      </c>
    </row>
    <row r="230" spans="1:5" ht="30">
      <c r="A230" s="167">
        <v>1729</v>
      </c>
      <c r="B230" s="202" t="s">
        <v>1917</v>
      </c>
      <c r="C230" s="184" t="s">
        <v>1918</v>
      </c>
      <c r="D230" s="185" t="s">
        <v>2899</v>
      </c>
      <c r="E230" s="185" t="s">
        <v>1919</v>
      </c>
    </row>
    <row r="231" spans="1:5" ht="30">
      <c r="A231" s="171">
        <v>1730</v>
      </c>
      <c r="B231" s="172">
        <v>65893611</v>
      </c>
      <c r="C231" s="173" t="s">
        <v>2571</v>
      </c>
      <c r="D231" s="174" t="s">
        <v>2908</v>
      </c>
      <c r="E231" s="175" t="s">
        <v>1920</v>
      </c>
    </row>
    <row r="232" spans="1:5" ht="45">
      <c r="A232" s="167">
        <v>1731</v>
      </c>
      <c r="B232" s="202" t="s">
        <v>1921</v>
      </c>
      <c r="C232" s="184" t="s">
        <v>462</v>
      </c>
      <c r="D232" s="185" t="s">
        <v>2906</v>
      </c>
      <c r="E232" s="185" t="s">
        <v>463</v>
      </c>
    </row>
    <row r="233" spans="1:5" ht="30">
      <c r="A233" s="167">
        <v>1804</v>
      </c>
      <c r="B233" s="201">
        <v>45234370</v>
      </c>
      <c r="C233" s="168" t="s">
        <v>1256</v>
      </c>
      <c r="D233" s="169" t="s">
        <v>2656</v>
      </c>
      <c r="E233" s="169" t="s">
        <v>464</v>
      </c>
    </row>
    <row r="234" spans="1:5" ht="30">
      <c r="A234" s="171">
        <v>1805</v>
      </c>
      <c r="B234" s="172" t="s">
        <v>465</v>
      </c>
      <c r="C234" s="173" t="s">
        <v>2572</v>
      </c>
      <c r="D234" s="174" t="s">
        <v>466</v>
      </c>
      <c r="E234" s="175" t="s">
        <v>467</v>
      </c>
    </row>
    <row r="235" spans="1:5" ht="30">
      <c r="A235" s="167">
        <v>1806</v>
      </c>
      <c r="B235" s="201" t="s">
        <v>1258</v>
      </c>
      <c r="C235" s="184" t="s">
        <v>1259</v>
      </c>
      <c r="D235" s="185" t="s">
        <v>2651</v>
      </c>
      <c r="E235" s="185" t="s">
        <v>2167</v>
      </c>
    </row>
    <row r="236" spans="1:5" ht="30">
      <c r="A236" s="167">
        <v>1807</v>
      </c>
      <c r="B236" s="201" t="s">
        <v>468</v>
      </c>
      <c r="C236" s="184" t="s">
        <v>2448</v>
      </c>
      <c r="D236" s="185" t="s">
        <v>2920</v>
      </c>
      <c r="E236" s="185" t="s">
        <v>469</v>
      </c>
    </row>
    <row r="237" spans="1:5" ht="30">
      <c r="A237" s="167">
        <v>1810</v>
      </c>
      <c r="B237" s="201" t="s">
        <v>2450</v>
      </c>
      <c r="C237" s="184" t="s">
        <v>2451</v>
      </c>
      <c r="D237" s="185" t="s">
        <v>1639</v>
      </c>
      <c r="E237" s="185" t="s">
        <v>470</v>
      </c>
    </row>
    <row r="238" spans="1:5" ht="15">
      <c r="A238" s="167">
        <v>1814</v>
      </c>
      <c r="B238" s="201">
        <v>62331752</v>
      </c>
      <c r="C238" s="168" t="s">
        <v>2453</v>
      </c>
      <c r="D238" s="169" t="s">
        <v>1374</v>
      </c>
      <c r="E238" s="169" t="s">
        <v>471</v>
      </c>
    </row>
    <row r="239" spans="1:5" ht="30">
      <c r="A239" s="167">
        <v>1817</v>
      </c>
      <c r="B239" s="201">
        <v>62330381</v>
      </c>
      <c r="C239" s="168" t="s">
        <v>2455</v>
      </c>
      <c r="D239" s="169" t="s">
        <v>2556</v>
      </c>
      <c r="E239" s="169" t="s">
        <v>472</v>
      </c>
    </row>
    <row r="240" spans="1:5" ht="30">
      <c r="A240" s="167">
        <v>1818</v>
      </c>
      <c r="B240" s="202" t="s">
        <v>473</v>
      </c>
      <c r="C240" s="184" t="s">
        <v>1646</v>
      </c>
      <c r="D240" s="185" t="s">
        <v>2556</v>
      </c>
      <c r="E240" s="185" t="s">
        <v>474</v>
      </c>
    </row>
    <row r="241" spans="1:5" ht="15">
      <c r="A241" s="167">
        <v>1819</v>
      </c>
      <c r="B241" s="201" t="s">
        <v>1648</v>
      </c>
      <c r="C241" s="176" t="s">
        <v>1649</v>
      </c>
      <c r="D241" s="170" t="s">
        <v>2562</v>
      </c>
      <c r="E241" s="170" t="s">
        <v>475</v>
      </c>
    </row>
    <row r="242" spans="1:5" ht="15">
      <c r="A242" s="167">
        <v>1821</v>
      </c>
      <c r="B242" s="201" t="s">
        <v>1651</v>
      </c>
      <c r="C242" s="168" t="s">
        <v>1652</v>
      </c>
      <c r="D242" s="169" t="s">
        <v>2562</v>
      </c>
      <c r="E242" s="169" t="s">
        <v>1640</v>
      </c>
    </row>
    <row r="243" spans="1:5" ht="30">
      <c r="A243" s="167">
        <v>1823</v>
      </c>
      <c r="B243" s="201" t="s">
        <v>477</v>
      </c>
      <c r="C243" s="184" t="s">
        <v>1641</v>
      </c>
      <c r="D243" s="185" t="s">
        <v>2562</v>
      </c>
      <c r="E243" s="185" t="s">
        <v>476</v>
      </c>
    </row>
    <row r="244" spans="1:5" ht="30">
      <c r="A244" s="167">
        <v>1825</v>
      </c>
      <c r="B244" s="201" t="s">
        <v>359</v>
      </c>
      <c r="C244" s="184" t="s">
        <v>360</v>
      </c>
      <c r="D244" s="185" t="s">
        <v>2899</v>
      </c>
      <c r="E244" s="185" t="s">
        <v>478</v>
      </c>
    </row>
    <row r="245" spans="1:5" ht="30">
      <c r="A245" s="167">
        <v>1826</v>
      </c>
      <c r="B245" s="201">
        <v>60045922</v>
      </c>
      <c r="C245" s="168" t="s">
        <v>362</v>
      </c>
      <c r="D245" s="185" t="s">
        <v>2899</v>
      </c>
      <c r="E245" s="169" t="s">
        <v>479</v>
      </c>
    </row>
    <row r="246" spans="1:5" ht="15">
      <c r="A246" s="167">
        <v>1828</v>
      </c>
      <c r="B246" s="201">
        <v>60802774</v>
      </c>
      <c r="C246" s="168" t="s">
        <v>364</v>
      </c>
      <c r="D246" s="169" t="s">
        <v>2906</v>
      </c>
      <c r="E246" s="169" t="s">
        <v>412</v>
      </c>
    </row>
    <row r="247" spans="1:5" ht="30">
      <c r="A247" s="167">
        <v>1901</v>
      </c>
      <c r="B247" s="203">
        <v>61989321</v>
      </c>
      <c r="C247" s="176" t="s">
        <v>365</v>
      </c>
      <c r="D247" s="170" t="s">
        <v>2649</v>
      </c>
      <c r="E247" s="170" t="s">
        <v>480</v>
      </c>
    </row>
    <row r="248" spans="1:5" ht="30">
      <c r="A248" s="167">
        <v>1902</v>
      </c>
      <c r="B248" s="203">
        <v>61989339</v>
      </c>
      <c r="C248" s="176" t="s">
        <v>367</v>
      </c>
      <c r="D248" s="170" t="s">
        <v>481</v>
      </c>
      <c r="E248" s="170" t="s">
        <v>482</v>
      </c>
    </row>
    <row r="249" spans="1:5" ht="30">
      <c r="A249" s="167">
        <v>1903</v>
      </c>
      <c r="B249" s="203">
        <v>48004774</v>
      </c>
      <c r="C249" s="176" t="s">
        <v>2732</v>
      </c>
      <c r="D249" s="170" t="s">
        <v>2244</v>
      </c>
      <c r="E249" s="170" t="s">
        <v>483</v>
      </c>
    </row>
    <row r="250" spans="1:5" ht="30">
      <c r="A250" s="167">
        <v>1904</v>
      </c>
      <c r="B250" s="203">
        <v>48004898</v>
      </c>
      <c r="C250" s="176" t="s">
        <v>1421</v>
      </c>
      <c r="D250" s="170" t="s">
        <v>451</v>
      </c>
      <c r="E250" s="170" t="s">
        <v>484</v>
      </c>
    </row>
    <row r="251" spans="1:5" ht="30">
      <c r="A251" s="167">
        <v>1905</v>
      </c>
      <c r="B251" s="203">
        <v>47658061</v>
      </c>
      <c r="C251" s="176" t="s">
        <v>2600</v>
      </c>
      <c r="D251" s="170" t="s">
        <v>2556</v>
      </c>
      <c r="E251" s="170" t="s">
        <v>485</v>
      </c>
    </row>
    <row r="252" spans="1:5" ht="30">
      <c r="A252" s="167">
        <v>1906</v>
      </c>
      <c r="B252" s="203">
        <v>47998296</v>
      </c>
      <c r="C252" s="176" t="s">
        <v>2602</v>
      </c>
      <c r="D252" s="170" t="s">
        <v>2558</v>
      </c>
      <c r="E252" s="170" t="s">
        <v>486</v>
      </c>
    </row>
    <row r="253" spans="1:5" ht="30">
      <c r="A253" s="167">
        <v>1907</v>
      </c>
      <c r="B253" s="203">
        <v>47813466</v>
      </c>
      <c r="C253" s="176" t="s">
        <v>2604</v>
      </c>
      <c r="D253" s="170" t="s">
        <v>1212</v>
      </c>
      <c r="E253" s="170" t="s">
        <v>1213</v>
      </c>
    </row>
    <row r="254" spans="1:4" ht="15">
      <c r="A254" s="167">
        <v>1908</v>
      </c>
      <c r="B254" s="203">
        <v>47811927</v>
      </c>
      <c r="C254" s="176" t="s">
        <v>2606</v>
      </c>
      <c r="D254" s="170" t="s">
        <v>2607</v>
      </c>
    </row>
    <row r="255" spans="1:5" ht="30">
      <c r="A255" s="167">
        <v>1909</v>
      </c>
      <c r="B255" s="203">
        <v>47811919</v>
      </c>
      <c r="C255" s="176" t="s">
        <v>2608</v>
      </c>
      <c r="D255" s="170" t="s">
        <v>2562</v>
      </c>
      <c r="E255" s="170" t="s">
        <v>1214</v>
      </c>
    </row>
    <row r="256" spans="1:5" ht="30">
      <c r="A256" s="167">
        <v>1910</v>
      </c>
      <c r="B256" s="203">
        <v>60043652</v>
      </c>
      <c r="C256" s="176" t="s">
        <v>2610</v>
      </c>
      <c r="D256" s="170" t="s">
        <v>2500</v>
      </c>
      <c r="E256" s="170" t="s">
        <v>1215</v>
      </c>
    </row>
    <row r="257" spans="1:5" ht="30">
      <c r="A257" s="167">
        <v>1911</v>
      </c>
      <c r="B257" s="203">
        <v>68334222</v>
      </c>
      <c r="C257" s="176" t="s">
        <v>2612</v>
      </c>
      <c r="D257" s="170" t="s">
        <v>2899</v>
      </c>
      <c r="E257" s="170" t="s">
        <v>1216</v>
      </c>
    </row>
    <row r="258" spans="1:4" ht="15">
      <c r="A258" s="167">
        <v>1912</v>
      </c>
      <c r="B258" s="203">
        <v>60043661</v>
      </c>
      <c r="C258" s="176" t="s">
        <v>2614</v>
      </c>
      <c r="D258" s="170" t="s">
        <v>2615</v>
      </c>
    </row>
    <row r="259" spans="1:5" ht="30">
      <c r="A259" s="167">
        <v>1913</v>
      </c>
      <c r="B259" s="203">
        <v>60802464</v>
      </c>
      <c r="C259" s="176" t="s">
        <v>174</v>
      </c>
      <c r="D259" s="170" t="s">
        <v>1217</v>
      </c>
      <c r="E259" s="170" t="s">
        <v>1218</v>
      </c>
    </row>
    <row r="260" spans="1:4" ht="15">
      <c r="A260" s="167">
        <v>1914</v>
      </c>
      <c r="B260" s="203" t="s">
        <v>176</v>
      </c>
      <c r="C260" s="176" t="s">
        <v>177</v>
      </c>
      <c r="D260" s="170" t="s">
        <v>178</v>
      </c>
    </row>
    <row r="261" spans="1:4" ht="30">
      <c r="A261" s="167">
        <v>1915</v>
      </c>
      <c r="B261" s="203">
        <v>60802472</v>
      </c>
      <c r="C261" s="176" t="s">
        <v>179</v>
      </c>
      <c r="D261" s="170" t="s">
        <v>180</v>
      </c>
    </row>
    <row r="262" spans="1:5" ht="30">
      <c r="A262" s="171">
        <v>1916</v>
      </c>
      <c r="B262" s="172" t="s">
        <v>1219</v>
      </c>
      <c r="C262" s="173" t="s">
        <v>2573</v>
      </c>
      <c r="D262" s="174" t="s">
        <v>2912</v>
      </c>
      <c r="E262" s="175" t="s">
        <v>1220</v>
      </c>
    </row>
    <row r="263" spans="1:5" ht="15">
      <c r="A263" s="177">
        <v>4000</v>
      </c>
      <c r="B263" s="202" t="s">
        <v>2220</v>
      </c>
      <c r="C263" s="176" t="s">
        <v>1221</v>
      </c>
      <c r="D263" s="170" t="s">
        <v>1639</v>
      </c>
      <c r="E263" s="170" t="s">
        <v>1222</v>
      </c>
    </row>
    <row r="264" spans="1:5" ht="15">
      <c r="A264" s="177">
        <v>4001</v>
      </c>
      <c r="B264" s="202" t="s">
        <v>2219</v>
      </c>
      <c r="C264" s="176" t="s">
        <v>1223</v>
      </c>
      <c r="D264" s="170" t="s">
        <v>1639</v>
      </c>
      <c r="E264" s="170" t="s">
        <v>1224</v>
      </c>
    </row>
    <row r="265" spans="1:5" ht="15">
      <c r="A265" s="177">
        <v>4002</v>
      </c>
      <c r="B265" s="202" t="s">
        <v>2221</v>
      </c>
      <c r="C265" s="176" t="s">
        <v>1225</v>
      </c>
      <c r="D265" s="170" t="s">
        <v>2661</v>
      </c>
      <c r="E265" s="170" t="s">
        <v>1226</v>
      </c>
    </row>
    <row r="266" spans="1:5" ht="15">
      <c r="A266" s="177">
        <v>4003</v>
      </c>
      <c r="B266" s="202" t="s">
        <v>2348</v>
      </c>
      <c r="C266" s="176" t="s">
        <v>130</v>
      </c>
      <c r="D266" s="170" t="s">
        <v>2661</v>
      </c>
      <c r="E266" s="170" t="s">
        <v>131</v>
      </c>
    </row>
    <row r="267" spans="1:5" ht="15">
      <c r="A267" s="177">
        <v>4004</v>
      </c>
      <c r="B267" s="202" t="s">
        <v>2347</v>
      </c>
      <c r="C267" s="176" t="s">
        <v>132</v>
      </c>
      <c r="D267" s="170" t="s">
        <v>2899</v>
      </c>
      <c r="E267" s="170" t="s">
        <v>133</v>
      </c>
    </row>
    <row r="268" spans="1:5" ht="15">
      <c r="A268" s="177">
        <v>4005</v>
      </c>
      <c r="B268" s="202" t="s">
        <v>2346</v>
      </c>
      <c r="C268" s="176" t="s">
        <v>134</v>
      </c>
      <c r="D268" s="170" t="s">
        <v>2906</v>
      </c>
      <c r="E268" s="170" t="s">
        <v>135</v>
      </c>
    </row>
    <row r="269" spans="1:5" ht="15">
      <c r="A269" s="177">
        <v>4006</v>
      </c>
      <c r="B269" s="202" t="s">
        <v>979</v>
      </c>
      <c r="C269" s="176" t="s">
        <v>136</v>
      </c>
      <c r="D269" s="170" t="s">
        <v>2556</v>
      </c>
      <c r="E269" s="170" t="s">
        <v>137</v>
      </c>
    </row>
    <row r="270" spans="1:5" ht="15">
      <c r="A270" s="177">
        <v>5000</v>
      </c>
      <c r="B270" s="202" t="s">
        <v>138</v>
      </c>
      <c r="C270" s="168" t="s">
        <v>1044</v>
      </c>
      <c r="D270" s="170" t="s">
        <v>2908</v>
      </c>
      <c r="E270" s="170" t="s">
        <v>1045</v>
      </c>
    </row>
    <row r="271" spans="1:5" ht="15">
      <c r="A271" s="177">
        <v>5002</v>
      </c>
      <c r="B271" s="202" t="s">
        <v>1046</v>
      </c>
      <c r="C271" s="168" t="s">
        <v>2321</v>
      </c>
      <c r="D271" s="170" t="s">
        <v>2322</v>
      </c>
      <c r="E271" s="170" t="s">
        <v>2323</v>
      </c>
    </row>
    <row r="272" spans="1:5" ht="15">
      <c r="A272" s="177">
        <v>5003</v>
      </c>
      <c r="B272" s="202" t="s">
        <v>2324</v>
      </c>
      <c r="C272" s="168" t="s">
        <v>2325</v>
      </c>
      <c r="D272" s="170" t="s">
        <v>2899</v>
      </c>
      <c r="E272" s="170" t="s">
        <v>2326</v>
      </c>
    </row>
    <row r="273" spans="1:5" ht="15">
      <c r="A273" s="177">
        <v>5004</v>
      </c>
      <c r="B273" s="202" t="s">
        <v>2327</v>
      </c>
      <c r="C273" s="168" t="s">
        <v>2328</v>
      </c>
      <c r="D273" s="170" t="s">
        <v>2904</v>
      </c>
      <c r="E273" s="170" t="s">
        <v>2329</v>
      </c>
    </row>
    <row r="274" spans="1:5" ht="30">
      <c r="A274" s="177">
        <v>5005</v>
      </c>
      <c r="B274" s="202" t="s">
        <v>2330</v>
      </c>
      <c r="C274" s="168" t="s">
        <v>2331</v>
      </c>
      <c r="D274" s="170" t="s">
        <v>420</v>
      </c>
      <c r="E274" s="170" t="s">
        <v>2332</v>
      </c>
    </row>
    <row r="275" spans="1:4" ht="30">
      <c r="A275" s="177">
        <v>5006</v>
      </c>
      <c r="B275" s="202" t="s">
        <v>2333</v>
      </c>
      <c r="C275" s="168" t="s">
        <v>2334</v>
      </c>
      <c r="D275" s="170" t="s">
        <v>2335</v>
      </c>
    </row>
    <row r="276" spans="1:5" ht="15">
      <c r="A276" s="177">
        <v>5008</v>
      </c>
      <c r="B276" s="202" t="s">
        <v>2336</v>
      </c>
      <c r="C276" s="168" t="s">
        <v>2337</v>
      </c>
      <c r="D276" s="170" t="s">
        <v>1899</v>
      </c>
      <c r="E276" s="170" t="s">
        <v>2338</v>
      </c>
    </row>
    <row r="277" spans="1:5" ht="15">
      <c r="A277" s="177">
        <v>5009</v>
      </c>
      <c r="B277" s="202" t="s">
        <v>2339</v>
      </c>
      <c r="C277" s="168" t="s">
        <v>2340</v>
      </c>
      <c r="D277" s="170" t="s">
        <v>433</v>
      </c>
      <c r="E277" s="170" t="s">
        <v>2341</v>
      </c>
    </row>
    <row r="278" spans="1:5" ht="15">
      <c r="A278" s="177">
        <v>5011</v>
      </c>
      <c r="B278" s="202" t="s">
        <v>2342</v>
      </c>
      <c r="C278" s="168" t="s">
        <v>2343</v>
      </c>
      <c r="D278" s="170" t="s">
        <v>2556</v>
      </c>
      <c r="E278" s="170" t="s">
        <v>2344</v>
      </c>
    </row>
    <row r="279" spans="1:5" ht="15">
      <c r="A279" s="177">
        <v>5012</v>
      </c>
      <c r="B279" s="202" t="s">
        <v>2345</v>
      </c>
      <c r="C279" s="168" t="s">
        <v>1119</v>
      </c>
      <c r="D279" s="170" t="s">
        <v>2552</v>
      </c>
      <c r="E279" s="170" t="s">
        <v>1120</v>
      </c>
    </row>
    <row r="280" spans="1:5" ht="15">
      <c r="A280" s="177">
        <v>5014</v>
      </c>
      <c r="B280" s="202" t="s">
        <v>1121</v>
      </c>
      <c r="C280" s="168" t="s">
        <v>1122</v>
      </c>
      <c r="D280" s="170" t="s">
        <v>2562</v>
      </c>
      <c r="E280" s="170" t="s">
        <v>1123</v>
      </c>
    </row>
    <row r="281" spans="1:5" ht="30">
      <c r="A281" s="171">
        <v>5015</v>
      </c>
      <c r="B281" s="172" t="s">
        <v>323</v>
      </c>
      <c r="C281" s="173" t="s">
        <v>2574</v>
      </c>
      <c r="D281" s="174" t="s">
        <v>2897</v>
      </c>
      <c r="E281" s="175" t="s">
        <v>324</v>
      </c>
    </row>
    <row r="282" spans="1:5" ht="30">
      <c r="A282" s="177">
        <v>5016</v>
      </c>
      <c r="B282" s="202" t="s">
        <v>325</v>
      </c>
      <c r="C282" s="168" t="s">
        <v>326</v>
      </c>
      <c r="D282" s="170" t="s">
        <v>2562</v>
      </c>
      <c r="E282" s="170" t="s">
        <v>327</v>
      </c>
    </row>
    <row r="283" spans="1:5" ht="30">
      <c r="A283" s="177">
        <v>5018</v>
      </c>
      <c r="B283" s="202" t="s">
        <v>328</v>
      </c>
      <c r="C283" s="168" t="s">
        <v>329</v>
      </c>
      <c r="D283" s="170" t="s">
        <v>330</v>
      </c>
      <c r="E283" s="170" t="s">
        <v>331</v>
      </c>
    </row>
    <row r="284" spans="1:5" ht="15">
      <c r="A284" s="177">
        <v>5500</v>
      </c>
      <c r="B284" s="202" t="s">
        <v>1132</v>
      </c>
      <c r="C284" s="176" t="s">
        <v>332</v>
      </c>
      <c r="D284" s="170" t="s">
        <v>2906</v>
      </c>
      <c r="E284" s="170" t="s">
        <v>333</v>
      </c>
    </row>
    <row r="285" spans="1:5" ht="15">
      <c r="A285" s="177">
        <v>5501</v>
      </c>
      <c r="B285" s="202" t="s">
        <v>24</v>
      </c>
      <c r="C285" s="176" t="s">
        <v>334</v>
      </c>
      <c r="D285" s="170" t="s">
        <v>2906</v>
      </c>
      <c r="E285" s="170" t="s">
        <v>335</v>
      </c>
    </row>
    <row r="286" spans="1:4" ht="30">
      <c r="A286" s="177">
        <v>5502</v>
      </c>
      <c r="B286" s="202" t="s">
        <v>22</v>
      </c>
      <c r="C286" s="176" t="s">
        <v>573</v>
      </c>
      <c r="D286" s="170" t="s">
        <v>574</v>
      </c>
    </row>
    <row r="287" spans="1:5" ht="30">
      <c r="A287" s="177">
        <v>5503</v>
      </c>
      <c r="B287" s="202" t="s">
        <v>25</v>
      </c>
      <c r="C287" s="176" t="s">
        <v>575</v>
      </c>
      <c r="D287" s="176" t="s">
        <v>1642</v>
      </c>
      <c r="E287" s="170" t="s">
        <v>576</v>
      </c>
    </row>
    <row r="288" spans="1:5" ht="30">
      <c r="A288" s="177">
        <v>5504</v>
      </c>
      <c r="B288" s="202" t="s">
        <v>26</v>
      </c>
      <c r="C288" s="176" t="s">
        <v>577</v>
      </c>
      <c r="D288" s="176" t="s">
        <v>732</v>
      </c>
      <c r="E288" s="170" t="s">
        <v>578</v>
      </c>
    </row>
    <row r="289" spans="1:5" ht="15">
      <c r="A289" s="177">
        <v>5505</v>
      </c>
      <c r="B289" s="202" t="s">
        <v>1133</v>
      </c>
      <c r="C289" s="176" t="s">
        <v>579</v>
      </c>
      <c r="D289" s="170" t="s">
        <v>1374</v>
      </c>
      <c r="E289" s="170" t="s">
        <v>580</v>
      </c>
    </row>
    <row r="290" spans="1:5" ht="15">
      <c r="A290" s="177">
        <v>5506</v>
      </c>
      <c r="B290" s="202" t="s">
        <v>1134</v>
      </c>
      <c r="C290" s="176" t="s">
        <v>581</v>
      </c>
      <c r="D290" s="170" t="s">
        <v>66</v>
      </c>
      <c r="E290" s="170" t="s">
        <v>582</v>
      </c>
    </row>
    <row r="291" spans="1:5" ht="15">
      <c r="A291" s="177">
        <v>5507</v>
      </c>
      <c r="B291" s="202" t="s">
        <v>1147</v>
      </c>
      <c r="C291" s="176" t="s">
        <v>583</v>
      </c>
      <c r="D291" s="170" t="s">
        <v>2550</v>
      </c>
      <c r="E291" s="170" t="s">
        <v>7</v>
      </c>
    </row>
    <row r="292" spans="1:5" ht="15">
      <c r="A292" s="177">
        <v>5508</v>
      </c>
      <c r="B292" s="202" t="s">
        <v>1148</v>
      </c>
      <c r="C292" s="176" t="s">
        <v>8</v>
      </c>
      <c r="D292" s="170" t="s">
        <v>382</v>
      </c>
      <c r="E292" s="170" t="s">
        <v>9</v>
      </c>
    </row>
    <row r="293" spans="1:5" ht="30">
      <c r="A293" s="177">
        <v>5509</v>
      </c>
      <c r="B293" s="202" t="s">
        <v>1135</v>
      </c>
      <c r="C293" s="176" t="s">
        <v>10</v>
      </c>
      <c r="D293" s="170" t="s">
        <v>2659</v>
      </c>
      <c r="E293" s="170" t="s">
        <v>11</v>
      </c>
    </row>
    <row r="294" spans="1:5" ht="15">
      <c r="A294" s="177">
        <v>5510</v>
      </c>
      <c r="B294" s="202" t="s">
        <v>27</v>
      </c>
      <c r="C294" s="176" t="s">
        <v>12</v>
      </c>
      <c r="D294" s="170" t="s">
        <v>66</v>
      </c>
      <c r="E294" s="170" t="s">
        <v>13</v>
      </c>
    </row>
    <row r="295" spans="1:5" ht="30">
      <c r="A295" s="177">
        <v>5511</v>
      </c>
      <c r="B295" s="202" t="s">
        <v>1146</v>
      </c>
      <c r="C295" s="176" t="s">
        <v>14</v>
      </c>
      <c r="D295" s="170" t="s">
        <v>451</v>
      </c>
      <c r="E295" s="170" t="s">
        <v>15</v>
      </c>
    </row>
    <row r="296" spans="1:4" ht="30">
      <c r="A296" s="177">
        <v>5512</v>
      </c>
      <c r="B296" s="202" t="s">
        <v>28</v>
      </c>
      <c r="C296" s="176" t="s">
        <v>16</v>
      </c>
      <c r="D296" s="170" t="s">
        <v>17</v>
      </c>
    </row>
    <row r="297" spans="1:5" ht="30">
      <c r="A297" s="177">
        <v>5513</v>
      </c>
      <c r="B297" s="202" t="s">
        <v>23</v>
      </c>
      <c r="C297" s="176" t="s">
        <v>18</v>
      </c>
      <c r="D297" s="170" t="s">
        <v>140</v>
      </c>
      <c r="E297" s="170" t="s">
        <v>19</v>
      </c>
    </row>
    <row r="298" spans="1:5" ht="15">
      <c r="A298" s="177">
        <v>5514</v>
      </c>
      <c r="B298" s="202" t="s">
        <v>1136</v>
      </c>
      <c r="C298" s="176" t="s">
        <v>20</v>
      </c>
      <c r="D298" s="170" t="s">
        <v>2558</v>
      </c>
      <c r="E298" s="170" t="s">
        <v>21</v>
      </c>
    </row>
    <row r="299" spans="1:5" ht="15">
      <c r="A299" s="177">
        <v>5515</v>
      </c>
      <c r="B299" s="202" t="s">
        <v>1137</v>
      </c>
      <c r="C299" s="176" t="s">
        <v>2364</v>
      </c>
      <c r="D299" s="170" t="s">
        <v>399</v>
      </c>
      <c r="E299" s="170" t="s">
        <v>2365</v>
      </c>
    </row>
    <row r="300" spans="1:5" ht="15">
      <c r="A300" s="177">
        <v>5516</v>
      </c>
      <c r="B300" s="202" t="s">
        <v>1138</v>
      </c>
      <c r="C300" s="176" t="s">
        <v>2366</v>
      </c>
      <c r="D300" s="170" t="s">
        <v>2554</v>
      </c>
      <c r="E300" s="170" t="s">
        <v>2367</v>
      </c>
    </row>
    <row r="301" spans="1:5" ht="15">
      <c r="A301" s="177">
        <v>5517</v>
      </c>
      <c r="B301" s="202" t="s">
        <v>1139</v>
      </c>
      <c r="C301" s="176" t="s">
        <v>1080</v>
      </c>
      <c r="D301" s="170" t="s">
        <v>2556</v>
      </c>
      <c r="E301" s="170" t="s">
        <v>1081</v>
      </c>
    </row>
    <row r="302" spans="1:5" ht="15">
      <c r="A302" s="191">
        <v>5518</v>
      </c>
      <c r="B302" s="206" t="s">
        <v>1140</v>
      </c>
      <c r="C302" s="192" t="s">
        <v>1082</v>
      </c>
      <c r="D302" s="193" t="s">
        <v>2556</v>
      </c>
      <c r="E302" s="193" t="s">
        <v>1083</v>
      </c>
    </row>
    <row r="303" spans="1:5" ht="15">
      <c r="A303" s="177">
        <v>5519</v>
      </c>
      <c r="B303" s="202" t="s">
        <v>1141</v>
      </c>
      <c r="C303" s="176" t="s">
        <v>1084</v>
      </c>
      <c r="D303" s="170" t="s">
        <v>2562</v>
      </c>
      <c r="E303" s="194" t="s">
        <v>1085</v>
      </c>
    </row>
    <row r="304" spans="1:5" ht="30">
      <c r="A304" s="190">
        <v>5520</v>
      </c>
      <c r="B304" s="201" t="s">
        <v>29</v>
      </c>
      <c r="C304" s="168" t="s">
        <v>1086</v>
      </c>
      <c r="D304" s="195" t="s">
        <v>1087</v>
      </c>
      <c r="E304" s="194" t="s">
        <v>1088</v>
      </c>
    </row>
    <row r="305" spans="1:5" ht="15">
      <c r="A305" s="190">
        <v>5521</v>
      </c>
      <c r="B305" s="201" t="s">
        <v>30</v>
      </c>
      <c r="C305" s="168" t="s">
        <v>1089</v>
      </c>
      <c r="D305" s="195" t="s">
        <v>2560</v>
      </c>
      <c r="E305" s="194" t="s">
        <v>1090</v>
      </c>
    </row>
    <row r="306" spans="1:5" ht="30">
      <c r="A306" s="190">
        <v>5522</v>
      </c>
      <c r="B306" s="201" t="s">
        <v>31</v>
      </c>
      <c r="C306" s="168" t="s">
        <v>1091</v>
      </c>
      <c r="D306" s="195" t="s">
        <v>2562</v>
      </c>
      <c r="E306" s="194" t="s">
        <v>1092</v>
      </c>
    </row>
    <row r="307" spans="1:5" ht="30">
      <c r="A307" s="190">
        <v>5523</v>
      </c>
      <c r="B307" s="201" t="s">
        <v>1131</v>
      </c>
      <c r="C307" s="168" t="s">
        <v>1093</v>
      </c>
      <c r="D307" s="195" t="s">
        <v>2562</v>
      </c>
      <c r="E307" s="194" t="s">
        <v>1094</v>
      </c>
    </row>
    <row r="308" spans="1:5" ht="30">
      <c r="A308" s="171">
        <v>5524</v>
      </c>
      <c r="B308" s="172" t="s">
        <v>1095</v>
      </c>
      <c r="C308" s="173" t="s">
        <v>2575</v>
      </c>
      <c r="D308" s="174" t="s">
        <v>1096</v>
      </c>
      <c r="E308" s="175" t="s">
        <v>1097</v>
      </c>
    </row>
    <row r="309" spans="1:4" ht="15">
      <c r="A309" s="190">
        <v>5525</v>
      </c>
      <c r="B309" s="201" t="s">
        <v>1142</v>
      </c>
      <c r="C309" s="168" t="s">
        <v>733</v>
      </c>
      <c r="D309" s="194" t="s">
        <v>1098</v>
      </c>
    </row>
    <row r="310" spans="1:5" ht="15">
      <c r="A310" s="190">
        <v>5526</v>
      </c>
      <c r="B310" s="201" t="s">
        <v>1143</v>
      </c>
      <c r="C310" s="168" t="s">
        <v>1099</v>
      </c>
      <c r="D310" s="195" t="s">
        <v>2897</v>
      </c>
      <c r="E310" s="194" t="s">
        <v>1100</v>
      </c>
    </row>
    <row r="311" spans="1:5" ht="15">
      <c r="A311" s="190">
        <v>5527</v>
      </c>
      <c r="B311" s="201" t="s">
        <v>1144</v>
      </c>
      <c r="C311" s="168" t="s">
        <v>1101</v>
      </c>
      <c r="D311" s="195" t="s">
        <v>1212</v>
      </c>
      <c r="E311" s="194" t="s">
        <v>1102</v>
      </c>
    </row>
    <row r="312" spans="1:5" ht="15">
      <c r="A312" s="190">
        <v>5528</v>
      </c>
      <c r="B312" s="201" t="s">
        <v>1145</v>
      </c>
      <c r="C312" s="168" t="s">
        <v>1103</v>
      </c>
      <c r="D312" s="195" t="s">
        <v>2560</v>
      </c>
      <c r="E312" s="194" t="s">
        <v>306</v>
      </c>
    </row>
    <row r="313" spans="1:5" ht="30">
      <c r="A313" s="171">
        <v>5529</v>
      </c>
      <c r="B313" s="172" t="s">
        <v>307</v>
      </c>
      <c r="C313" s="173" t="s">
        <v>2576</v>
      </c>
      <c r="D313" s="174" t="s">
        <v>308</v>
      </c>
      <c r="E313" s="175" t="s">
        <v>309</v>
      </c>
    </row>
    <row r="314" spans="1:5" ht="30">
      <c r="A314" s="177">
        <v>5530</v>
      </c>
      <c r="B314" s="202" t="s">
        <v>1149</v>
      </c>
      <c r="C314" s="176" t="s">
        <v>785</v>
      </c>
      <c r="D314" s="170" t="s">
        <v>416</v>
      </c>
      <c r="E314" s="170" t="s">
        <v>786</v>
      </c>
    </row>
    <row r="315" spans="1:5" ht="15">
      <c r="A315" s="177">
        <v>6000</v>
      </c>
      <c r="B315" s="202" t="s">
        <v>2217</v>
      </c>
      <c r="C315" s="176" t="s">
        <v>310</v>
      </c>
      <c r="D315" s="170" t="s">
        <v>442</v>
      </c>
      <c r="E315" s="170" t="s">
        <v>311</v>
      </c>
    </row>
    <row r="316" spans="1:5" ht="15">
      <c r="A316" s="196"/>
      <c r="B316" s="196"/>
      <c r="C316" s="197"/>
      <c r="D316" s="198"/>
      <c r="E316" s="198"/>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Radka Bartmanová</cp:lastModifiedBy>
  <cp:lastPrinted>2009-06-11T10:40:54Z</cp:lastPrinted>
  <dcterms:created xsi:type="dcterms:W3CDTF">2006-11-07T15:17:46Z</dcterms:created>
  <dcterms:modified xsi:type="dcterms:W3CDTF">2009-06-11T10:41:00Z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