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020" windowHeight="88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'List1'!$5:$5</definedName>
    <definedName name="_xlnm.Print_Area" localSheetId="0">'List1'!$A$1:$CN$33</definedName>
    <definedName name="Z_365A034A_1D9D_40C7_AF58_55CBFEA4FD3E_.wvu.Cols" localSheetId="0" hidden="1">'List1'!$F:$N,'List1'!$P:$AQ,'List1'!$AS:$AT,'List1'!$AV:$AV,'List1'!$AX:$CM</definedName>
    <definedName name="Z_365A034A_1D9D_40C7_AF58_55CBFEA4FD3E_.wvu.PrintArea" localSheetId="0" hidden="1">'List1'!$A$1:$CN$33</definedName>
    <definedName name="Z_365A034A_1D9D_40C7_AF58_55CBFEA4FD3E_.wvu.PrintTitles" localSheetId="0" hidden="1">'List1'!$5:$5</definedName>
    <definedName name="Z_E9CB72E3_76BD_4A19_8495_3DCD4B49AAF3_.wvu.Cols" localSheetId="0" hidden="1">'List1'!$F:$N,'List1'!$P:$AQ,'List1'!$AS:$AT,'List1'!$AV:$AV,'List1'!$AX:$CM</definedName>
    <definedName name="Z_E9CB72E3_76BD_4A19_8495_3DCD4B49AAF3_.wvu.PrintArea" localSheetId="0" hidden="1">'List1'!$A$1:$CN$33</definedName>
    <definedName name="Z_E9CB72E3_76BD_4A19_8495_3DCD4B49AAF3_.wvu.PrintTitles" localSheetId="0" hidden="1">'List1'!$5:$5</definedName>
  </definedNames>
  <calcPr fullCalcOnLoad="1"/>
</workbook>
</file>

<file path=xl/comments1.xml><?xml version="1.0" encoding="utf-8"?>
<comments xmlns="http://schemas.openxmlformats.org/spreadsheetml/2006/main">
  <authors>
    <author>sobol</author>
  </authors>
  <commentList>
    <comment ref="AP16" authorId="0">
      <text>
        <r>
          <rPr>
            <sz val="10"/>
            <rFont val="Arial CE"/>
            <family val="0"/>
          </rPr>
          <t>sobol:</t>
        </r>
        <r>
          <rPr>
            <sz val="10"/>
            <rFont val="Arial CE"/>
            <family val="0"/>
          </rPr>
          <t xml:space="preserve">
pouze jeden bod, protože z žádosti to nevyplývá</t>
        </r>
      </text>
    </comment>
    <comment ref="AP21" authorId="0">
      <text>
        <r>
          <rPr>
            <sz val="10"/>
            <rFont val="Arial CE"/>
            <family val="0"/>
          </rPr>
          <t>sobol:</t>
        </r>
        <r>
          <rPr>
            <sz val="10"/>
            <rFont val="Arial CE"/>
            <family val="0"/>
          </rPr>
          <t xml:space="preserve">
pouze jeden bod, protože z žádosti to nevyplývá</t>
        </r>
      </text>
    </comment>
  </commentList>
</comments>
</file>

<file path=xl/sharedStrings.xml><?xml version="1.0" encoding="utf-8"?>
<sst xmlns="http://schemas.openxmlformats.org/spreadsheetml/2006/main" count="971" uniqueCount="394">
  <si>
    <t>Evidenční číslo projektu</t>
  </si>
  <si>
    <t>Název projektu</t>
  </si>
  <si>
    <t>Právní forma</t>
  </si>
  <si>
    <t xml:space="preserve">Ulice, č. </t>
  </si>
  <si>
    <t>PSČ</t>
  </si>
  <si>
    <t>Obec</t>
  </si>
  <si>
    <t>Starosta, předseda, ředitel</t>
  </si>
  <si>
    <t>Telefon</t>
  </si>
  <si>
    <t>Fax</t>
  </si>
  <si>
    <t>Mobilní telefon</t>
  </si>
  <si>
    <t>E-mail</t>
  </si>
  <si>
    <t>www stránka</t>
  </si>
  <si>
    <t>IČ</t>
  </si>
  <si>
    <t>Bankovní spojení</t>
  </si>
  <si>
    <t>Kód banky</t>
  </si>
  <si>
    <t xml:space="preserve">Číslo účtu </t>
  </si>
  <si>
    <t>Jméno osoby s podpisovým právem</t>
  </si>
  <si>
    <t>Funkce osoby s podpisovým právem</t>
  </si>
  <si>
    <t>VÝSLEDEK ČÁSTI 1 (SPLNĚNO/  NESPLNĚNO)</t>
  </si>
  <si>
    <t>DŮVOD VYŘAZENÍ v části 1</t>
  </si>
  <si>
    <t>VÝSLEDEK ČÁSTI 2 (ANO-postupuje / NE - vyřazeno)</t>
  </si>
  <si>
    <t>Krit. 7.1.5 (max. 3)</t>
  </si>
  <si>
    <t>Krit. 7.1.6 (max. 1)</t>
  </si>
  <si>
    <t>Krit. 7.1.7 (max. 6)</t>
  </si>
  <si>
    <t>Krit. 7.1.8 (max. 2)</t>
  </si>
  <si>
    <t>Krit. 7.1.9 (max. 3)</t>
  </si>
  <si>
    <t>VÝSLEDEK ČÁSTI 3) CELKEM BODŮ (max. 15)</t>
  </si>
  <si>
    <t>Žádost o dotaci (tis. Kč)       celkem</t>
  </si>
  <si>
    <t>Náklady žadatele a partnerů (tis. Kč)</t>
  </si>
  <si>
    <t>Podíl dotace na uznatelných nákladech projektu</t>
  </si>
  <si>
    <t>Podíl žadatele na nákladech projektu</t>
  </si>
  <si>
    <t>Kumulativní součet dotací (tis. Kč)</t>
  </si>
  <si>
    <t>Investiční/neinvestiční</t>
  </si>
  <si>
    <t>Položka</t>
  </si>
  <si>
    <t>Náklady v Kč</t>
  </si>
  <si>
    <t>Dotace v Kč</t>
  </si>
  <si>
    <t>Dotace slovy</t>
  </si>
  <si>
    <t>1. splátka v Kč</t>
  </si>
  <si>
    <t>1. splátka slovy</t>
  </si>
  <si>
    <t>Titul 7.p.</t>
  </si>
  <si>
    <t>Jméno 7 p</t>
  </si>
  <si>
    <t>Den podání žádosti (počátek uznatelnosti nákladů)</t>
  </si>
  <si>
    <t>Ukončení realizace</t>
  </si>
  <si>
    <t>ORG</t>
  </si>
  <si>
    <t>Číslo smlouvy</t>
  </si>
  <si>
    <t>Odesláno oznámení (vč. vyzvání k potvrzení údajů)</t>
  </si>
  <si>
    <t>Došly podklady ke smlouvě, potvrzeny případné změny, dodány originály dokladů dle bodů 8.6. a 8.7 Podmínek</t>
  </si>
  <si>
    <t>Číslo usnesení RO nebo ZO</t>
  </si>
  <si>
    <t>Datum usnesení RO nebo ZO</t>
  </si>
  <si>
    <t>Odeslána smlouva k podpisu</t>
  </si>
  <si>
    <t>Vrátila se podepsaná smlouva</t>
  </si>
  <si>
    <t>Předkládací návrh na FIN</t>
  </si>
  <si>
    <t>Předkládací návrh na POR a dále k hejtmanovi</t>
  </si>
  <si>
    <t>Podepsáno hejtmanem</t>
  </si>
  <si>
    <t>Jedno vyhotovení smlouvy s dopisem odesláno příjemci dotace</t>
  </si>
  <si>
    <t>Doručenka (darum na ní)</t>
  </si>
  <si>
    <t>Vyhotoven 1. plaťák a předán Verče</t>
  </si>
  <si>
    <t>Datum splatnosti 1. splátky</t>
  </si>
  <si>
    <t>1. splnění závazku oznámeno na POR</t>
  </si>
  <si>
    <t>Došla průběžná zpráva</t>
  </si>
  <si>
    <t>Došlo závěrečné vyúčtování</t>
  </si>
  <si>
    <t>Přiložena výsledná projektová dokumentace k nahlédnutí</t>
  </si>
  <si>
    <t>Plánované náklady</t>
  </si>
  <si>
    <t>Skutečné uznatelné náklady</t>
  </si>
  <si>
    <t>Plánovaná dotace</t>
  </si>
  <si>
    <t>Skutečná dotace</t>
  </si>
  <si>
    <t>Nevyčerpaná část dotace</t>
  </si>
  <si>
    <t>Plánovaná 2. splátka</t>
  </si>
  <si>
    <t>Skutečná druhá splátka (záporné číslo - vratka)</t>
  </si>
  <si>
    <t>Kontrola</t>
  </si>
  <si>
    <t>Vyhotoven 2. plaťák a předán Verče</t>
  </si>
  <si>
    <t>Datum splatnosti 2. splátky</t>
  </si>
  <si>
    <t>2. splnění závazku oznámeno na POR</t>
  </si>
  <si>
    <t>ANO</t>
  </si>
  <si>
    <t>RR/02/2005/002</t>
  </si>
  <si>
    <t>RR/02/2005/003</t>
  </si>
  <si>
    <t>RR/02/2005/004</t>
  </si>
  <si>
    <t>RR/02/2005/005</t>
  </si>
  <si>
    <t>RR/02/2005/006</t>
  </si>
  <si>
    <t>RR/02/2005/007</t>
  </si>
  <si>
    <t>RR/02/2005/008</t>
  </si>
  <si>
    <t>RR/02/2005/009</t>
  </si>
  <si>
    <t>RR/02/2005/010</t>
  </si>
  <si>
    <t>RR/02/2005/011</t>
  </si>
  <si>
    <t>RR/02/2005/012</t>
  </si>
  <si>
    <t>RR/02/2005/013</t>
  </si>
  <si>
    <t>RR/02/2005/014</t>
  </si>
  <si>
    <t>RR/02/2005/015</t>
  </si>
  <si>
    <t>RR/02/2005/016</t>
  </si>
  <si>
    <t>RR/02/2005/017</t>
  </si>
  <si>
    <t>RR/02/2005/018</t>
  </si>
  <si>
    <t>RR/02/2005/019</t>
  </si>
  <si>
    <t>RR/02/2005/020</t>
  </si>
  <si>
    <t>RR/02/2005/021</t>
  </si>
  <si>
    <t>RR/02/2005/022</t>
  </si>
  <si>
    <t>RR/02/2005/023</t>
  </si>
  <si>
    <t>RR/02/2005/024</t>
  </si>
  <si>
    <t>RR/02/2005/025</t>
  </si>
  <si>
    <t>RR/02/2005/026</t>
  </si>
  <si>
    <t>RR/02/2005/030</t>
  </si>
  <si>
    <t>RR/02/2005/031</t>
  </si>
  <si>
    <t>Komerční banka a.s.</t>
  </si>
  <si>
    <t>0100</t>
  </si>
  <si>
    <t>předseda sdružení</t>
  </si>
  <si>
    <t>Název operačního programu či iniciativy</t>
  </si>
  <si>
    <t>Číslo opatření a podopatření</t>
  </si>
  <si>
    <t>Kanalizace a ČOV obce Albrechtičky</t>
  </si>
  <si>
    <t>Obec Albrechtičky</t>
  </si>
  <si>
    <t>obec</t>
  </si>
  <si>
    <t>Albrechtičky 131</t>
  </si>
  <si>
    <t>742 55</t>
  </si>
  <si>
    <t>Albrechtičky</t>
  </si>
  <si>
    <t>Ing. Miloslav Čegan</t>
  </si>
  <si>
    <t>obec@albrechticky.cz</t>
  </si>
  <si>
    <t>www.albrechticky.cz</t>
  </si>
  <si>
    <t>GE Money Bank</t>
  </si>
  <si>
    <t>00600814</t>
  </si>
  <si>
    <t>starosta</t>
  </si>
  <si>
    <t>Infrastruktura</t>
  </si>
  <si>
    <t>3.2</t>
  </si>
  <si>
    <t>investiční</t>
  </si>
  <si>
    <t>Zpracování PD pro stavební povolení: Odkanalizování obce a výstavba ČOV v Píšti</t>
  </si>
  <si>
    <t>Obec Píšť</t>
  </si>
  <si>
    <t>Píšť 73</t>
  </si>
  <si>
    <t>747 18</t>
  </si>
  <si>
    <t>Píšť</t>
  </si>
  <si>
    <t>Mgr. František Jaroš</t>
  </si>
  <si>
    <t>obec.pist@volny.cz</t>
  </si>
  <si>
    <t>www.pist.cz</t>
  </si>
  <si>
    <t>00300560</t>
  </si>
  <si>
    <t>0600</t>
  </si>
  <si>
    <t>273167660207</t>
  </si>
  <si>
    <t>SPLNĚNO</t>
  </si>
  <si>
    <t>neinvestiční</t>
  </si>
  <si>
    <t>Lázně Bukovec</t>
  </si>
  <si>
    <t>Obec Bukovec</t>
  </si>
  <si>
    <t>Bukovec 270</t>
  </si>
  <si>
    <t>739 85</t>
  </si>
  <si>
    <t>Bukovec</t>
  </si>
  <si>
    <t>Josef Čmiel</t>
  </si>
  <si>
    <t>ou.bukovec@bukovec.cz</t>
  </si>
  <si>
    <t>www.bukovec.cz</t>
  </si>
  <si>
    <t>00535940</t>
  </si>
  <si>
    <t>26423-781</t>
  </si>
  <si>
    <t>1.3</t>
  </si>
  <si>
    <t>Kanalizace a ČOV Mladecko</t>
  </si>
  <si>
    <t>Mladecko 56</t>
  </si>
  <si>
    <t>747 54</t>
  </si>
  <si>
    <t>Mladecko</t>
  </si>
  <si>
    <t>Vojtěch Brhel</t>
  </si>
  <si>
    <t>00635502</t>
  </si>
  <si>
    <t>23426821</t>
  </si>
  <si>
    <t>Posílení vodovodu Petřkovice</t>
  </si>
  <si>
    <t>Obec Mladecko</t>
  </si>
  <si>
    <t>Obec Starý Jičín</t>
  </si>
  <si>
    <t>Starý Jičín 6</t>
  </si>
  <si>
    <t>742 31</t>
  </si>
  <si>
    <t>Starý Jičín</t>
  </si>
  <si>
    <t>Svatoslav Vahalík</t>
  </si>
  <si>
    <t>podatelna@stary-jicin.cz</t>
  </si>
  <si>
    <t>www.stary-jicin.cz</t>
  </si>
  <si>
    <t>00298425</t>
  </si>
  <si>
    <t>Česká spořitelna a.s.</t>
  </si>
  <si>
    <t>0800</t>
  </si>
  <si>
    <t>1760219309</t>
  </si>
  <si>
    <t>Splašková kanalizace a ČOV obce Starý Jičín - Jičina</t>
  </si>
  <si>
    <t>Výstavba kanalizace na ulicích Kopečná a Slunečná v Odrách</t>
  </si>
  <si>
    <t>Město Odry</t>
  </si>
  <si>
    <t>Masarykovo náměstí 25</t>
  </si>
  <si>
    <t>742 35</t>
  </si>
  <si>
    <t>Odry</t>
  </si>
  <si>
    <t>Ing. Pavel Matůšů</t>
  </si>
  <si>
    <t>matusu@odry.cz</t>
  </si>
  <si>
    <t>www.odry.cz</t>
  </si>
  <si>
    <t>00298221</t>
  </si>
  <si>
    <t>1765068319</t>
  </si>
  <si>
    <t>Prováděcí dokumentace stavby "Rozšíření stokové sítě v obci háj ve Slezsku (místní část Háj, Chabičov, Smolkov) - II. etapa</t>
  </si>
  <si>
    <t>Antonína Vaška 86</t>
  </si>
  <si>
    <t>747 92</t>
  </si>
  <si>
    <t>Háj ve Slezsku</t>
  </si>
  <si>
    <t>Mgr. Josef Kimpl</t>
  </si>
  <si>
    <t>hajveslezsku@hajveslezsku.cz</t>
  </si>
  <si>
    <t>00300021</t>
  </si>
  <si>
    <t>1848457379</t>
  </si>
  <si>
    <t>Podporované zaměstnávání v rámci Pilotního projektu BB-BH</t>
  </si>
  <si>
    <t>Občanské sdružení Trianon</t>
  </si>
  <si>
    <t>Smetanova 20</t>
  </si>
  <si>
    <t>737 01</t>
  </si>
  <si>
    <t>Český Těšín</t>
  </si>
  <si>
    <t>Viliam Šuňal</t>
  </si>
  <si>
    <t>fadem@quick.cz</t>
  </si>
  <si>
    <t>www.trianon.silesnet.cz</t>
  </si>
  <si>
    <t>26621908</t>
  </si>
  <si>
    <t>164586685</t>
  </si>
  <si>
    <t>Rozvoj lidských zdrojů</t>
  </si>
  <si>
    <t>1.1</t>
  </si>
  <si>
    <t>Intenzifikace využívání odpadů v opavském a přilehlém regionu se zaměřením na bioodpady společně s biomasou a komunálními odpady</t>
  </si>
  <si>
    <t>Statutární město Opava</t>
  </si>
  <si>
    <t>město</t>
  </si>
  <si>
    <t>Horní náměstí 382</t>
  </si>
  <si>
    <t>746 26</t>
  </si>
  <si>
    <t>Opava</t>
  </si>
  <si>
    <t>Ing. Zbyněk Stanjura</t>
  </si>
  <si>
    <t>info@opava-city.cz</t>
  </si>
  <si>
    <t>www.opava-city.cz</t>
  </si>
  <si>
    <t>00300535</t>
  </si>
  <si>
    <t>1842619349</t>
  </si>
  <si>
    <t>primátor</t>
  </si>
  <si>
    <t>3.4</t>
  </si>
  <si>
    <t>Projektová dokumentace "Rekonstrukce a přístavba ZK Ostroj na víceúčelový městský sál"</t>
  </si>
  <si>
    <t>INTERREG IIIA Česká republika - Polsko</t>
  </si>
  <si>
    <t>PD Kanalizace Skřečoň - lokalita Úvozní; Bohumín</t>
  </si>
  <si>
    <t>Město Bohumín</t>
  </si>
  <si>
    <t>Masarykova 158</t>
  </si>
  <si>
    <t>735 81</t>
  </si>
  <si>
    <t>Bohumín</t>
  </si>
  <si>
    <t>Ing. Petr Vícha</t>
  </si>
  <si>
    <t>info@mubo.cz</t>
  </si>
  <si>
    <t>www.město-bohumin.cz</t>
  </si>
  <si>
    <t>00297569</t>
  </si>
  <si>
    <t>1721638359</t>
  </si>
  <si>
    <t>Odkanalizování lokality ul. Lipová a okolí</t>
  </si>
  <si>
    <t>Obec Těrlicko</t>
  </si>
  <si>
    <t>Těrlicko 474</t>
  </si>
  <si>
    <t>735 42</t>
  </si>
  <si>
    <t>Těrlicko</t>
  </si>
  <si>
    <t>Mgr. Lydie Vašková</t>
  </si>
  <si>
    <t>596 423 170-71</t>
  </si>
  <si>
    <t>ou@terlicko.cz</t>
  </si>
  <si>
    <t>www.terlicko.cz</t>
  </si>
  <si>
    <t>00297666</t>
  </si>
  <si>
    <t>1721602399</t>
  </si>
  <si>
    <t>starostka</t>
  </si>
  <si>
    <t>Kanalizace Šenov - JIH</t>
  </si>
  <si>
    <t>Město Šenov</t>
  </si>
  <si>
    <t>Radniční náměstí 300</t>
  </si>
  <si>
    <t>739 34</t>
  </si>
  <si>
    <t>Šenov</t>
  </si>
  <si>
    <t>Ing. Pavel Dědic</t>
  </si>
  <si>
    <t>meu.senov@seznam.cz</t>
  </si>
  <si>
    <t>www.město-senov.cz</t>
  </si>
  <si>
    <t>00297291</t>
  </si>
  <si>
    <t>1682036389</t>
  </si>
  <si>
    <t>Ing. Pavel Dědič</t>
  </si>
  <si>
    <t>Bartošovice - kanalizace a ČOV</t>
  </si>
  <si>
    <t>Obec Bartošovice</t>
  </si>
  <si>
    <t>Bartošovice 135</t>
  </si>
  <si>
    <t>742 54</t>
  </si>
  <si>
    <t>Bartošovice</t>
  </si>
  <si>
    <t>MVDr. Kateřina Křenková</t>
  </si>
  <si>
    <t>obec@bartosovice.cz</t>
  </si>
  <si>
    <t>www.bartosovice.cz</t>
  </si>
  <si>
    <t>00297721</t>
  </si>
  <si>
    <t>1760081389</t>
  </si>
  <si>
    <t>Kanalizace Metylovice - III. etapa</t>
  </si>
  <si>
    <t>Obec Metylovice</t>
  </si>
  <si>
    <t>Metylovice 495</t>
  </si>
  <si>
    <t>739 49</t>
  </si>
  <si>
    <t>Metylovice</t>
  </si>
  <si>
    <t>Věra Petrová</t>
  </si>
  <si>
    <t>metylovice@giff.cz</t>
  </si>
  <si>
    <t>www.metylovice.cz</t>
  </si>
  <si>
    <t>00535991</t>
  </si>
  <si>
    <t>27-3599820227</t>
  </si>
  <si>
    <t>BESEDA - česko-slovenský kulturní a společenský stánek</t>
  </si>
  <si>
    <t>INTERREG IIIA Česká republika - Slovensko</t>
  </si>
  <si>
    <t>2.1</t>
  </si>
  <si>
    <t>Snížení sociální izolace rodin pečujících o člena rodiny s těžkým zdravotním postižením</t>
  </si>
  <si>
    <t>Centrum pro rodinu a sociální péči</t>
  </si>
  <si>
    <t>Kostelní náměstí 1</t>
  </si>
  <si>
    <t>728 02</t>
  </si>
  <si>
    <t>Ostrava</t>
  </si>
  <si>
    <t>Jan Zajíček</t>
  </si>
  <si>
    <t>cpr@doo.cz</t>
  </si>
  <si>
    <t>http://cpr.cz</t>
  </si>
  <si>
    <t>48804517</t>
  </si>
  <si>
    <t>27-2497860207</t>
  </si>
  <si>
    <t>předseda výkonného výboru</t>
  </si>
  <si>
    <t>Příprava žádosti o dotaci z OP Infrastruktura na 2. Etapu kanalizace a ČOV v obci Suchdol nad Odrou</t>
  </si>
  <si>
    <t>Obec Suchdol nad Odrou</t>
  </si>
  <si>
    <t>Komenského 318</t>
  </si>
  <si>
    <t>742 01</t>
  </si>
  <si>
    <t>Suchdol nad Odrou</t>
  </si>
  <si>
    <t>Ing. Miroslav Ondračka</t>
  </si>
  <si>
    <t>obec@suchdol-nad-odrou.cz</t>
  </si>
  <si>
    <t>www.suchdol-nad-odrou.cz</t>
  </si>
  <si>
    <t>00298450</t>
  </si>
  <si>
    <t>1765624389</t>
  </si>
  <si>
    <t>Environmentální centrum třinecka</t>
  </si>
  <si>
    <t>Hospodářská rozvojová agentura třinecka, Podnikatelské centrum, s.r.o.</t>
  </si>
  <si>
    <t>společnost s ručením omezeným</t>
  </si>
  <si>
    <t>Náměstí TGM 383</t>
  </si>
  <si>
    <t>739 61</t>
  </si>
  <si>
    <t>Třinec</t>
  </si>
  <si>
    <t>Ing. David Sventek, MBA</t>
  </si>
  <si>
    <t>hrat@hrat.org</t>
  </si>
  <si>
    <t>www.hrat.org</t>
  </si>
  <si>
    <t>64087352</t>
  </si>
  <si>
    <t>Česká obchodní banka</t>
  </si>
  <si>
    <t>0300</t>
  </si>
  <si>
    <t>158628551</t>
  </si>
  <si>
    <t>ředitel</t>
  </si>
  <si>
    <t>4.2</t>
  </si>
  <si>
    <t>Společný regionální operační program</t>
  </si>
  <si>
    <t>Obec Písek</t>
  </si>
  <si>
    <t>PRO NORTH CZECH, a.s.</t>
  </si>
  <si>
    <t>Obec Bocanovice</t>
  </si>
  <si>
    <t>Obec Návsí</t>
  </si>
  <si>
    <t>Obec Vendryně</t>
  </si>
  <si>
    <t>Obec Petřvald</t>
  </si>
  <si>
    <t>Projektová dokumentace ke stavebnímu povolení k projektu Písek - odkanalizování lokality "Pod Javořím"</t>
  </si>
  <si>
    <t>Písek 51</t>
  </si>
  <si>
    <t>Písek</t>
  </si>
  <si>
    <t>Oldřich Rathouský</t>
  </si>
  <si>
    <t>pisekfm@trz.cz</t>
  </si>
  <si>
    <t>00535982</t>
  </si>
  <si>
    <t>26829-781</t>
  </si>
  <si>
    <t>1.2</t>
  </si>
  <si>
    <t>akciová společnost</t>
  </si>
  <si>
    <t>Příprava logistického centra PRO NORTH CZECH, a. s.</t>
  </si>
  <si>
    <t>Střelniční 252/6</t>
  </si>
  <si>
    <t>739 84</t>
  </si>
  <si>
    <t>Ing. Czeslaw Kura</t>
  </si>
  <si>
    <t>czkura@volny.cz</t>
  </si>
  <si>
    <t>25834860</t>
  </si>
  <si>
    <t>27-4649340227</t>
  </si>
  <si>
    <t>ředitel, člen představenstva</t>
  </si>
  <si>
    <t>Projektová dokumentace ke stavebnímu povolení k projektu Bocanovice - odkanalizování lokality "Černý potok" a stavba ČOV</t>
  </si>
  <si>
    <t>Bocanovice 21</t>
  </si>
  <si>
    <t>739 91</t>
  </si>
  <si>
    <t>Bocanovice</t>
  </si>
  <si>
    <t>Josef Puczok</t>
  </si>
  <si>
    <t>ou.bocanovice@quick.cz</t>
  </si>
  <si>
    <t>00535931</t>
  </si>
  <si>
    <t>1681988329</t>
  </si>
  <si>
    <t>Dostavba kanalizační sítě splaškových vod</t>
  </si>
  <si>
    <t>Návsí 327</t>
  </si>
  <si>
    <t>739 92</t>
  </si>
  <si>
    <t>Návsí</t>
  </si>
  <si>
    <t>PaedDr. Lenka Husarová</t>
  </si>
  <si>
    <t>starostka@navsi.cz</t>
  </si>
  <si>
    <t>www.navsi.cz</t>
  </si>
  <si>
    <t>60781688</t>
  </si>
  <si>
    <t>168192349</t>
  </si>
  <si>
    <t>Projektová dokumentace ke stavebnímu povolení k projektu "Kanalizace obce Vendryně"</t>
  </si>
  <si>
    <t>Vendyně 500</t>
  </si>
  <si>
    <t>739 94</t>
  </si>
  <si>
    <t>Vendryně</t>
  </si>
  <si>
    <t>Ing. Rudolf Bilko</t>
  </si>
  <si>
    <t>obec@vendryne.cz</t>
  </si>
  <si>
    <t>www.vendryne.cz</t>
  </si>
  <si>
    <t>63026112</t>
  </si>
  <si>
    <t>1682038309</t>
  </si>
  <si>
    <t>Fond soudržnosti</t>
  </si>
  <si>
    <t>Petřvald - kanalizace a ČOV</t>
  </si>
  <si>
    <t>Petřvald 18</t>
  </si>
  <si>
    <t>742 60</t>
  </si>
  <si>
    <t>Petřvald</t>
  </si>
  <si>
    <t>Vojtěch Myška</t>
  </si>
  <si>
    <t>obec@petrvaldobec.cz</t>
  </si>
  <si>
    <t>www.obecpetrvald.cz</t>
  </si>
  <si>
    <t>00298263</t>
  </si>
  <si>
    <t>1766194309</t>
  </si>
  <si>
    <t>Projektová dokumentace pro zřízení vzdělávacího a tréninkového centra pro osoby s pohybovým handicapem</t>
  </si>
  <si>
    <t>Křišťanova 1049/15</t>
  </si>
  <si>
    <t>702 00</t>
  </si>
  <si>
    <t>Mgr. Petr Mika</t>
  </si>
  <si>
    <t>bvu@bvu.cz</t>
  </si>
  <si>
    <t>www.bvu.cz</t>
  </si>
  <si>
    <t>44938519</t>
  </si>
  <si>
    <t>eBanka, a. s.</t>
  </si>
  <si>
    <t>2400</t>
  </si>
  <si>
    <t>123610001</t>
  </si>
  <si>
    <t>Obec Háj ve Slezsku</t>
  </si>
  <si>
    <t>poř. č. proj.</t>
  </si>
  <si>
    <t>Plánované uznatelné náklady projektu (tis. Kč)</t>
  </si>
  <si>
    <r>
      <t>1. Žádost podána  do 11. 3. 2005 do 14 hod</t>
    </r>
    <r>
      <rPr>
        <b/>
        <sz val="12"/>
        <rFont val="Arial"/>
        <family val="2"/>
      </rPr>
      <t xml:space="preserve"> (ANO/NE)</t>
    </r>
  </si>
  <si>
    <r>
      <t>2. Žádost podána v soul.s 8.2 Podmínek Programu</t>
    </r>
    <r>
      <rPr>
        <b/>
        <sz val="12"/>
        <rFont val="Arial"/>
        <family val="2"/>
      </rPr>
      <t xml:space="preserve"> (ANO/NE)</t>
    </r>
  </si>
  <si>
    <r>
      <t>3. Obálka osahuje pouze jednu žádost</t>
    </r>
    <r>
      <rPr>
        <b/>
        <sz val="12"/>
        <rFont val="Arial"/>
        <family val="2"/>
      </rPr>
      <t xml:space="preserve"> (ANO/NE)</t>
    </r>
  </si>
  <si>
    <r>
      <t xml:space="preserve">4. Je předložena žádost ve všech svých částech </t>
    </r>
    <r>
      <rPr>
        <b/>
        <sz val="12"/>
        <rFont val="Arial"/>
        <family val="2"/>
      </rPr>
      <t>(ANO/NE)</t>
    </r>
  </si>
  <si>
    <r>
      <t xml:space="preserve">5. Doloženy přílohy dle bodu 8.4 Podmínek </t>
    </r>
    <r>
      <rPr>
        <b/>
        <sz val="12"/>
        <rFont val="Arial"/>
        <family val="2"/>
      </rPr>
      <t>(ANO/NE)</t>
    </r>
  </si>
  <si>
    <r>
      <t xml:space="preserve">6. Žádost včetně povinných příloh předložena ve dvou vyhotoveních </t>
    </r>
    <r>
      <rPr>
        <b/>
        <sz val="12"/>
        <rFont val="Arial"/>
        <family val="2"/>
      </rPr>
      <t>(ANO/NE)</t>
    </r>
  </si>
  <si>
    <r>
      <t xml:space="preserve">Soulad s opatřeními operačních programů dle bodu 2 Podmínek </t>
    </r>
    <r>
      <rPr>
        <b/>
        <sz val="12"/>
        <rFont val="Arial CE"/>
        <family val="2"/>
      </rPr>
      <t>(ANO/NE)</t>
    </r>
  </si>
  <si>
    <r>
      <t xml:space="preserve">Žadatelem je subjekt přijatelný dle bodu 3 Podmínek </t>
    </r>
    <r>
      <rPr>
        <b/>
        <sz val="12"/>
        <rFont val="Arial CE"/>
        <family val="2"/>
      </rPr>
      <t>(ANO/NE)</t>
    </r>
  </si>
  <si>
    <r>
      <t xml:space="preserve">Žadatelem je přípustným příjemcem dle bodu 2 Podmínek </t>
    </r>
    <r>
      <rPr>
        <b/>
        <sz val="12"/>
        <rFont val="Arial CE"/>
        <family val="2"/>
      </rPr>
      <t>(ANO/NE)</t>
    </r>
  </si>
  <si>
    <r>
      <t xml:space="preserve">PD bude použita pro projekt v MSK dle bodu 4.1 Podmínek </t>
    </r>
    <r>
      <rPr>
        <b/>
        <sz val="12"/>
        <rFont val="Arial CE"/>
        <family val="2"/>
      </rPr>
      <t>(ANO/NE)</t>
    </r>
  </si>
  <si>
    <r>
      <t xml:space="preserve">Žadatel má své sídlo nebo pobočku v MSK dle bodu 4.2 Podmínek </t>
    </r>
    <r>
      <rPr>
        <b/>
        <sz val="12"/>
        <rFont val="Arial CE"/>
        <family val="2"/>
      </rPr>
      <t>(ANO/NE)</t>
    </r>
  </si>
  <si>
    <r>
      <t xml:space="preserve">Soulad s body 5.2 až 5.5. Podmínek (procentuální podíl a výše dotace) </t>
    </r>
    <r>
      <rPr>
        <b/>
        <sz val="12"/>
        <rFont val="Arial CE"/>
        <family val="2"/>
      </rPr>
      <t>(ANO/NE)</t>
    </r>
  </si>
  <si>
    <t>Příjemce dotace</t>
  </si>
  <si>
    <t>Maximální výše dotace (tis. Kč)</t>
  </si>
  <si>
    <t>občanské sdružení</t>
  </si>
  <si>
    <t>Tábornický oddíl mládeže BVÚ</t>
  </si>
  <si>
    <t>Datum účinnosti uznatelných nákladů</t>
  </si>
  <si>
    <t>Seznam schválených dotací v rámci programu Příprava projektové dokumentace pro strukturální fondy Evropské unie                                             a Interreg IIIA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</si>
</sst>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3">
    <font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2"/>
      <color indexed="12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64" fontId="4" fillId="0" borderId="1" xfId="0" applyNumberFormat="1" applyFont="1" applyFill="1" applyBorder="1" applyAlignment="1">
      <alignment horizontal="right" vertical="top"/>
    </xf>
    <xf numFmtId="10" fontId="4" fillId="0" borderId="1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164" fontId="4" fillId="0" borderId="3" xfId="0" applyNumberFormat="1" applyFont="1" applyFill="1" applyBorder="1" applyAlignment="1">
      <alignment horizontal="right" vertical="top"/>
    </xf>
    <xf numFmtId="10" fontId="4" fillId="0" borderId="3" xfId="0" applyNumberFormat="1" applyFont="1" applyBorder="1" applyAlignment="1">
      <alignment horizontal="right" vertical="top"/>
    </xf>
    <xf numFmtId="164" fontId="1" fillId="0" borderId="3" xfId="0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4" fontId="4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4" fontId="4" fillId="0" borderId="0" xfId="0" applyNumberFormat="1" applyFont="1" applyFill="1" applyBorder="1" applyAlignment="1">
      <alignment horizontal="right" vertical="top"/>
    </xf>
    <xf numFmtId="10" fontId="4" fillId="0" borderId="0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4" fontId="4" fillId="0" borderId="2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49" fontId="4" fillId="0" borderId="3" xfId="0" applyNumberFormat="1" applyFont="1" applyBorder="1" applyAlignment="1">
      <alignment vertical="top"/>
    </xf>
    <xf numFmtId="164" fontId="4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3" fontId="2" fillId="2" borderId="4" xfId="0" applyNumberFormat="1" applyFont="1" applyFill="1" applyBorder="1" applyAlignment="1">
      <alignment horizontal="center" vertical="top"/>
    </xf>
    <xf numFmtId="3" fontId="2" fillId="2" borderId="4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10" fontId="1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9" fillId="0" borderId="1" xfId="18" applyFont="1" applyBorder="1" applyAlignment="1">
      <alignment vertical="top" wrapText="1"/>
    </xf>
    <xf numFmtId="0" fontId="9" fillId="0" borderId="2" xfId="18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10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0" fontId="1" fillId="0" borderId="3" xfId="0" applyNumberFormat="1" applyFont="1" applyBorder="1" applyAlignment="1">
      <alignment horizontal="center" vertical="top"/>
    </xf>
    <xf numFmtId="10" fontId="1" fillId="0" borderId="0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/>
    </xf>
    <xf numFmtId="0" fontId="0" fillId="0" borderId="5" xfId="0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3">
    <dxf>
      <font>
        <color rgb="FFFF0000"/>
      </font>
      <border/>
    </dxf>
    <dxf>
      <font>
        <b/>
        <i val="0"/>
      </font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ec@albrechticky.cz" TargetMode="External" /><Relationship Id="rId2" Type="http://schemas.openxmlformats.org/officeDocument/2006/relationships/hyperlink" Target="http://www.albrechticky.cz/" TargetMode="External" /><Relationship Id="rId3" Type="http://schemas.openxmlformats.org/officeDocument/2006/relationships/hyperlink" Target="mailto:obec.pist@volny.cz" TargetMode="External" /><Relationship Id="rId4" Type="http://schemas.openxmlformats.org/officeDocument/2006/relationships/hyperlink" Target="http://www.pist.cz/" TargetMode="External" /><Relationship Id="rId5" Type="http://schemas.openxmlformats.org/officeDocument/2006/relationships/hyperlink" Target="mailto:ou.bukovec@bukovec.cz" TargetMode="External" /><Relationship Id="rId6" Type="http://schemas.openxmlformats.org/officeDocument/2006/relationships/hyperlink" Target="http://www.bukovec.cz/" TargetMode="External" /><Relationship Id="rId7" Type="http://schemas.openxmlformats.org/officeDocument/2006/relationships/hyperlink" Target="mailto:podatelna@stary-jicin.cz" TargetMode="External" /><Relationship Id="rId8" Type="http://schemas.openxmlformats.org/officeDocument/2006/relationships/hyperlink" Target="http://www.stary-jicin.cz/" TargetMode="External" /><Relationship Id="rId9" Type="http://schemas.openxmlformats.org/officeDocument/2006/relationships/hyperlink" Target="mailto:podatelna@stary-jicin.cz" TargetMode="External" /><Relationship Id="rId10" Type="http://schemas.openxmlformats.org/officeDocument/2006/relationships/hyperlink" Target="http://www.stary-jicin.cz/" TargetMode="External" /><Relationship Id="rId11" Type="http://schemas.openxmlformats.org/officeDocument/2006/relationships/hyperlink" Target="mailto:matusu@odry.cz" TargetMode="External" /><Relationship Id="rId12" Type="http://schemas.openxmlformats.org/officeDocument/2006/relationships/hyperlink" Target="http://www.odry.cz/" TargetMode="External" /><Relationship Id="rId13" Type="http://schemas.openxmlformats.org/officeDocument/2006/relationships/hyperlink" Target="mailto:hajveslezsku@hajveslezsku.cz" TargetMode="External" /><Relationship Id="rId14" Type="http://schemas.openxmlformats.org/officeDocument/2006/relationships/hyperlink" Target="mailto:fadem@quick.cz" TargetMode="External" /><Relationship Id="rId15" Type="http://schemas.openxmlformats.org/officeDocument/2006/relationships/hyperlink" Target="http://www.trianon.silesnet.cz/" TargetMode="External" /><Relationship Id="rId16" Type="http://schemas.openxmlformats.org/officeDocument/2006/relationships/hyperlink" Target="mailto:info@opava-city.cz" TargetMode="External" /><Relationship Id="rId17" Type="http://schemas.openxmlformats.org/officeDocument/2006/relationships/hyperlink" Target="http://www.opava-city.cz/" TargetMode="External" /><Relationship Id="rId18" Type="http://schemas.openxmlformats.org/officeDocument/2006/relationships/hyperlink" Target="mailto:info@opava-city.cz" TargetMode="External" /><Relationship Id="rId19" Type="http://schemas.openxmlformats.org/officeDocument/2006/relationships/hyperlink" Target="http://www.opava-city.cz/" TargetMode="External" /><Relationship Id="rId20" Type="http://schemas.openxmlformats.org/officeDocument/2006/relationships/hyperlink" Target="mailto:info@mubo.cz" TargetMode="External" /><Relationship Id="rId21" Type="http://schemas.openxmlformats.org/officeDocument/2006/relationships/hyperlink" Target="http://www.m&#283;sto-bohumin.cz/" TargetMode="External" /><Relationship Id="rId22" Type="http://schemas.openxmlformats.org/officeDocument/2006/relationships/hyperlink" Target="mailto:ou@terlicko.cz" TargetMode="External" /><Relationship Id="rId23" Type="http://schemas.openxmlformats.org/officeDocument/2006/relationships/hyperlink" Target="http://www.terlicko.cz/" TargetMode="External" /><Relationship Id="rId24" Type="http://schemas.openxmlformats.org/officeDocument/2006/relationships/hyperlink" Target="mailto:meu.senov@seznam.cz" TargetMode="External" /><Relationship Id="rId25" Type="http://schemas.openxmlformats.org/officeDocument/2006/relationships/hyperlink" Target="http://www.m&#283;sto-senov.cz/" TargetMode="External" /><Relationship Id="rId26" Type="http://schemas.openxmlformats.org/officeDocument/2006/relationships/hyperlink" Target="mailto:obec@bartosovice.cz" TargetMode="External" /><Relationship Id="rId27" Type="http://schemas.openxmlformats.org/officeDocument/2006/relationships/hyperlink" Target="http://www.bartosovice.cz/" TargetMode="External" /><Relationship Id="rId28" Type="http://schemas.openxmlformats.org/officeDocument/2006/relationships/hyperlink" Target="mailto:metylovice@giff.cz" TargetMode="External" /><Relationship Id="rId29" Type="http://schemas.openxmlformats.org/officeDocument/2006/relationships/hyperlink" Target="http://www.metylovice.cz/" TargetMode="External" /><Relationship Id="rId30" Type="http://schemas.openxmlformats.org/officeDocument/2006/relationships/hyperlink" Target="mailto:metylovice@giff.cz" TargetMode="External" /><Relationship Id="rId31" Type="http://schemas.openxmlformats.org/officeDocument/2006/relationships/hyperlink" Target="http://www.metylovice.cz/" TargetMode="External" /><Relationship Id="rId32" Type="http://schemas.openxmlformats.org/officeDocument/2006/relationships/hyperlink" Target="mailto:cpr@doo.cz" TargetMode="External" /><Relationship Id="rId33" Type="http://schemas.openxmlformats.org/officeDocument/2006/relationships/hyperlink" Target="http://cpr.cz/" TargetMode="External" /><Relationship Id="rId34" Type="http://schemas.openxmlformats.org/officeDocument/2006/relationships/hyperlink" Target="mailto:obec@suchdol-nad-odrou.cz" TargetMode="External" /><Relationship Id="rId35" Type="http://schemas.openxmlformats.org/officeDocument/2006/relationships/hyperlink" Target="http://www.suchdol-nad-odrou.cz/" TargetMode="External" /><Relationship Id="rId36" Type="http://schemas.openxmlformats.org/officeDocument/2006/relationships/hyperlink" Target="mailto:hrat@hrat.org" TargetMode="External" /><Relationship Id="rId37" Type="http://schemas.openxmlformats.org/officeDocument/2006/relationships/hyperlink" Target="http://www.hrat.org/" TargetMode="External" /><Relationship Id="rId38" Type="http://schemas.openxmlformats.org/officeDocument/2006/relationships/hyperlink" Target="mailto:pisekfm@trz.cz" TargetMode="External" /><Relationship Id="rId39" Type="http://schemas.openxmlformats.org/officeDocument/2006/relationships/hyperlink" Target="mailto:czkura@volny.cz" TargetMode="External" /><Relationship Id="rId40" Type="http://schemas.openxmlformats.org/officeDocument/2006/relationships/hyperlink" Target="mailto:ou.bocanovice@quick.cz" TargetMode="External" /><Relationship Id="rId41" Type="http://schemas.openxmlformats.org/officeDocument/2006/relationships/hyperlink" Target="mailto:starostka@navsi.cz" TargetMode="External" /><Relationship Id="rId42" Type="http://schemas.openxmlformats.org/officeDocument/2006/relationships/hyperlink" Target="http://www.navsi.cz/" TargetMode="External" /><Relationship Id="rId43" Type="http://schemas.openxmlformats.org/officeDocument/2006/relationships/hyperlink" Target="mailto:obec@vendryne.cz" TargetMode="External" /><Relationship Id="rId44" Type="http://schemas.openxmlformats.org/officeDocument/2006/relationships/hyperlink" Target="http://www.vendryne.cz/" TargetMode="External" /><Relationship Id="rId45" Type="http://schemas.openxmlformats.org/officeDocument/2006/relationships/hyperlink" Target="mailto:obec@petrvaldobec.cz" TargetMode="External" /><Relationship Id="rId46" Type="http://schemas.openxmlformats.org/officeDocument/2006/relationships/hyperlink" Target="http://www.obecpetrvald.cz/" TargetMode="External" /><Relationship Id="rId47" Type="http://schemas.openxmlformats.org/officeDocument/2006/relationships/hyperlink" Target="mailto:bvu@bvu.cz" TargetMode="External" /><Relationship Id="rId48" Type="http://schemas.openxmlformats.org/officeDocument/2006/relationships/hyperlink" Target="http://www.bvu.cz/" TargetMode="External" /><Relationship Id="rId49" Type="http://schemas.openxmlformats.org/officeDocument/2006/relationships/comments" Target="../comments1.xml" /><Relationship Id="rId50" Type="http://schemas.openxmlformats.org/officeDocument/2006/relationships/vmlDrawing" Target="../drawings/vmlDrawing1.vml" /><Relationship Id="rId5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68"/>
  <sheetViews>
    <sheetView tabSelected="1" zoomScale="80" zoomScaleNormal="8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O4" sqref="O4"/>
    </sheetView>
  </sheetViews>
  <sheetFormatPr defaultColWidth="9.00390625" defaultRowHeight="12.75"/>
  <cols>
    <col min="1" max="1" width="6.375" style="44" customWidth="1"/>
    <col min="2" max="2" width="17.125" style="44" customWidth="1"/>
    <col min="3" max="3" width="26.00390625" style="58" customWidth="1"/>
    <col min="4" max="4" width="18.125" style="58" customWidth="1"/>
    <col min="5" max="5" width="12.25390625" style="58" customWidth="1"/>
    <col min="6" max="6" width="19.25390625" style="58" hidden="1" customWidth="1"/>
    <col min="7" max="7" width="8.00390625" style="44" hidden="1" customWidth="1"/>
    <col min="8" max="8" width="17.375" style="58" hidden="1" customWidth="1"/>
    <col min="9" max="9" width="24.00390625" style="58" hidden="1" customWidth="1"/>
    <col min="10" max="10" width="2.25390625" style="62" hidden="1" customWidth="1"/>
    <col min="11" max="11" width="15.25390625" style="62" hidden="1" customWidth="1"/>
    <col min="12" max="12" width="15.00390625" style="62" hidden="1" customWidth="1"/>
    <col min="13" max="13" width="24.125" style="58" hidden="1" customWidth="1"/>
    <col min="14" max="14" width="0.12890625" style="58" hidden="1" customWidth="1"/>
    <col min="15" max="15" width="11.375" style="59" customWidth="1"/>
    <col min="16" max="16" width="0.12890625" style="58" hidden="1" customWidth="1"/>
    <col min="17" max="17" width="9.125" style="59" hidden="1" customWidth="1"/>
    <col min="18" max="18" width="17.875" style="59" hidden="1" customWidth="1"/>
    <col min="19" max="19" width="19.25390625" style="58" hidden="1" customWidth="1"/>
    <col min="20" max="20" width="14.125" style="58" hidden="1" customWidth="1"/>
    <col min="21" max="21" width="5.875" style="44" hidden="1" customWidth="1"/>
    <col min="22" max="22" width="12.25390625" style="44" hidden="1" customWidth="1"/>
    <col min="23" max="23" width="11.375" style="44" hidden="1" customWidth="1"/>
    <col min="24" max="24" width="10.75390625" style="44" hidden="1" customWidth="1"/>
    <col min="25" max="25" width="11.75390625" style="44" hidden="1" customWidth="1"/>
    <col min="26" max="26" width="15.00390625" style="44" hidden="1" customWidth="1"/>
    <col min="27" max="27" width="15.25390625" style="44" hidden="1" customWidth="1"/>
    <col min="28" max="28" width="24.625" style="66" hidden="1" customWidth="1"/>
    <col min="29" max="29" width="13.375" style="44" hidden="1" customWidth="1"/>
    <col min="30" max="30" width="11.25390625" style="44" hidden="1" customWidth="1"/>
    <col min="31" max="32" width="12.00390625" style="44" hidden="1" customWidth="1"/>
    <col min="33" max="33" width="13.25390625" style="44" hidden="1" customWidth="1"/>
    <col min="34" max="34" width="11.625" style="44" hidden="1" customWidth="1"/>
    <col min="35" max="35" width="13.625" style="44" hidden="1" customWidth="1"/>
    <col min="36" max="36" width="15.00390625" style="58" hidden="1" customWidth="1"/>
    <col min="37" max="37" width="13.625" style="59" hidden="1" customWidth="1"/>
    <col min="38" max="42" width="9.125" style="44" hidden="1" customWidth="1"/>
    <col min="43" max="43" width="12.00390625" style="44" hidden="1" customWidth="1"/>
    <col min="44" max="44" width="13.625" style="44" customWidth="1"/>
    <col min="45" max="45" width="12.25390625" style="44" hidden="1" customWidth="1"/>
    <col min="46" max="46" width="11.75390625" style="44" hidden="1" customWidth="1"/>
    <col min="47" max="47" width="14.625" style="89" customWidth="1"/>
    <col min="48" max="48" width="14.875" style="44" hidden="1" customWidth="1"/>
    <col min="49" max="49" width="12.875" style="44" customWidth="1"/>
    <col min="50" max="50" width="15.125" style="44" hidden="1" customWidth="1"/>
    <col min="51" max="51" width="13.00390625" style="44" hidden="1" customWidth="1"/>
    <col min="52" max="52" width="12.625" style="44" hidden="1" customWidth="1"/>
    <col min="53" max="53" width="12.00390625" style="44" hidden="1" customWidth="1"/>
    <col min="54" max="54" width="12.875" style="44" hidden="1" customWidth="1"/>
    <col min="55" max="55" width="39.625" style="44" hidden="1" customWidth="1"/>
    <col min="56" max="56" width="7.375" style="44" hidden="1" customWidth="1"/>
    <col min="57" max="57" width="39.25390625" style="44" hidden="1" customWidth="1"/>
    <col min="58" max="58" width="18.00390625" style="44" hidden="1" customWidth="1"/>
    <col min="59" max="59" width="29.25390625" style="44" hidden="1" customWidth="1"/>
    <col min="60" max="60" width="15.125" style="44" hidden="1" customWidth="1"/>
    <col min="61" max="61" width="8.75390625" style="44" hidden="1" customWidth="1"/>
    <col min="62" max="62" width="9.125" style="44" hidden="1" customWidth="1"/>
    <col min="63" max="63" width="17.25390625" style="44" hidden="1" customWidth="1"/>
    <col min="64" max="64" width="16.00390625" style="44" hidden="1" customWidth="1"/>
    <col min="65" max="65" width="23.375" style="44" hidden="1" customWidth="1"/>
    <col min="66" max="66" width="14.375" style="44" hidden="1" customWidth="1"/>
    <col min="67" max="67" width="16.375" style="44" hidden="1" customWidth="1"/>
    <col min="68" max="68" width="14.625" style="44" hidden="1" customWidth="1"/>
    <col min="69" max="69" width="13.875" style="44" hidden="1" customWidth="1"/>
    <col min="70" max="70" width="3.125" style="44" hidden="1" customWidth="1"/>
    <col min="71" max="72" width="13.25390625" style="44" hidden="1" customWidth="1"/>
    <col min="73" max="74" width="13.875" style="44" hidden="1" customWidth="1"/>
    <col min="75" max="75" width="13.625" style="44" hidden="1" customWidth="1"/>
    <col min="76" max="76" width="12.00390625" style="44" hidden="1" customWidth="1"/>
    <col min="77" max="77" width="14.625" style="44" hidden="1" customWidth="1"/>
    <col min="78" max="78" width="13.625" style="44" hidden="1" customWidth="1"/>
    <col min="79" max="79" width="12.625" style="44" hidden="1" customWidth="1"/>
    <col min="80" max="80" width="15.375" style="44" hidden="1" customWidth="1"/>
    <col min="81" max="81" width="17.125" style="44" hidden="1" customWidth="1"/>
    <col min="82" max="82" width="2.875" style="44" hidden="1" customWidth="1"/>
    <col min="83" max="83" width="13.625" style="44" hidden="1" customWidth="1"/>
    <col min="84" max="84" width="13.875" style="44" hidden="1" customWidth="1"/>
    <col min="85" max="85" width="14.875" style="44" hidden="1" customWidth="1"/>
    <col min="86" max="86" width="15.25390625" style="44" hidden="1" customWidth="1"/>
    <col min="87" max="87" width="16.25390625" style="44" hidden="1" customWidth="1"/>
    <col min="88" max="88" width="13.75390625" style="44" hidden="1" customWidth="1"/>
    <col min="89" max="89" width="14.875" style="44" hidden="1" customWidth="1"/>
    <col min="90" max="90" width="14.625" style="44" hidden="1" customWidth="1"/>
    <col min="91" max="91" width="13.875" style="44" hidden="1" customWidth="1"/>
    <col min="92" max="92" width="14.625" style="44" customWidth="1"/>
    <col min="93" max="16384" width="9.125" style="44" customWidth="1"/>
  </cols>
  <sheetData>
    <row r="1" spans="1:3" ht="18.75">
      <c r="A1" s="87"/>
      <c r="B1" s="87"/>
      <c r="C1" s="88"/>
    </row>
    <row r="2" spans="1:3" ht="20.25" customHeight="1">
      <c r="A2" s="87"/>
      <c r="B2" s="87"/>
      <c r="C2" s="88"/>
    </row>
    <row r="3" spans="1:92" s="14" customFormat="1" ht="39" customHeight="1">
      <c r="A3" s="99" t="s">
        <v>393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</row>
    <row r="4" spans="1:92" ht="15.75" customHeight="1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6"/>
    </row>
    <row r="5" spans="1:92" s="84" customFormat="1" ht="85.5" customHeight="1">
      <c r="A5" s="67" t="s">
        <v>374</v>
      </c>
      <c r="B5" s="68" t="s">
        <v>0</v>
      </c>
      <c r="C5" s="67" t="s">
        <v>1</v>
      </c>
      <c r="D5" s="69" t="s">
        <v>388</v>
      </c>
      <c r="E5" s="69" t="s">
        <v>2</v>
      </c>
      <c r="F5" s="69" t="s">
        <v>3</v>
      </c>
      <c r="G5" s="70" t="s">
        <v>4</v>
      </c>
      <c r="H5" s="69" t="s">
        <v>5</v>
      </c>
      <c r="I5" s="69" t="s">
        <v>6</v>
      </c>
      <c r="J5" s="71" t="s">
        <v>7</v>
      </c>
      <c r="K5" s="71" t="s">
        <v>8</v>
      </c>
      <c r="L5" s="72" t="s">
        <v>9</v>
      </c>
      <c r="M5" s="69" t="s">
        <v>10</v>
      </c>
      <c r="N5" s="69" t="s">
        <v>11</v>
      </c>
      <c r="O5" s="73" t="s">
        <v>12</v>
      </c>
      <c r="P5" s="73" t="s">
        <v>13</v>
      </c>
      <c r="Q5" s="73" t="s">
        <v>14</v>
      </c>
      <c r="R5" s="74" t="s">
        <v>15</v>
      </c>
      <c r="S5" s="73" t="s">
        <v>16</v>
      </c>
      <c r="T5" s="67" t="s">
        <v>17</v>
      </c>
      <c r="U5" s="82" t="s">
        <v>376</v>
      </c>
      <c r="V5" s="82" t="s">
        <v>377</v>
      </c>
      <c r="W5" s="82" t="s">
        <v>378</v>
      </c>
      <c r="X5" s="82" t="s">
        <v>379</v>
      </c>
      <c r="Y5" s="82" t="s">
        <v>380</v>
      </c>
      <c r="Z5" s="82" t="s">
        <v>381</v>
      </c>
      <c r="AA5" s="69" t="s">
        <v>18</v>
      </c>
      <c r="AB5" s="68" t="s">
        <v>19</v>
      </c>
      <c r="AC5" s="75" t="s">
        <v>382</v>
      </c>
      <c r="AD5" s="75" t="s">
        <v>383</v>
      </c>
      <c r="AE5" s="75" t="s">
        <v>384</v>
      </c>
      <c r="AF5" s="75" t="s">
        <v>385</v>
      </c>
      <c r="AG5" s="75" t="s">
        <v>386</v>
      </c>
      <c r="AH5" s="75" t="s">
        <v>387</v>
      </c>
      <c r="AI5" s="69" t="s">
        <v>20</v>
      </c>
      <c r="AJ5" s="82" t="s">
        <v>104</v>
      </c>
      <c r="AK5" s="83" t="s">
        <v>105</v>
      </c>
      <c r="AL5" s="68" t="s">
        <v>21</v>
      </c>
      <c r="AM5" s="68" t="s">
        <v>22</v>
      </c>
      <c r="AN5" s="68" t="s">
        <v>23</v>
      </c>
      <c r="AO5" s="68" t="s">
        <v>24</v>
      </c>
      <c r="AP5" s="68" t="s">
        <v>25</v>
      </c>
      <c r="AQ5" s="69" t="s">
        <v>26</v>
      </c>
      <c r="AR5" s="68" t="s">
        <v>375</v>
      </c>
      <c r="AS5" s="68" t="s">
        <v>27</v>
      </c>
      <c r="AT5" s="68" t="s">
        <v>28</v>
      </c>
      <c r="AU5" s="81" t="s">
        <v>29</v>
      </c>
      <c r="AV5" s="81" t="s">
        <v>30</v>
      </c>
      <c r="AW5" s="68" t="s">
        <v>389</v>
      </c>
      <c r="AX5" s="76" t="s">
        <v>31</v>
      </c>
      <c r="AY5" s="76" t="s">
        <v>32</v>
      </c>
      <c r="AZ5" s="76" t="s">
        <v>33</v>
      </c>
      <c r="BA5" s="77" t="s">
        <v>34</v>
      </c>
      <c r="BB5" s="76" t="s">
        <v>35</v>
      </c>
      <c r="BC5" s="76" t="s">
        <v>36</v>
      </c>
      <c r="BD5" s="76" t="s">
        <v>37</v>
      </c>
      <c r="BE5" s="78" t="s">
        <v>38</v>
      </c>
      <c r="BF5" s="78" t="s">
        <v>39</v>
      </c>
      <c r="BG5" s="78" t="s">
        <v>40</v>
      </c>
      <c r="BH5" s="76" t="s">
        <v>41</v>
      </c>
      <c r="BI5" s="76" t="s">
        <v>42</v>
      </c>
      <c r="BJ5" s="78" t="s">
        <v>43</v>
      </c>
      <c r="BK5" s="78" t="s">
        <v>44</v>
      </c>
      <c r="BL5" s="79" t="s">
        <v>45</v>
      </c>
      <c r="BM5" s="76" t="s">
        <v>46</v>
      </c>
      <c r="BN5" s="76" t="s">
        <v>47</v>
      </c>
      <c r="BO5" s="76" t="s">
        <v>48</v>
      </c>
      <c r="BP5" s="76" t="s">
        <v>49</v>
      </c>
      <c r="BQ5" s="76" t="s">
        <v>50</v>
      </c>
      <c r="BR5" s="76" t="s">
        <v>51</v>
      </c>
      <c r="BS5" s="76" t="s">
        <v>52</v>
      </c>
      <c r="BT5" s="76" t="s">
        <v>53</v>
      </c>
      <c r="BU5" s="76" t="s">
        <v>54</v>
      </c>
      <c r="BV5" s="76" t="s">
        <v>55</v>
      </c>
      <c r="BW5" s="76" t="s">
        <v>56</v>
      </c>
      <c r="BX5" s="76" t="s">
        <v>57</v>
      </c>
      <c r="BY5" s="76" t="s">
        <v>58</v>
      </c>
      <c r="BZ5" s="76" t="s">
        <v>59</v>
      </c>
      <c r="CA5" s="76" t="s">
        <v>60</v>
      </c>
      <c r="CB5" s="76" t="s">
        <v>61</v>
      </c>
      <c r="CC5" s="80" t="s">
        <v>62</v>
      </c>
      <c r="CD5" s="80" t="s">
        <v>63</v>
      </c>
      <c r="CE5" s="80" t="s">
        <v>64</v>
      </c>
      <c r="CF5" s="80" t="s">
        <v>65</v>
      </c>
      <c r="CG5" s="80" t="s">
        <v>66</v>
      </c>
      <c r="CH5" s="80" t="s">
        <v>67</v>
      </c>
      <c r="CI5" s="80" t="s">
        <v>68</v>
      </c>
      <c r="CJ5" s="76" t="s">
        <v>69</v>
      </c>
      <c r="CK5" s="76" t="s">
        <v>70</v>
      </c>
      <c r="CL5" s="76" t="s">
        <v>71</v>
      </c>
      <c r="CM5" s="76" t="s">
        <v>72</v>
      </c>
      <c r="CN5" s="94" t="s">
        <v>392</v>
      </c>
    </row>
    <row r="6" spans="1:92" s="14" customFormat="1" ht="33" customHeight="1">
      <c r="A6" s="1">
        <v>1</v>
      </c>
      <c r="B6" s="2" t="s">
        <v>97</v>
      </c>
      <c r="C6" s="45" t="s">
        <v>335</v>
      </c>
      <c r="D6" s="45" t="s">
        <v>307</v>
      </c>
      <c r="E6" s="45" t="s">
        <v>108</v>
      </c>
      <c r="F6" s="45" t="s">
        <v>336</v>
      </c>
      <c r="G6" s="10" t="s">
        <v>337</v>
      </c>
      <c r="H6" s="45" t="s">
        <v>338</v>
      </c>
      <c r="I6" s="45" t="s">
        <v>339</v>
      </c>
      <c r="J6" s="15">
        <v>558357890</v>
      </c>
      <c r="K6" s="15">
        <v>731446789</v>
      </c>
      <c r="L6" s="15">
        <v>558357950</v>
      </c>
      <c r="M6" s="85" t="s">
        <v>340</v>
      </c>
      <c r="N6" s="85" t="s">
        <v>341</v>
      </c>
      <c r="O6" s="46" t="s">
        <v>342</v>
      </c>
      <c r="P6" s="45" t="s">
        <v>162</v>
      </c>
      <c r="Q6" s="46" t="s">
        <v>163</v>
      </c>
      <c r="R6" s="46" t="s">
        <v>343</v>
      </c>
      <c r="S6" s="45" t="str">
        <f>I6</f>
        <v>PaedDr. Lenka Husarová</v>
      </c>
      <c r="T6" s="45" t="s">
        <v>232</v>
      </c>
      <c r="U6" s="10" t="s">
        <v>73</v>
      </c>
      <c r="V6" s="10" t="s">
        <v>73</v>
      </c>
      <c r="W6" s="10" t="s">
        <v>73</v>
      </c>
      <c r="X6" s="10" t="s">
        <v>73</v>
      </c>
      <c r="Y6" s="10" t="s">
        <v>73</v>
      </c>
      <c r="Z6" s="10" t="s">
        <v>73</v>
      </c>
      <c r="AA6" s="10" t="s">
        <v>132</v>
      </c>
      <c r="AB6" s="48"/>
      <c r="AC6" s="10" t="s">
        <v>73</v>
      </c>
      <c r="AD6" s="10" t="s">
        <v>73</v>
      </c>
      <c r="AE6" s="10" t="s">
        <v>73</v>
      </c>
      <c r="AF6" s="10" t="s">
        <v>73</v>
      </c>
      <c r="AG6" s="10" t="s">
        <v>73</v>
      </c>
      <c r="AH6" s="10" t="s">
        <v>73</v>
      </c>
      <c r="AI6" s="10" t="s">
        <v>73</v>
      </c>
      <c r="AJ6" s="45" t="s">
        <v>118</v>
      </c>
      <c r="AK6" s="46" t="s">
        <v>119</v>
      </c>
      <c r="AL6" s="10">
        <v>3</v>
      </c>
      <c r="AM6" s="10">
        <v>1</v>
      </c>
      <c r="AN6" s="10">
        <v>6</v>
      </c>
      <c r="AO6" s="10">
        <v>0</v>
      </c>
      <c r="AP6" s="10">
        <v>0</v>
      </c>
      <c r="AQ6" s="5">
        <f>SUM(AL6:AP6)</f>
        <v>10</v>
      </c>
      <c r="AR6" s="47">
        <v>840</v>
      </c>
      <c r="AS6" s="47">
        <v>420</v>
      </c>
      <c r="AT6" s="6">
        <f aca="true" t="shared" si="0" ref="AT6:AT32">AR6-AS6</f>
        <v>420</v>
      </c>
      <c r="AU6" s="90">
        <f aca="true" t="shared" si="1" ref="AU6:AU32">(AS6/AR6)</f>
        <v>0.5</v>
      </c>
      <c r="AV6" s="7">
        <f aca="true" t="shared" si="2" ref="AV6:AV32">AT6/AR6</f>
        <v>0.5</v>
      </c>
      <c r="AW6" s="8">
        <f aca="true" t="shared" si="3" ref="AW6:AW32">AS6</f>
        <v>420</v>
      </c>
      <c r="AX6" s="9">
        <f>AW6</f>
        <v>420</v>
      </c>
      <c r="AY6" s="10" t="s">
        <v>120</v>
      </c>
      <c r="AZ6" s="10"/>
      <c r="BA6" s="15">
        <f aca="true" t="shared" si="4" ref="BA6:BA32">AR6*1000</f>
        <v>840000</v>
      </c>
      <c r="BB6" s="15">
        <f aca="true" t="shared" si="5" ref="BB6:BB32">AS6*1000</f>
        <v>420000</v>
      </c>
      <c r="BC6" s="10"/>
      <c r="BD6" s="15">
        <f aca="true" t="shared" si="6" ref="BD6:BD32">BB6/2</f>
        <v>210000</v>
      </c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1">
        <f aca="true" t="shared" si="7" ref="CC6:CC32">BA6</f>
        <v>840000</v>
      </c>
      <c r="CD6" s="11"/>
      <c r="CE6" s="11">
        <f aca="true" t="shared" si="8" ref="CE6:CE32">BB6</f>
        <v>420000</v>
      </c>
      <c r="CF6" s="11">
        <f aca="true" t="shared" si="9" ref="CF6:CF32">IF((CD6*AU6)&lt;=CE6,CD6*AU6,CE6)</f>
        <v>0</v>
      </c>
      <c r="CG6" s="11">
        <f aca="true" t="shared" si="10" ref="CG6:CG32">CE6-CF6</f>
        <v>420000</v>
      </c>
      <c r="CH6" s="11">
        <f aca="true" t="shared" si="11" ref="CH6:CH32">BD6</f>
        <v>210000</v>
      </c>
      <c r="CI6" s="11">
        <f aca="true" t="shared" si="12" ref="CI6:CI32">CF6-BD6</f>
        <v>-210000</v>
      </c>
      <c r="CJ6" s="10"/>
      <c r="CK6" s="10"/>
      <c r="CL6" s="10"/>
      <c r="CM6" s="10"/>
      <c r="CN6" s="95">
        <v>38422</v>
      </c>
    </row>
    <row r="7" spans="1:92" ht="78.75" customHeight="1">
      <c r="A7" s="12">
        <f aca="true" t="shared" si="13" ref="A7:A32">A6+1</f>
        <v>2</v>
      </c>
      <c r="B7" s="13" t="s">
        <v>98</v>
      </c>
      <c r="C7" s="38" t="s">
        <v>344</v>
      </c>
      <c r="D7" s="38" t="s">
        <v>308</v>
      </c>
      <c r="E7" s="38" t="s">
        <v>108</v>
      </c>
      <c r="F7" s="38" t="s">
        <v>345</v>
      </c>
      <c r="G7" s="39" t="s">
        <v>346</v>
      </c>
      <c r="H7" s="38" t="s">
        <v>347</v>
      </c>
      <c r="I7" s="38" t="s">
        <v>348</v>
      </c>
      <c r="J7" s="40">
        <v>558350348</v>
      </c>
      <c r="K7" s="40">
        <v>602705996</v>
      </c>
      <c r="L7" s="40">
        <v>558350347</v>
      </c>
      <c r="M7" s="86" t="s">
        <v>349</v>
      </c>
      <c r="N7" s="86" t="s">
        <v>350</v>
      </c>
      <c r="O7" s="41" t="s">
        <v>351</v>
      </c>
      <c r="P7" s="38" t="s">
        <v>162</v>
      </c>
      <c r="Q7" s="41" t="s">
        <v>163</v>
      </c>
      <c r="R7" s="41" t="s">
        <v>352</v>
      </c>
      <c r="S7" s="38" t="str">
        <f>I7</f>
        <v>Ing. Rudolf Bilko</v>
      </c>
      <c r="T7" s="38" t="s">
        <v>117</v>
      </c>
      <c r="U7" s="39" t="s">
        <v>73</v>
      </c>
      <c r="V7" s="39" t="s">
        <v>73</v>
      </c>
      <c r="W7" s="39" t="s">
        <v>73</v>
      </c>
      <c r="X7" s="39" t="s">
        <v>73</v>
      </c>
      <c r="Y7" s="39" t="s">
        <v>73</v>
      </c>
      <c r="Z7" s="39" t="s">
        <v>73</v>
      </c>
      <c r="AA7" s="39" t="s">
        <v>132</v>
      </c>
      <c r="AB7" s="63"/>
      <c r="AC7" s="39" t="s">
        <v>73</v>
      </c>
      <c r="AD7" s="39" t="s">
        <v>73</v>
      </c>
      <c r="AE7" s="39" t="s">
        <v>73</v>
      </c>
      <c r="AF7" s="39" t="s">
        <v>73</v>
      </c>
      <c r="AG7" s="39" t="s">
        <v>73</v>
      </c>
      <c r="AH7" s="39" t="s">
        <v>73</v>
      </c>
      <c r="AI7" s="39" t="s">
        <v>73</v>
      </c>
      <c r="AJ7" s="38" t="s">
        <v>353</v>
      </c>
      <c r="AK7" s="41"/>
      <c r="AL7" s="39">
        <v>3</v>
      </c>
      <c r="AM7" s="39">
        <v>1</v>
      </c>
      <c r="AN7" s="39">
        <v>6</v>
      </c>
      <c r="AO7" s="39">
        <v>0</v>
      </c>
      <c r="AP7" s="39">
        <v>0</v>
      </c>
      <c r="AQ7" s="5">
        <f>SUM(AL7:AP7)</f>
        <v>10</v>
      </c>
      <c r="AR7" s="42">
        <v>1000</v>
      </c>
      <c r="AS7" s="42">
        <v>500</v>
      </c>
      <c r="AT7" s="6">
        <f t="shared" si="0"/>
        <v>500</v>
      </c>
      <c r="AU7" s="90">
        <f t="shared" si="1"/>
        <v>0.5</v>
      </c>
      <c r="AV7" s="7">
        <f t="shared" si="2"/>
        <v>0.5</v>
      </c>
      <c r="AW7" s="8">
        <f t="shared" si="3"/>
        <v>500</v>
      </c>
      <c r="AX7" s="9">
        <f aca="true" t="shared" si="14" ref="AX7:AX32">AW7+AX6</f>
        <v>920</v>
      </c>
      <c r="AY7" s="39" t="s">
        <v>120</v>
      </c>
      <c r="AZ7" s="39"/>
      <c r="BA7" s="15">
        <f t="shared" si="4"/>
        <v>1000000</v>
      </c>
      <c r="BB7" s="15">
        <f t="shared" si="5"/>
        <v>500000</v>
      </c>
      <c r="BC7" s="39"/>
      <c r="BD7" s="15">
        <f t="shared" si="6"/>
        <v>250000</v>
      </c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11">
        <f t="shared" si="7"/>
        <v>1000000</v>
      </c>
      <c r="CD7" s="43"/>
      <c r="CE7" s="11">
        <f t="shared" si="8"/>
        <v>500000</v>
      </c>
      <c r="CF7" s="11">
        <f t="shared" si="9"/>
        <v>0</v>
      </c>
      <c r="CG7" s="11">
        <f t="shared" si="10"/>
        <v>500000</v>
      </c>
      <c r="CH7" s="11">
        <f t="shared" si="11"/>
        <v>250000</v>
      </c>
      <c r="CI7" s="11">
        <f t="shared" si="12"/>
        <v>-250000</v>
      </c>
      <c r="CJ7" s="39"/>
      <c r="CK7" s="39"/>
      <c r="CL7" s="39"/>
      <c r="CM7" s="39"/>
      <c r="CN7" s="95">
        <v>38421</v>
      </c>
    </row>
    <row r="8" spans="1:92" ht="61.5" customHeight="1">
      <c r="A8" s="12">
        <f t="shared" si="13"/>
        <v>3</v>
      </c>
      <c r="B8" s="2" t="s">
        <v>91</v>
      </c>
      <c r="C8" s="45" t="s">
        <v>267</v>
      </c>
      <c r="D8" s="45" t="s">
        <v>268</v>
      </c>
      <c r="E8" s="45" t="s">
        <v>390</v>
      </c>
      <c r="F8" s="45" t="s">
        <v>269</v>
      </c>
      <c r="G8" s="10" t="s">
        <v>270</v>
      </c>
      <c r="H8" s="45" t="s">
        <v>271</v>
      </c>
      <c r="I8" s="45" t="s">
        <v>272</v>
      </c>
      <c r="J8" s="15">
        <v>596116522</v>
      </c>
      <c r="K8" s="15"/>
      <c r="L8" s="15">
        <v>777244245</v>
      </c>
      <c r="M8" s="85" t="s">
        <v>273</v>
      </c>
      <c r="N8" s="85" t="s">
        <v>274</v>
      </c>
      <c r="O8" s="46" t="s">
        <v>275</v>
      </c>
      <c r="P8" s="45" t="s">
        <v>101</v>
      </c>
      <c r="Q8" s="46" t="s">
        <v>102</v>
      </c>
      <c r="R8" s="46" t="s">
        <v>276</v>
      </c>
      <c r="S8" s="45" t="s">
        <v>272</v>
      </c>
      <c r="T8" s="45" t="s">
        <v>277</v>
      </c>
      <c r="U8" s="10" t="s">
        <v>73</v>
      </c>
      <c r="V8" s="10" t="s">
        <v>73</v>
      </c>
      <c r="W8" s="10" t="s">
        <v>73</v>
      </c>
      <c r="X8" s="10" t="s">
        <v>73</v>
      </c>
      <c r="Y8" s="10" t="s">
        <v>73</v>
      </c>
      <c r="Z8" s="10" t="s">
        <v>73</v>
      </c>
      <c r="AA8" s="10" t="s">
        <v>132</v>
      </c>
      <c r="AB8" s="48"/>
      <c r="AC8" s="10" t="s">
        <v>73</v>
      </c>
      <c r="AD8" s="10" t="s">
        <v>73</v>
      </c>
      <c r="AE8" s="10" t="s">
        <v>73</v>
      </c>
      <c r="AF8" s="10" t="s">
        <v>73</v>
      </c>
      <c r="AG8" s="10" t="s">
        <v>73</v>
      </c>
      <c r="AH8" s="10" t="s">
        <v>73</v>
      </c>
      <c r="AI8" s="10" t="s">
        <v>73</v>
      </c>
      <c r="AJ8" s="45" t="s">
        <v>303</v>
      </c>
      <c r="AK8" s="46" t="s">
        <v>119</v>
      </c>
      <c r="AL8" s="10">
        <v>1</v>
      </c>
      <c r="AM8" s="10">
        <v>0</v>
      </c>
      <c r="AN8" s="10">
        <v>6</v>
      </c>
      <c r="AO8" s="10">
        <v>0</v>
      </c>
      <c r="AP8" s="10">
        <v>3</v>
      </c>
      <c r="AQ8" s="5">
        <f>SUM(AL8:AP8)</f>
        <v>10</v>
      </c>
      <c r="AR8" s="47">
        <v>200</v>
      </c>
      <c r="AS8" s="47">
        <v>100</v>
      </c>
      <c r="AT8" s="6">
        <f>AR8-AS8</f>
        <v>100</v>
      </c>
      <c r="AU8" s="90">
        <f>(AS8/AR8)</f>
        <v>0.5</v>
      </c>
      <c r="AV8" s="7">
        <f>AT8/AR8</f>
        <v>0.5</v>
      </c>
      <c r="AW8" s="8">
        <f>AS8</f>
        <v>100</v>
      </c>
      <c r="AX8" s="9">
        <f t="shared" si="14"/>
        <v>1020</v>
      </c>
      <c r="AY8" s="10" t="s">
        <v>133</v>
      </c>
      <c r="AZ8" s="10"/>
      <c r="BA8" s="15">
        <f>AR8*1000</f>
        <v>200000</v>
      </c>
      <c r="BB8" s="15">
        <f>AS8*1000</f>
        <v>100000</v>
      </c>
      <c r="BC8" s="10"/>
      <c r="BD8" s="15">
        <f>BB8/2</f>
        <v>50000</v>
      </c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1">
        <f>BA8</f>
        <v>200000</v>
      </c>
      <c r="CD8" s="11"/>
      <c r="CE8" s="11">
        <f>BB8</f>
        <v>100000</v>
      </c>
      <c r="CF8" s="11">
        <f>IF((CD8*AU8)&lt;=CE8,CD8*AU8,CE8)</f>
        <v>0</v>
      </c>
      <c r="CG8" s="11">
        <f>CE8-CF8</f>
        <v>100000</v>
      </c>
      <c r="CH8" s="11">
        <f>BD8</f>
        <v>50000</v>
      </c>
      <c r="CI8" s="11">
        <f>CF8-BD8</f>
        <v>-50000</v>
      </c>
      <c r="CJ8" s="10"/>
      <c r="CK8" s="10"/>
      <c r="CL8" s="10"/>
      <c r="CM8" s="10"/>
      <c r="CN8" s="95">
        <v>38422</v>
      </c>
    </row>
    <row r="9" spans="1:92" ht="63" customHeight="1">
      <c r="A9" s="12">
        <f t="shared" si="13"/>
        <v>4</v>
      </c>
      <c r="B9" s="2" t="s">
        <v>82</v>
      </c>
      <c r="C9" s="45" t="s">
        <v>184</v>
      </c>
      <c r="D9" s="45" t="s">
        <v>185</v>
      </c>
      <c r="E9" s="45" t="s">
        <v>390</v>
      </c>
      <c r="F9" s="45" t="s">
        <v>186</v>
      </c>
      <c r="G9" s="10" t="s">
        <v>187</v>
      </c>
      <c r="H9" s="45" t="s">
        <v>188</v>
      </c>
      <c r="I9" s="45" t="s">
        <v>189</v>
      </c>
      <c r="J9" s="15">
        <v>558711853</v>
      </c>
      <c r="K9" s="15"/>
      <c r="L9" s="15">
        <v>775054233</v>
      </c>
      <c r="M9" s="85" t="s">
        <v>190</v>
      </c>
      <c r="N9" s="85" t="s">
        <v>191</v>
      </c>
      <c r="O9" s="46" t="s">
        <v>192</v>
      </c>
      <c r="P9" s="45" t="s">
        <v>115</v>
      </c>
      <c r="Q9" s="46" t="s">
        <v>130</v>
      </c>
      <c r="R9" s="46" t="s">
        <v>193</v>
      </c>
      <c r="S9" s="45" t="s">
        <v>189</v>
      </c>
      <c r="T9" s="45" t="s">
        <v>103</v>
      </c>
      <c r="U9" s="10" t="s">
        <v>73</v>
      </c>
      <c r="V9" s="10" t="s">
        <v>73</v>
      </c>
      <c r="W9" s="10" t="s">
        <v>73</v>
      </c>
      <c r="X9" s="10" t="s">
        <v>73</v>
      </c>
      <c r="Y9" s="10" t="s">
        <v>73</v>
      </c>
      <c r="Z9" s="10" t="s">
        <v>73</v>
      </c>
      <c r="AA9" s="10" t="s">
        <v>132</v>
      </c>
      <c r="AB9" s="48"/>
      <c r="AC9" s="10" t="s">
        <v>73</v>
      </c>
      <c r="AD9" s="10" t="s">
        <v>73</v>
      </c>
      <c r="AE9" s="10" t="s">
        <v>73</v>
      </c>
      <c r="AF9" s="10" t="s">
        <v>73</v>
      </c>
      <c r="AG9" s="10" t="s">
        <v>73</v>
      </c>
      <c r="AH9" s="10" t="s">
        <v>73</v>
      </c>
      <c r="AI9" s="10" t="s">
        <v>73</v>
      </c>
      <c r="AJ9" s="45" t="s">
        <v>194</v>
      </c>
      <c r="AK9" s="46" t="s">
        <v>195</v>
      </c>
      <c r="AL9" s="10">
        <v>1</v>
      </c>
      <c r="AM9" s="10">
        <v>1</v>
      </c>
      <c r="AN9" s="10">
        <v>6</v>
      </c>
      <c r="AO9" s="10">
        <v>0</v>
      </c>
      <c r="AP9" s="10">
        <v>2</v>
      </c>
      <c r="AQ9" s="5">
        <f aca="true" t="shared" si="15" ref="AQ9:AQ32">SUM(AL9:AP9)</f>
        <v>10</v>
      </c>
      <c r="AR9" s="47">
        <v>1660</v>
      </c>
      <c r="AS9" s="47">
        <v>481</v>
      </c>
      <c r="AT9" s="6">
        <f t="shared" si="0"/>
        <v>1179</v>
      </c>
      <c r="AU9" s="90">
        <f t="shared" si="1"/>
        <v>0.2897590361445783</v>
      </c>
      <c r="AV9" s="7">
        <f t="shared" si="2"/>
        <v>0.7102409638554217</v>
      </c>
      <c r="AW9" s="8">
        <f t="shared" si="3"/>
        <v>481</v>
      </c>
      <c r="AX9" s="9">
        <f t="shared" si="14"/>
        <v>1501</v>
      </c>
      <c r="AY9" s="10" t="s">
        <v>133</v>
      </c>
      <c r="AZ9" s="10"/>
      <c r="BA9" s="15">
        <f t="shared" si="4"/>
        <v>1660000</v>
      </c>
      <c r="BB9" s="15">
        <f t="shared" si="5"/>
        <v>481000</v>
      </c>
      <c r="BC9" s="10"/>
      <c r="BD9" s="15">
        <f t="shared" si="6"/>
        <v>240500</v>
      </c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1">
        <f t="shared" si="7"/>
        <v>1660000</v>
      </c>
      <c r="CD9" s="11"/>
      <c r="CE9" s="11">
        <f t="shared" si="8"/>
        <v>481000</v>
      </c>
      <c r="CF9" s="11">
        <f t="shared" si="9"/>
        <v>0</v>
      </c>
      <c r="CG9" s="11">
        <f t="shared" si="10"/>
        <v>481000</v>
      </c>
      <c r="CH9" s="11">
        <f t="shared" si="11"/>
        <v>240500</v>
      </c>
      <c r="CI9" s="11">
        <f t="shared" si="12"/>
        <v>-240500</v>
      </c>
      <c r="CJ9" s="10"/>
      <c r="CK9" s="10"/>
      <c r="CL9" s="10"/>
      <c r="CM9" s="10"/>
      <c r="CN9" s="95">
        <v>38422</v>
      </c>
    </row>
    <row r="10" spans="1:92" ht="24" customHeight="1">
      <c r="A10" s="12">
        <f t="shared" si="13"/>
        <v>5</v>
      </c>
      <c r="B10" s="2" t="s">
        <v>76</v>
      </c>
      <c r="C10" s="45" t="s">
        <v>134</v>
      </c>
      <c r="D10" s="45" t="s">
        <v>135</v>
      </c>
      <c r="E10" s="45" t="s">
        <v>108</v>
      </c>
      <c r="F10" s="45" t="s">
        <v>136</v>
      </c>
      <c r="G10" s="10" t="s">
        <v>137</v>
      </c>
      <c r="H10" s="45" t="s">
        <v>138</v>
      </c>
      <c r="I10" s="45" t="s">
        <v>139</v>
      </c>
      <c r="J10" s="15">
        <v>558358245</v>
      </c>
      <c r="K10" s="15">
        <v>558357356</v>
      </c>
      <c r="L10" s="15">
        <v>608822735</v>
      </c>
      <c r="M10" s="85" t="s">
        <v>140</v>
      </c>
      <c r="N10" s="85" t="s">
        <v>141</v>
      </c>
      <c r="O10" s="46" t="s">
        <v>142</v>
      </c>
      <c r="P10" s="45" t="s">
        <v>101</v>
      </c>
      <c r="Q10" s="46" t="s">
        <v>102</v>
      </c>
      <c r="R10" s="46" t="s">
        <v>143</v>
      </c>
      <c r="S10" s="45" t="s">
        <v>139</v>
      </c>
      <c r="T10" s="45" t="s">
        <v>117</v>
      </c>
      <c r="U10" s="10" t="s">
        <v>73</v>
      </c>
      <c r="V10" s="10" t="s">
        <v>73</v>
      </c>
      <c r="W10" s="10" t="s">
        <v>73</v>
      </c>
      <c r="X10" s="10" t="s">
        <v>73</v>
      </c>
      <c r="Y10" s="10" t="s">
        <v>73</v>
      </c>
      <c r="Z10" s="10" t="s">
        <v>73</v>
      </c>
      <c r="AA10" s="10" t="s">
        <v>132</v>
      </c>
      <c r="AB10" s="48"/>
      <c r="AC10" s="10" t="s">
        <v>73</v>
      </c>
      <c r="AD10" s="10" t="s">
        <v>73</v>
      </c>
      <c r="AE10" s="10" t="s">
        <v>73</v>
      </c>
      <c r="AF10" s="10" t="s">
        <v>73</v>
      </c>
      <c r="AG10" s="10" t="s">
        <v>73</v>
      </c>
      <c r="AH10" s="10" t="s">
        <v>73</v>
      </c>
      <c r="AI10" s="10" t="s">
        <v>73</v>
      </c>
      <c r="AJ10" s="45" t="s">
        <v>210</v>
      </c>
      <c r="AK10" s="46" t="s">
        <v>144</v>
      </c>
      <c r="AL10" s="10">
        <v>1</v>
      </c>
      <c r="AM10" s="10">
        <v>0</v>
      </c>
      <c r="AN10" s="10">
        <v>6</v>
      </c>
      <c r="AO10" s="10">
        <v>0</v>
      </c>
      <c r="AP10" s="10">
        <v>2</v>
      </c>
      <c r="AQ10" s="5">
        <f>SUM(AL10:AP10)</f>
        <v>9</v>
      </c>
      <c r="AR10" s="47">
        <v>600</v>
      </c>
      <c r="AS10" s="47">
        <v>390</v>
      </c>
      <c r="AT10" s="6">
        <f>AR10-AS10</f>
        <v>210</v>
      </c>
      <c r="AU10" s="90">
        <f>(AS10/AR10)</f>
        <v>0.65</v>
      </c>
      <c r="AV10" s="7">
        <f>AT10/AR10</f>
        <v>0.35</v>
      </c>
      <c r="AW10" s="8">
        <f>AS10</f>
        <v>390</v>
      </c>
      <c r="AX10" s="9">
        <f t="shared" si="14"/>
        <v>1891</v>
      </c>
      <c r="AY10" s="10" t="s">
        <v>133</v>
      </c>
      <c r="AZ10" s="10"/>
      <c r="BA10" s="15">
        <f aca="true" t="shared" si="16" ref="BA10:BB12">AR10*1000</f>
        <v>600000</v>
      </c>
      <c r="BB10" s="15">
        <f t="shared" si="16"/>
        <v>390000</v>
      </c>
      <c r="BC10" s="10"/>
      <c r="BD10" s="15">
        <f>BB10/2</f>
        <v>195000</v>
      </c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1">
        <f>BA10</f>
        <v>600000</v>
      </c>
      <c r="CD10" s="11"/>
      <c r="CE10" s="11">
        <f>BB10</f>
        <v>390000</v>
      </c>
      <c r="CF10" s="11">
        <f>IF((CD10*AU10)&lt;=CE10,CD10*AU10,CE10)</f>
        <v>0</v>
      </c>
      <c r="CG10" s="11">
        <f>CE10-CF10</f>
        <v>390000</v>
      </c>
      <c r="CH10" s="11">
        <f>BD10</f>
        <v>195000</v>
      </c>
      <c r="CI10" s="11">
        <f>CF10-BD10</f>
        <v>-195000</v>
      </c>
      <c r="CJ10" s="10"/>
      <c r="CK10" s="10"/>
      <c r="CL10" s="10"/>
      <c r="CM10" s="10"/>
      <c r="CN10" s="95">
        <v>38421</v>
      </c>
    </row>
    <row r="11" spans="1:92" ht="107.25" customHeight="1">
      <c r="A11" s="12">
        <f t="shared" si="13"/>
        <v>6</v>
      </c>
      <c r="B11" s="2" t="s">
        <v>96</v>
      </c>
      <c r="C11" s="45" t="s">
        <v>327</v>
      </c>
      <c r="D11" s="45" t="s">
        <v>306</v>
      </c>
      <c r="E11" s="45" t="s">
        <v>108</v>
      </c>
      <c r="F11" s="45" t="s">
        <v>328</v>
      </c>
      <c r="G11" s="10" t="s">
        <v>329</v>
      </c>
      <c r="H11" s="45" t="s">
        <v>330</v>
      </c>
      <c r="I11" s="45" t="s">
        <v>331</v>
      </c>
      <c r="J11" s="15">
        <v>558362167</v>
      </c>
      <c r="K11" s="15">
        <v>724179155</v>
      </c>
      <c r="L11" s="15">
        <v>558341570</v>
      </c>
      <c r="M11" s="85" t="s">
        <v>332</v>
      </c>
      <c r="N11" s="45"/>
      <c r="O11" s="46" t="s">
        <v>333</v>
      </c>
      <c r="P11" s="45" t="s">
        <v>162</v>
      </c>
      <c r="Q11" s="46" t="s">
        <v>163</v>
      </c>
      <c r="R11" s="46" t="s">
        <v>334</v>
      </c>
      <c r="S11" s="45" t="str">
        <f>I11</f>
        <v>Josef Puczok</v>
      </c>
      <c r="T11" s="45" t="s">
        <v>117</v>
      </c>
      <c r="U11" s="10" t="s">
        <v>73</v>
      </c>
      <c r="V11" s="10" t="s">
        <v>73</v>
      </c>
      <c r="W11" s="10" t="s">
        <v>73</v>
      </c>
      <c r="X11" s="10" t="s">
        <v>73</v>
      </c>
      <c r="Y11" s="10" t="s">
        <v>73</v>
      </c>
      <c r="Z11" s="10" t="s">
        <v>73</v>
      </c>
      <c r="AA11" s="10" t="s">
        <v>132</v>
      </c>
      <c r="AB11" s="48"/>
      <c r="AC11" s="10" t="s">
        <v>73</v>
      </c>
      <c r="AD11" s="10" t="s">
        <v>73</v>
      </c>
      <c r="AE11" s="10" t="s">
        <v>73</v>
      </c>
      <c r="AF11" s="10" t="s">
        <v>73</v>
      </c>
      <c r="AG11" s="10" t="s">
        <v>73</v>
      </c>
      <c r="AH11" s="10" t="s">
        <v>73</v>
      </c>
      <c r="AI11" s="10" t="s">
        <v>73</v>
      </c>
      <c r="AJ11" s="45" t="s">
        <v>210</v>
      </c>
      <c r="AK11" s="46" t="s">
        <v>317</v>
      </c>
      <c r="AL11" s="10">
        <v>3</v>
      </c>
      <c r="AM11" s="10">
        <v>0</v>
      </c>
      <c r="AN11" s="10">
        <v>6</v>
      </c>
      <c r="AO11" s="10">
        <v>0</v>
      </c>
      <c r="AP11" s="10">
        <v>0</v>
      </c>
      <c r="AQ11" s="5">
        <f>SUM(AL11:AP11)</f>
        <v>9</v>
      </c>
      <c r="AR11" s="47">
        <v>355</v>
      </c>
      <c r="AS11" s="47">
        <v>245</v>
      </c>
      <c r="AT11" s="6">
        <f>AR11-AS11</f>
        <v>110</v>
      </c>
      <c r="AU11" s="90">
        <f>(AS11/AR11)</f>
        <v>0.6901408450704225</v>
      </c>
      <c r="AV11" s="7">
        <f>AT11/AR11</f>
        <v>0.30985915492957744</v>
      </c>
      <c r="AW11" s="8">
        <f>AS11</f>
        <v>245</v>
      </c>
      <c r="AX11" s="9">
        <f t="shared" si="14"/>
        <v>2136</v>
      </c>
      <c r="AY11" s="10" t="s">
        <v>120</v>
      </c>
      <c r="AZ11" s="10"/>
      <c r="BA11" s="15">
        <f t="shared" si="16"/>
        <v>355000</v>
      </c>
      <c r="BB11" s="15">
        <f t="shared" si="16"/>
        <v>245000</v>
      </c>
      <c r="BC11" s="10"/>
      <c r="BD11" s="15">
        <f>BB11/2</f>
        <v>122500</v>
      </c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1">
        <f>BA11</f>
        <v>355000</v>
      </c>
      <c r="CD11" s="11"/>
      <c r="CE11" s="11">
        <f>BB11</f>
        <v>245000</v>
      </c>
      <c r="CF11" s="11">
        <f>IF((CD11*AU11)&lt;=CE11,CD11*AU11,CE11)</f>
        <v>0</v>
      </c>
      <c r="CG11" s="11">
        <f>CE11-CF11</f>
        <v>245000</v>
      </c>
      <c r="CH11" s="11">
        <f>BD11</f>
        <v>122500</v>
      </c>
      <c r="CI11" s="11">
        <f>CF11-BD11</f>
        <v>-122500</v>
      </c>
      <c r="CJ11" s="10"/>
      <c r="CK11" s="10"/>
      <c r="CL11" s="10"/>
      <c r="CM11" s="10"/>
      <c r="CN11" s="95">
        <v>38422</v>
      </c>
    </row>
    <row r="12" spans="1:92" ht="33.75" customHeight="1">
      <c r="A12" s="12">
        <f t="shared" si="13"/>
        <v>7</v>
      </c>
      <c r="B12" s="2" t="s">
        <v>99</v>
      </c>
      <c r="C12" s="45" t="s">
        <v>354</v>
      </c>
      <c r="D12" s="45" t="s">
        <v>309</v>
      </c>
      <c r="E12" s="45" t="s">
        <v>108</v>
      </c>
      <c r="F12" s="45" t="s">
        <v>355</v>
      </c>
      <c r="G12" s="10" t="s">
        <v>356</v>
      </c>
      <c r="H12" s="45" t="s">
        <v>357</v>
      </c>
      <c r="I12" s="45" t="s">
        <v>358</v>
      </c>
      <c r="J12" s="15">
        <v>556754252</v>
      </c>
      <c r="K12" s="15">
        <v>724189255</v>
      </c>
      <c r="L12" s="15">
        <v>556754437</v>
      </c>
      <c r="M12" s="85" t="s">
        <v>359</v>
      </c>
      <c r="N12" s="85" t="s">
        <v>360</v>
      </c>
      <c r="O12" s="46" t="s">
        <v>361</v>
      </c>
      <c r="P12" s="45" t="s">
        <v>162</v>
      </c>
      <c r="Q12" s="46" t="s">
        <v>163</v>
      </c>
      <c r="R12" s="46" t="s">
        <v>362</v>
      </c>
      <c r="S12" s="45" t="str">
        <f>I12</f>
        <v>Vojtěch Myška</v>
      </c>
      <c r="T12" s="45" t="s">
        <v>117</v>
      </c>
      <c r="U12" s="10" t="s">
        <v>73</v>
      </c>
      <c r="V12" s="10" t="s">
        <v>73</v>
      </c>
      <c r="W12" s="10" t="s">
        <v>73</v>
      </c>
      <c r="X12" s="10" t="s">
        <v>73</v>
      </c>
      <c r="Y12" s="10" t="s">
        <v>73</v>
      </c>
      <c r="Z12" s="10" t="s">
        <v>73</v>
      </c>
      <c r="AA12" s="10" t="s">
        <v>132</v>
      </c>
      <c r="AB12" s="48"/>
      <c r="AC12" s="10" t="s">
        <v>73</v>
      </c>
      <c r="AD12" s="10" t="s">
        <v>73</v>
      </c>
      <c r="AE12" s="10" t="s">
        <v>73</v>
      </c>
      <c r="AF12" s="10" t="s">
        <v>73</v>
      </c>
      <c r="AG12" s="10" t="s">
        <v>73</v>
      </c>
      <c r="AH12" s="10" t="s">
        <v>73</v>
      </c>
      <c r="AI12" s="10" t="s">
        <v>73</v>
      </c>
      <c r="AJ12" s="45" t="s">
        <v>118</v>
      </c>
      <c r="AK12" s="46" t="s">
        <v>119</v>
      </c>
      <c r="AL12" s="10">
        <v>3</v>
      </c>
      <c r="AM12" s="10">
        <v>0</v>
      </c>
      <c r="AN12" s="10">
        <v>6</v>
      </c>
      <c r="AO12" s="10">
        <v>0</v>
      </c>
      <c r="AP12" s="10">
        <v>0</v>
      </c>
      <c r="AQ12" s="5">
        <f>SUM(AL12:AP12)</f>
        <v>9</v>
      </c>
      <c r="AR12" s="47">
        <v>310</v>
      </c>
      <c r="AS12" s="47">
        <v>217</v>
      </c>
      <c r="AT12" s="6">
        <f>AR12-AS12</f>
        <v>93</v>
      </c>
      <c r="AU12" s="90">
        <f>(AS12/AR12)</f>
        <v>0.7</v>
      </c>
      <c r="AV12" s="7">
        <f>AT12/AR12</f>
        <v>0.3</v>
      </c>
      <c r="AW12" s="8">
        <f>AS12</f>
        <v>217</v>
      </c>
      <c r="AX12" s="9">
        <f t="shared" si="14"/>
        <v>2353</v>
      </c>
      <c r="AY12" s="10" t="s">
        <v>120</v>
      </c>
      <c r="AZ12" s="10"/>
      <c r="BA12" s="15">
        <f t="shared" si="16"/>
        <v>310000</v>
      </c>
      <c r="BB12" s="15">
        <f t="shared" si="16"/>
        <v>217000</v>
      </c>
      <c r="BC12" s="10"/>
      <c r="BD12" s="15">
        <f>BB12/2</f>
        <v>108500</v>
      </c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1">
        <f>BA12</f>
        <v>310000</v>
      </c>
      <c r="CD12" s="11"/>
      <c r="CE12" s="11">
        <f>BB12</f>
        <v>217000</v>
      </c>
      <c r="CF12" s="11">
        <f>IF((CD12*AU12)&lt;=CE12,CD12*AU12,CE12)</f>
        <v>0</v>
      </c>
      <c r="CG12" s="11">
        <f>CE12-CF12</f>
        <v>217000</v>
      </c>
      <c r="CH12" s="11">
        <f>BD12</f>
        <v>108500</v>
      </c>
      <c r="CI12" s="11">
        <f>CF12-BD12</f>
        <v>-108500</v>
      </c>
      <c r="CJ12" s="10"/>
      <c r="CK12" s="10"/>
      <c r="CL12" s="10"/>
      <c r="CM12" s="10"/>
      <c r="CN12" s="95">
        <v>38422</v>
      </c>
    </row>
    <row r="13" spans="1:92" ht="92.25" customHeight="1">
      <c r="A13" s="12">
        <f t="shared" si="13"/>
        <v>8</v>
      </c>
      <c r="B13" s="2" t="s">
        <v>94</v>
      </c>
      <c r="C13" s="45" t="s">
        <v>310</v>
      </c>
      <c r="D13" s="45" t="s">
        <v>304</v>
      </c>
      <c r="E13" s="45" t="s">
        <v>108</v>
      </c>
      <c r="F13" s="45" t="s">
        <v>311</v>
      </c>
      <c r="G13" s="10" t="s">
        <v>321</v>
      </c>
      <c r="H13" s="45" t="s">
        <v>312</v>
      </c>
      <c r="I13" s="45" t="s">
        <v>313</v>
      </c>
      <c r="J13" s="15">
        <v>558363010</v>
      </c>
      <c r="K13" s="15">
        <v>603576676</v>
      </c>
      <c r="L13" s="15">
        <v>558363208</v>
      </c>
      <c r="M13" s="85" t="s">
        <v>314</v>
      </c>
      <c r="N13" s="45"/>
      <c r="O13" s="46" t="s">
        <v>315</v>
      </c>
      <c r="P13" s="45" t="s">
        <v>101</v>
      </c>
      <c r="Q13" s="46" t="s">
        <v>102</v>
      </c>
      <c r="R13" s="46" t="s">
        <v>316</v>
      </c>
      <c r="S13" s="45" t="s">
        <v>313</v>
      </c>
      <c r="T13" s="45" t="s">
        <v>117</v>
      </c>
      <c r="U13" s="10" t="s">
        <v>73</v>
      </c>
      <c r="V13" s="10" t="s">
        <v>73</v>
      </c>
      <c r="W13" s="10" t="s">
        <v>73</v>
      </c>
      <c r="X13" s="10" t="s">
        <v>73</v>
      </c>
      <c r="Y13" s="10" t="s">
        <v>73</v>
      </c>
      <c r="Z13" s="10" t="s">
        <v>73</v>
      </c>
      <c r="AA13" s="10" t="s">
        <v>132</v>
      </c>
      <c r="AB13" s="48"/>
      <c r="AC13" s="10" t="s">
        <v>73</v>
      </c>
      <c r="AD13" s="10" t="s">
        <v>73</v>
      </c>
      <c r="AE13" s="10" t="s">
        <v>73</v>
      </c>
      <c r="AF13" s="10" t="s">
        <v>73</v>
      </c>
      <c r="AG13" s="10" t="s">
        <v>73</v>
      </c>
      <c r="AH13" s="10" t="s">
        <v>73</v>
      </c>
      <c r="AI13" s="10" t="s">
        <v>73</v>
      </c>
      <c r="AJ13" s="45" t="s">
        <v>210</v>
      </c>
      <c r="AK13" s="46" t="s">
        <v>317</v>
      </c>
      <c r="AL13" s="10">
        <v>3</v>
      </c>
      <c r="AM13" s="10">
        <v>0</v>
      </c>
      <c r="AN13" s="10">
        <v>6</v>
      </c>
      <c r="AO13" s="10">
        <v>0</v>
      </c>
      <c r="AP13" s="10">
        <v>0</v>
      </c>
      <c r="AQ13" s="5">
        <f>SUM(AL13:AP13)</f>
        <v>9</v>
      </c>
      <c r="AR13" s="47">
        <v>372</v>
      </c>
      <c r="AS13" s="47">
        <v>260</v>
      </c>
      <c r="AT13" s="6">
        <v>112</v>
      </c>
      <c r="AU13" s="90">
        <f t="shared" si="1"/>
        <v>0.6989247311827957</v>
      </c>
      <c r="AV13" s="7">
        <f t="shared" si="2"/>
        <v>0.3010752688172043</v>
      </c>
      <c r="AW13" s="8">
        <f t="shared" si="3"/>
        <v>260</v>
      </c>
      <c r="AX13" s="9">
        <f t="shared" si="14"/>
        <v>2613</v>
      </c>
      <c r="AY13" s="10" t="s">
        <v>120</v>
      </c>
      <c r="AZ13" s="10"/>
      <c r="BA13" s="15">
        <f t="shared" si="4"/>
        <v>372000</v>
      </c>
      <c r="BB13" s="15">
        <f t="shared" si="5"/>
        <v>260000</v>
      </c>
      <c r="BC13" s="10"/>
      <c r="BD13" s="15">
        <f t="shared" si="6"/>
        <v>130000</v>
      </c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1">
        <f t="shared" si="7"/>
        <v>372000</v>
      </c>
      <c r="CD13" s="11"/>
      <c r="CE13" s="11">
        <f t="shared" si="8"/>
        <v>260000</v>
      </c>
      <c r="CF13" s="11">
        <f t="shared" si="9"/>
        <v>0</v>
      </c>
      <c r="CG13" s="11">
        <f t="shared" si="10"/>
        <v>260000</v>
      </c>
      <c r="CH13" s="11">
        <f t="shared" si="11"/>
        <v>130000</v>
      </c>
      <c r="CI13" s="11">
        <f t="shared" si="12"/>
        <v>-130000</v>
      </c>
      <c r="CJ13" s="10"/>
      <c r="CK13" s="10"/>
      <c r="CL13" s="10"/>
      <c r="CM13" s="10"/>
      <c r="CN13" s="95">
        <v>38422</v>
      </c>
    </row>
    <row r="14" spans="1:92" ht="62.25" customHeight="1">
      <c r="A14" s="12">
        <f t="shared" si="13"/>
        <v>9</v>
      </c>
      <c r="B14" s="2" t="s">
        <v>75</v>
      </c>
      <c r="C14" s="45" t="s">
        <v>121</v>
      </c>
      <c r="D14" s="45" t="s">
        <v>122</v>
      </c>
      <c r="E14" s="45" t="s">
        <v>108</v>
      </c>
      <c r="F14" s="45" t="s">
        <v>123</v>
      </c>
      <c r="G14" s="10" t="s">
        <v>124</v>
      </c>
      <c r="H14" s="45" t="s">
        <v>125</v>
      </c>
      <c r="I14" s="45" t="s">
        <v>126</v>
      </c>
      <c r="J14" s="15">
        <v>595055231</v>
      </c>
      <c r="K14" s="15">
        <v>595055945</v>
      </c>
      <c r="L14" s="15">
        <v>603802255</v>
      </c>
      <c r="M14" s="85" t="s">
        <v>127</v>
      </c>
      <c r="N14" s="85" t="s">
        <v>128</v>
      </c>
      <c r="O14" s="46" t="s">
        <v>129</v>
      </c>
      <c r="P14" s="45" t="s">
        <v>101</v>
      </c>
      <c r="Q14" s="46" t="s">
        <v>102</v>
      </c>
      <c r="R14" s="46" t="s">
        <v>131</v>
      </c>
      <c r="S14" s="45" t="s">
        <v>126</v>
      </c>
      <c r="T14" s="45" t="s">
        <v>117</v>
      </c>
      <c r="U14" s="10" t="s">
        <v>73</v>
      </c>
      <c r="V14" s="10" t="s">
        <v>73</v>
      </c>
      <c r="W14" s="10" t="s">
        <v>73</v>
      </c>
      <c r="X14" s="10" t="s">
        <v>73</v>
      </c>
      <c r="Y14" s="10" t="s">
        <v>73</v>
      </c>
      <c r="Z14" s="10" t="s">
        <v>73</v>
      </c>
      <c r="AA14" s="10" t="s">
        <v>132</v>
      </c>
      <c r="AB14" s="48"/>
      <c r="AC14" s="10" t="s">
        <v>73</v>
      </c>
      <c r="AD14" s="10" t="s">
        <v>73</v>
      </c>
      <c r="AE14" s="10" t="s">
        <v>73</v>
      </c>
      <c r="AF14" s="10" t="s">
        <v>73</v>
      </c>
      <c r="AG14" s="10" t="s">
        <v>73</v>
      </c>
      <c r="AH14" s="10" t="s">
        <v>73</v>
      </c>
      <c r="AI14" s="10" t="s">
        <v>73</v>
      </c>
      <c r="AJ14" s="45" t="s">
        <v>118</v>
      </c>
      <c r="AK14" s="46" t="s">
        <v>119</v>
      </c>
      <c r="AL14" s="10">
        <v>2</v>
      </c>
      <c r="AM14" s="10">
        <v>1</v>
      </c>
      <c r="AN14" s="10">
        <v>5</v>
      </c>
      <c r="AO14" s="10">
        <v>0</v>
      </c>
      <c r="AP14" s="10">
        <v>1</v>
      </c>
      <c r="AQ14" s="5">
        <f t="shared" si="15"/>
        <v>9</v>
      </c>
      <c r="AR14" s="47">
        <v>1250</v>
      </c>
      <c r="AS14" s="47">
        <v>500</v>
      </c>
      <c r="AT14" s="6">
        <f t="shared" si="0"/>
        <v>750</v>
      </c>
      <c r="AU14" s="90">
        <f t="shared" si="1"/>
        <v>0.4</v>
      </c>
      <c r="AV14" s="7">
        <f t="shared" si="2"/>
        <v>0.6</v>
      </c>
      <c r="AW14" s="8">
        <f t="shared" si="3"/>
        <v>500</v>
      </c>
      <c r="AX14" s="9">
        <f t="shared" si="14"/>
        <v>3113</v>
      </c>
      <c r="AY14" s="10" t="s">
        <v>133</v>
      </c>
      <c r="AZ14" s="10"/>
      <c r="BA14" s="15">
        <f t="shared" si="4"/>
        <v>1250000</v>
      </c>
      <c r="BB14" s="15">
        <f t="shared" si="5"/>
        <v>500000</v>
      </c>
      <c r="BC14" s="10"/>
      <c r="BD14" s="15">
        <f t="shared" si="6"/>
        <v>250000</v>
      </c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1">
        <f t="shared" si="7"/>
        <v>1250000</v>
      </c>
      <c r="CD14" s="11"/>
      <c r="CE14" s="11">
        <f t="shared" si="8"/>
        <v>500000</v>
      </c>
      <c r="CF14" s="11">
        <f t="shared" si="9"/>
        <v>0</v>
      </c>
      <c r="CG14" s="11">
        <f t="shared" si="10"/>
        <v>500000</v>
      </c>
      <c r="CH14" s="11">
        <f t="shared" si="11"/>
        <v>250000</v>
      </c>
      <c r="CI14" s="11">
        <f t="shared" si="12"/>
        <v>-250000</v>
      </c>
      <c r="CJ14" s="10"/>
      <c r="CK14" s="10"/>
      <c r="CL14" s="10"/>
      <c r="CM14" s="10"/>
      <c r="CN14" s="95">
        <v>38420</v>
      </c>
    </row>
    <row r="15" spans="1:92" ht="93.75" customHeight="1">
      <c r="A15" s="12">
        <f t="shared" si="13"/>
        <v>10</v>
      </c>
      <c r="B15" s="2" t="s">
        <v>100</v>
      </c>
      <c r="C15" s="45" t="s">
        <v>363</v>
      </c>
      <c r="D15" s="45" t="s">
        <v>391</v>
      </c>
      <c r="E15" s="45" t="s">
        <v>390</v>
      </c>
      <c r="F15" s="45" t="s">
        <v>364</v>
      </c>
      <c r="G15" s="10" t="s">
        <v>365</v>
      </c>
      <c r="H15" s="45" t="s">
        <v>271</v>
      </c>
      <c r="I15" s="45" t="s">
        <v>366</v>
      </c>
      <c r="J15" s="15">
        <v>596134723</v>
      </c>
      <c r="K15" s="15"/>
      <c r="L15" s="15">
        <v>596134794</v>
      </c>
      <c r="M15" s="85" t="s">
        <v>367</v>
      </c>
      <c r="N15" s="85" t="s">
        <v>368</v>
      </c>
      <c r="O15" s="46" t="s">
        <v>369</v>
      </c>
      <c r="P15" s="45" t="s">
        <v>370</v>
      </c>
      <c r="Q15" s="46" t="s">
        <v>371</v>
      </c>
      <c r="R15" s="46" t="s">
        <v>372</v>
      </c>
      <c r="S15" s="45" t="str">
        <f>I15</f>
        <v>Mgr. Petr Mika</v>
      </c>
      <c r="T15" s="45" t="s">
        <v>301</v>
      </c>
      <c r="U15" s="10" t="s">
        <v>73</v>
      </c>
      <c r="V15" s="10" t="s">
        <v>73</v>
      </c>
      <c r="W15" s="10" t="s">
        <v>73</v>
      </c>
      <c r="X15" s="10" t="s">
        <v>73</v>
      </c>
      <c r="Y15" s="10" t="s">
        <v>73</v>
      </c>
      <c r="Z15" s="10" t="s">
        <v>73</v>
      </c>
      <c r="AA15" s="10" t="s">
        <v>132</v>
      </c>
      <c r="AB15" s="48"/>
      <c r="AC15" s="10" t="s">
        <v>73</v>
      </c>
      <c r="AD15" s="10" t="s">
        <v>73</v>
      </c>
      <c r="AE15" s="10" t="s">
        <v>73</v>
      </c>
      <c r="AF15" s="10" t="s">
        <v>73</v>
      </c>
      <c r="AG15" s="10" t="s">
        <v>73</v>
      </c>
      <c r="AH15" s="10" t="s">
        <v>73</v>
      </c>
      <c r="AI15" s="10" t="s">
        <v>73</v>
      </c>
      <c r="AJ15" s="45" t="s">
        <v>303</v>
      </c>
      <c r="AK15" s="46" t="s">
        <v>119</v>
      </c>
      <c r="AL15" s="10">
        <v>1</v>
      </c>
      <c r="AM15" s="10">
        <v>0</v>
      </c>
      <c r="AN15" s="10">
        <v>6</v>
      </c>
      <c r="AO15" s="10">
        <v>0</v>
      </c>
      <c r="AP15" s="10">
        <v>1</v>
      </c>
      <c r="AQ15" s="5">
        <f>SUM(AL15:AP15)</f>
        <v>8</v>
      </c>
      <c r="AR15" s="47">
        <v>698</v>
      </c>
      <c r="AS15" s="47">
        <v>478</v>
      </c>
      <c r="AT15" s="6">
        <f t="shared" si="0"/>
        <v>220</v>
      </c>
      <c r="AU15" s="90">
        <f t="shared" si="1"/>
        <v>0.6848137535816619</v>
      </c>
      <c r="AV15" s="7">
        <f t="shared" si="2"/>
        <v>0.3151862464183381</v>
      </c>
      <c r="AW15" s="8">
        <f t="shared" si="3"/>
        <v>478</v>
      </c>
      <c r="AX15" s="9">
        <f t="shared" si="14"/>
        <v>3591</v>
      </c>
      <c r="AY15" s="10" t="s">
        <v>133</v>
      </c>
      <c r="AZ15" s="10"/>
      <c r="BA15" s="15">
        <f t="shared" si="4"/>
        <v>698000</v>
      </c>
      <c r="BB15" s="15">
        <f t="shared" si="5"/>
        <v>478000</v>
      </c>
      <c r="BC15" s="10"/>
      <c r="BD15" s="15">
        <f t="shared" si="6"/>
        <v>239000</v>
      </c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1">
        <f t="shared" si="7"/>
        <v>698000</v>
      </c>
      <c r="CD15" s="11"/>
      <c r="CE15" s="11">
        <f t="shared" si="8"/>
        <v>478000</v>
      </c>
      <c r="CF15" s="11">
        <f t="shared" si="9"/>
        <v>0</v>
      </c>
      <c r="CG15" s="11">
        <f t="shared" si="10"/>
        <v>478000</v>
      </c>
      <c r="CH15" s="11">
        <f t="shared" si="11"/>
        <v>239000</v>
      </c>
      <c r="CI15" s="11">
        <f t="shared" si="12"/>
        <v>-239000</v>
      </c>
      <c r="CJ15" s="10"/>
      <c r="CK15" s="10"/>
      <c r="CL15" s="10"/>
      <c r="CM15" s="10"/>
      <c r="CN15" s="95">
        <v>38422</v>
      </c>
    </row>
    <row r="16" spans="1:92" ht="108.75" customHeight="1">
      <c r="A16" s="12">
        <f t="shared" si="13"/>
        <v>11</v>
      </c>
      <c r="B16" s="2" t="s">
        <v>83</v>
      </c>
      <c r="C16" s="45" t="s">
        <v>196</v>
      </c>
      <c r="D16" s="45" t="s">
        <v>197</v>
      </c>
      <c r="E16" s="45" t="s">
        <v>198</v>
      </c>
      <c r="F16" s="45" t="s">
        <v>199</v>
      </c>
      <c r="G16" s="10" t="s">
        <v>200</v>
      </c>
      <c r="H16" s="45" t="s">
        <v>201</v>
      </c>
      <c r="I16" s="45" t="s">
        <v>202</v>
      </c>
      <c r="J16" s="15">
        <v>553756111</v>
      </c>
      <c r="K16" s="15">
        <v>553624092</v>
      </c>
      <c r="L16" s="15"/>
      <c r="M16" s="85" t="s">
        <v>203</v>
      </c>
      <c r="N16" s="85" t="s">
        <v>204</v>
      </c>
      <c r="O16" s="46" t="s">
        <v>205</v>
      </c>
      <c r="P16" s="45" t="s">
        <v>162</v>
      </c>
      <c r="Q16" s="46" t="s">
        <v>163</v>
      </c>
      <c r="R16" s="46" t="s">
        <v>206</v>
      </c>
      <c r="S16" s="45" t="s">
        <v>202</v>
      </c>
      <c r="T16" s="45" t="s">
        <v>207</v>
      </c>
      <c r="U16" s="10" t="s">
        <v>73</v>
      </c>
      <c r="V16" s="10" t="s">
        <v>73</v>
      </c>
      <c r="W16" s="10" t="s">
        <v>73</v>
      </c>
      <c r="X16" s="10" t="s">
        <v>73</v>
      </c>
      <c r="Y16" s="10" t="s">
        <v>73</v>
      </c>
      <c r="Z16" s="10" t="s">
        <v>73</v>
      </c>
      <c r="AA16" s="10" t="s">
        <v>132</v>
      </c>
      <c r="AB16" s="48"/>
      <c r="AC16" s="10" t="s">
        <v>73</v>
      </c>
      <c r="AD16" s="10" t="s">
        <v>73</v>
      </c>
      <c r="AE16" s="10" t="s">
        <v>73</v>
      </c>
      <c r="AF16" s="10" t="s">
        <v>73</v>
      </c>
      <c r="AG16" s="10" t="s">
        <v>73</v>
      </c>
      <c r="AH16" s="10" t="s">
        <v>73</v>
      </c>
      <c r="AI16" s="10" t="s">
        <v>73</v>
      </c>
      <c r="AJ16" s="45" t="s">
        <v>118</v>
      </c>
      <c r="AK16" s="46" t="s">
        <v>208</v>
      </c>
      <c r="AL16" s="10">
        <v>1</v>
      </c>
      <c r="AM16" s="10">
        <v>1</v>
      </c>
      <c r="AN16" s="10">
        <v>5</v>
      </c>
      <c r="AO16" s="10">
        <v>0</v>
      </c>
      <c r="AP16" s="10">
        <v>1</v>
      </c>
      <c r="AQ16" s="5">
        <f t="shared" si="15"/>
        <v>8</v>
      </c>
      <c r="AR16" s="47">
        <v>2000</v>
      </c>
      <c r="AS16" s="47">
        <v>500</v>
      </c>
      <c r="AT16" s="6">
        <f t="shared" si="0"/>
        <v>1500</v>
      </c>
      <c r="AU16" s="90">
        <f t="shared" si="1"/>
        <v>0.25</v>
      </c>
      <c r="AV16" s="7">
        <f t="shared" si="2"/>
        <v>0.75</v>
      </c>
      <c r="AW16" s="8">
        <f t="shared" si="3"/>
        <v>500</v>
      </c>
      <c r="AX16" s="9">
        <f t="shared" si="14"/>
        <v>4091</v>
      </c>
      <c r="AY16" s="10" t="s">
        <v>120</v>
      </c>
      <c r="AZ16" s="10"/>
      <c r="BA16" s="15">
        <f t="shared" si="4"/>
        <v>2000000</v>
      </c>
      <c r="BB16" s="15">
        <f t="shared" si="5"/>
        <v>500000</v>
      </c>
      <c r="BC16" s="10"/>
      <c r="BD16" s="15">
        <f t="shared" si="6"/>
        <v>250000</v>
      </c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1">
        <f t="shared" si="7"/>
        <v>2000000</v>
      </c>
      <c r="CD16" s="11"/>
      <c r="CE16" s="11">
        <f t="shared" si="8"/>
        <v>500000</v>
      </c>
      <c r="CF16" s="11">
        <f t="shared" si="9"/>
        <v>0</v>
      </c>
      <c r="CG16" s="11">
        <f t="shared" si="10"/>
        <v>500000</v>
      </c>
      <c r="CH16" s="11">
        <f t="shared" si="11"/>
        <v>250000</v>
      </c>
      <c r="CI16" s="11">
        <f t="shared" si="12"/>
        <v>-250000</v>
      </c>
      <c r="CJ16" s="10"/>
      <c r="CK16" s="10"/>
      <c r="CL16" s="10"/>
      <c r="CM16" s="10"/>
      <c r="CN16" s="95">
        <v>38422</v>
      </c>
    </row>
    <row r="17" spans="1:92" ht="34.5" customHeight="1">
      <c r="A17" s="12">
        <f t="shared" si="13"/>
        <v>12</v>
      </c>
      <c r="B17" s="2" t="s">
        <v>77</v>
      </c>
      <c r="C17" s="45" t="s">
        <v>145</v>
      </c>
      <c r="D17" s="45" t="s">
        <v>153</v>
      </c>
      <c r="E17" s="45" t="s">
        <v>108</v>
      </c>
      <c r="F17" s="45" t="s">
        <v>146</v>
      </c>
      <c r="G17" s="10" t="s">
        <v>147</v>
      </c>
      <c r="H17" s="45" t="s">
        <v>148</v>
      </c>
      <c r="I17" s="45" t="s">
        <v>149</v>
      </c>
      <c r="J17" s="15">
        <v>553668314</v>
      </c>
      <c r="K17" s="15">
        <v>553668314</v>
      </c>
      <c r="L17" s="15">
        <v>724182954</v>
      </c>
      <c r="M17" s="45"/>
      <c r="N17" s="45"/>
      <c r="O17" s="46" t="s">
        <v>150</v>
      </c>
      <c r="P17" s="45" t="s">
        <v>101</v>
      </c>
      <c r="Q17" s="46" t="s">
        <v>102</v>
      </c>
      <c r="R17" s="46" t="s">
        <v>151</v>
      </c>
      <c r="S17" s="45" t="s">
        <v>149</v>
      </c>
      <c r="T17" s="45" t="s">
        <v>117</v>
      </c>
      <c r="U17" s="10" t="s">
        <v>73</v>
      </c>
      <c r="V17" s="10" t="s">
        <v>73</v>
      </c>
      <c r="W17" s="10" t="s">
        <v>73</v>
      </c>
      <c r="X17" s="10" t="s">
        <v>73</v>
      </c>
      <c r="Y17" s="10" t="s">
        <v>73</v>
      </c>
      <c r="Z17" s="10" t="s">
        <v>73</v>
      </c>
      <c r="AA17" s="10" t="s">
        <v>132</v>
      </c>
      <c r="AB17" s="48"/>
      <c r="AC17" s="10" t="s">
        <v>73</v>
      </c>
      <c r="AD17" s="10" t="s">
        <v>73</v>
      </c>
      <c r="AE17" s="10" t="s">
        <v>73</v>
      </c>
      <c r="AF17" s="10" t="s">
        <v>73</v>
      </c>
      <c r="AG17" s="10" t="s">
        <v>73</v>
      </c>
      <c r="AH17" s="10" t="s">
        <v>73</v>
      </c>
      <c r="AI17" s="10" t="s">
        <v>73</v>
      </c>
      <c r="AJ17" s="45" t="s">
        <v>118</v>
      </c>
      <c r="AK17" s="46" t="s">
        <v>119</v>
      </c>
      <c r="AL17" s="10">
        <v>1</v>
      </c>
      <c r="AM17" s="10">
        <v>0</v>
      </c>
      <c r="AN17" s="10">
        <v>5</v>
      </c>
      <c r="AO17" s="10">
        <v>0</v>
      </c>
      <c r="AP17" s="10">
        <v>1</v>
      </c>
      <c r="AQ17" s="5">
        <f t="shared" si="15"/>
        <v>7</v>
      </c>
      <c r="AR17" s="47">
        <v>710</v>
      </c>
      <c r="AS17" s="47">
        <v>497</v>
      </c>
      <c r="AT17" s="6">
        <f t="shared" si="0"/>
        <v>213</v>
      </c>
      <c r="AU17" s="90">
        <f t="shared" si="1"/>
        <v>0.7</v>
      </c>
      <c r="AV17" s="7">
        <f t="shared" si="2"/>
        <v>0.3</v>
      </c>
      <c r="AW17" s="8">
        <f t="shared" si="3"/>
        <v>497</v>
      </c>
      <c r="AX17" s="9">
        <f t="shared" si="14"/>
        <v>4588</v>
      </c>
      <c r="AY17" s="10" t="s">
        <v>120</v>
      </c>
      <c r="AZ17" s="10"/>
      <c r="BA17" s="15">
        <f t="shared" si="4"/>
        <v>710000</v>
      </c>
      <c r="BB17" s="15">
        <f t="shared" si="5"/>
        <v>497000</v>
      </c>
      <c r="BC17" s="10"/>
      <c r="BD17" s="15">
        <f t="shared" si="6"/>
        <v>248500</v>
      </c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1">
        <f t="shared" si="7"/>
        <v>710000</v>
      </c>
      <c r="CD17" s="11"/>
      <c r="CE17" s="11">
        <f t="shared" si="8"/>
        <v>497000</v>
      </c>
      <c r="CF17" s="11">
        <f t="shared" si="9"/>
        <v>0</v>
      </c>
      <c r="CG17" s="11">
        <f t="shared" si="10"/>
        <v>497000</v>
      </c>
      <c r="CH17" s="11">
        <f t="shared" si="11"/>
        <v>248500</v>
      </c>
      <c r="CI17" s="11">
        <f t="shared" si="12"/>
        <v>-248500</v>
      </c>
      <c r="CJ17" s="10"/>
      <c r="CK17" s="10"/>
      <c r="CL17" s="10"/>
      <c r="CM17" s="10"/>
      <c r="CN17" s="95">
        <v>38421</v>
      </c>
    </row>
    <row r="18" spans="1:92" ht="49.5" customHeight="1">
      <c r="A18" s="12">
        <f t="shared" si="13"/>
        <v>13</v>
      </c>
      <c r="B18" s="2" t="s">
        <v>90</v>
      </c>
      <c r="C18" s="45" t="s">
        <v>264</v>
      </c>
      <c r="D18" s="45" t="s">
        <v>255</v>
      </c>
      <c r="E18" s="45" t="s">
        <v>108</v>
      </c>
      <c r="F18" s="45" t="s">
        <v>256</v>
      </c>
      <c r="G18" s="10" t="s">
        <v>257</v>
      </c>
      <c r="H18" s="45" t="s">
        <v>258</v>
      </c>
      <c r="I18" s="45" t="s">
        <v>259</v>
      </c>
      <c r="J18" s="15">
        <v>558686255</v>
      </c>
      <c r="K18" s="15">
        <v>558686255</v>
      </c>
      <c r="L18" s="15">
        <v>731414351</v>
      </c>
      <c r="M18" s="85" t="s">
        <v>260</v>
      </c>
      <c r="N18" s="85" t="s">
        <v>261</v>
      </c>
      <c r="O18" s="46" t="s">
        <v>262</v>
      </c>
      <c r="P18" s="45" t="s">
        <v>101</v>
      </c>
      <c r="Q18" s="46" t="s">
        <v>102</v>
      </c>
      <c r="R18" s="46" t="s">
        <v>263</v>
      </c>
      <c r="S18" s="45" t="s">
        <v>259</v>
      </c>
      <c r="T18" s="45" t="s">
        <v>232</v>
      </c>
      <c r="U18" s="10" t="s">
        <v>73</v>
      </c>
      <c r="V18" s="10" t="s">
        <v>73</v>
      </c>
      <c r="W18" s="10" t="s">
        <v>73</v>
      </c>
      <c r="X18" s="10" t="s">
        <v>73</v>
      </c>
      <c r="Y18" s="10" t="s">
        <v>73</v>
      </c>
      <c r="Z18" s="10" t="s">
        <v>73</v>
      </c>
      <c r="AA18" s="10" t="s">
        <v>132</v>
      </c>
      <c r="AB18" s="48"/>
      <c r="AC18" s="10" t="s">
        <v>73</v>
      </c>
      <c r="AD18" s="10" t="s">
        <v>73</v>
      </c>
      <c r="AE18" s="10" t="s">
        <v>73</v>
      </c>
      <c r="AF18" s="10" t="s">
        <v>73</v>
      </c>
      <c r="AG18" s="10" t="s">
        <v>73</v>
      </c>
      <c r="AH18" s="10" t="s">
        <v>73</v>
      </c>
      <c r="AI18" s="10" t="s">
        <v>73</v>
      </c>
      <c r="AJ18" s="45" t="s">
        <v>265</v>
      </c>
      <c r="AK18" s="46" t="s">
        <v>266</v>
      </c>
      <c r="AL18" s="10">
        <v>1</v>
      </c>
      <c r="AM18" s="10">
        <v>0</v>
      </c>
      <c r="AN18" s="10">
        <v>5</v>
      </c>
      <c r="AO18" s="10">
        <v>0</v>
      </c>
      <c r="AP18" s="10">
        <v>1</v>
      </c>
      <c r="AQ18" s="5">
        <f t="shared" si="15"/>
        <v>7</v>
      </c>
      <c r="AR18" s="47">
        <v>200</v>
      </c>
      <c r="AS18" s="47">
        <v>140</v>
      </c>
      <c r="AT18" s="6">
        <f t="shared" si="0"/>
        <v>60</v>
      </c>
      <c r="AU18" s="90">
        <f t="shared" si="1"/>
        <v>0.7</v>
      </c>
      <c r="AV18" s="7">
        <f t="shared" si="2"/>
        <v>0.3</v>
      </c>
      <c r="AW18" s="8">
        <f t="shared" si="3"/>
        <v>140</v>
      </c>
      <c r="AX18" s="9">
        <f t="shared" si="14"/>
        <v>4728</v>
      </c>
      <c r="AY18" s="10" t="s">
        <v>120</v>
      </c>
      <c r="AZ18" s="10"/>
      <c r="BA18" s="15">
        <f t="shared" si="4"/>
        <v>200000</v>
      </c>
      <c r="BB18" s="15">
        <f t="shared" si="5"/>
        <v>140000</v>
      </c>
      <c r="BC18" s="10"/>
      <c r="BD18" s="15">
        <f t="shared" si="6"/>
        <v>70000</v>
      </c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1">
        <f t="shared" si="7"/>
        <v>200000</v>
      </c>
      <c r="CD18" s="11"/>
      <c r="CE18" s="11">
        <f t="shared" si="8"/>
        <v>140000</v>
      </c>
      <c r="CF18" s="11">
        <f t="shared" si="9"/>
        <v>0</v>
      </c>
      <c r="CG18" s="11">
        <f t="shared" si="10"/>
        <v>140000</v>
      </c>
      <c r="CH18" s="11">
        <f t="shared" si="11"/>
        <v>70000</v>
      </c>
      <c r="CI18" s="11">
        <f t="shared" si="12"/>
        <v>-70000</v>
      </c>
      <c r="CJ18" s="10"/>
      <c r="CK18" s="10"/>
      <c r="CL18" s="10"/>
      <c r="CM18" s="10"/>
      <c r="CN18" s="95">
        <v>38422</v>
      </c>
    </row>
    <row r="19" spans="1:92" ht="93" customHeight="1">
      <c r="A19" s="12">
        <f t="shared" si="13"/>
        <v>14</v>
      </c>
      <c r="B19" s="2" t="s">
        <v>93</v>
      </c>
      <c r="C19" s="45" t="s">
        <v>288</v>
      </c>
      <c r="D19" s="45" t="s">
        <v>289</v>
      </c>
      <c r="E19" s="45" t="s">
        <v>290</v>
      </c>
      <c r="F19" s="45" t="s">
        <v>291</v>
      </c>
      <c r="G19" s="10" t="s">
        <v>292</v>
      </c>
      <c r="H19" s="45" t="s">
        <v>293</v>
      </c>
      <c r="I19" s="45" t="s">
        <v>294</v>
      </c>
      <c r="J19" s="15">
        <v>558321280</v>
      </c>
      <c r="K19" s="15">
        <v>558321300</v>
      </c>
      <c r="L19" s="15"/>
      <c r="M19" s="85" t="s">
        <v>295</v>
      </c>
      <c r="N19" s="85" t="s">
        <v>296</v>
      </c>
      <c r="O19" s="4" t="s">
        <v>297</v>
      </c>
      <c r="P19" s="45" t="s">
        <v>298</v>
      </c>
      <c r="Q19" s="46" t="s">
        <v>299</v>
      </c>
      <c r="R19" s="46" t="s">
        <v>300</v>
      </c>
      <c r="S19" s="45" t="s">
        <v>294</v>
      </c>
      <c r="T19" s="45" t="s">
        <v>301</v>
      </c>
      <c r="U19" s="10" t="s">
        <v>73</v>
      </c>
      <c r="V19" s="10" t="s">
        <v>73</v>
      </c>
      <c r="W19" s="10" t="s">
        <v>73</v>
      </c>
      <c r="X19" s="10" t="s">
        <v>73</v>
      </c>
      <c r="Y19" s="10" t="s">
        <v>73</v>
      </c>
      <c r="Z19" s="10" t="s">
        <v>73</v>
      </c>
      <c r="AA19" s="10" t="s">
        <v>132</v>
      </c>
      <c r="AB19" s="48"/>
      <c r="AC19" s="10" t="s">
        <v>73</v>
      </c>
      <c r="AD19" s="10" t="s">
        <v>73</v>
      </c>
      <c r="AE19" s="10" t="s">
        <v>73</v>
      </c>
      <c r="AF19" s="10" t="s">
        <v>73</v>
      </c>
      <c r="AG19" s="10" t="s">
        <v>73</v>
      </c>
      <c r="AH19" s="10" t="s">
        <v>73</v>
      </c>
      <c r="AI19" s="10" t="s">
        <v>73</v>
      </c>
      <c r="AJ19" s="45" t="s">
        <v>194</v>
      </c>
      <c r="AK19" s="46" t="s">
        <v>302</v>
      </c>
      <c r="AL19" s="10">
        <v>1</v>
      </c>
      <c r="AM19" s="10">
        <v>0</v>
      </c>
      <c r="AN19" s="10">
        <v>5</v>
      </c>
      <c r="AO19" s="10">
        <v>0</v>
      </c>
      <c r="AP19" s="10">
        <v>1</v>
      </c>
      <c r="AQ19" s="5">
        <f t="shared" si="15"/>
        <v>7</v>
      </c>
      <c r="AR19" s="47">
        <v>240</v>
      </c>
      <c r="AS19" s="47">
        <v>120</v>
      </c>
      <c r="AT19" s="6">
        <f t="shared" si="0"/>
        <v>120</v>
      </c>
      <c r="AU19" s="90">
        <f t="shared" si="1"/>
        <v>0.5</v>
      </c>
      <c r="AV19" s="7">
        <f t="shared" si="2"/>
        <v>0.5</v>
      </c>
      <c r="AW19" s="8">
        <f t="shared" si="3"/>
        <v>120</v>
      </c>
      <c r="AX19" s="9">
        <f t="shared" si="14"/>
        <v>4848</v>
      </c>
      <c r="AY19" s="10" t="s">
        <v>120</v>
      </c>
      <c r="AZ19" s="10"/>
      <c r="BA19" s="15">
        <f t="shared" si="4"/>
        <v>240000</v>
      </c>
      <c r="BB19" s="15">
        <f t="shared" si="5"/>
        <v>120000</v>
      </c>
      <c r="BC19" s="10"/>
      <c r="BD19" s="15">
        <f t="shared" si="6"/>
        <v>60000</v>
      </c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1">
        <f t="shared" si="7"/>
        <v>240000</v>
      </c>
      <c r="CD19" s="11"/>
      <c r="CE19" s="11">
        <f t="shared" si="8"/>
        <v>120000</v>
      </c>
      <c r="CF19" s="11">
        <f t="shared" si="9"/>
        <v>0</v>
      </c>
      <c r="CG19" s="11">
        <f t="shared" si="10"/>
        <v>120000</v>
      </c>
      <c r="CH19" s="11">
        <f t="shared" si="11"/>
        <v>60000</v>
      </c>
      <c r="CI19" s="11">
        <f t="shared" si="12"/>
        <v>-60000</v>
      </c>
      <c r="CJ19" s="10"/>
      <c r="CK19" s="10"/>
      <c r="CL19" s="10"/>
      <c r="CM19" s="10"/>
      <c r="CN19" s="95">
        <v>38422</v>
      </c>
    </row>
    <row r="20" spans="1:92" ht="92.25" customHeight="1">
      <c r="A20" s="12">
        <f t="shared" si="13"/>
        <v>15</v>
      </c>
      <c r="B20" s="2" t="s">
        <v>81</v>
      </c>
      <c r="C20" s="45" t="s">
        <v>176</v>
      </c>
      <c r="D20" s="45" t="s">
        <v>373</v>
      </c>
      <c r="E20" s="45" t="s">
        <v>108</v>
      </c>
      <c r="F20" s="45" t="s">
        <v>177</v>
      </c>
      <c r="G20" s="10" t="s">
        <v>178</v>
      </c>
      <c r="H20" s="45" t="s">
        <v>179</v>
      </c>
      <c r="I20" s="45" t="s">
        <v>180</v>
      </c>
      <c r="J20" s="15">
        <v>553773025</v>
      </c>
      <c r="K20" s="15">
        <v>553773025</v>
      </c>
      <c r="L20" s="15">
        <v>603508601</v>
      </c>
      <c r="M20" s="85" t="s">
        <v>181</v>
      </c>
      <c r="N20" s="45"/>
      <c r="O20" s="46" t="s">
        <v>182</v>
      </c>
      <c r="P20" s="45" t="s">
        <v>162</v>
      </c>
      <c r="Q20" s="46" t="s">
        <v>163</v>
      </c>
      <c r="R20" s="46" t="s">
        <v>183</v>
      </c>
      <c r="S20" s="45" t="s">
        <v>180</v>
      </c>
      <c r="T20" s="45" t="s">
        <v>117</v>
      </c>
      <c r="U20" s="10" t="s">
        <v>73</v>
      </c>
      <c r="V20" s="10" t="s">
        <v>73</v>
      </c>
      <c r="W20" s="10" t="s">
        <v>73</v>
      </c>
      <c r="X20" s="10" t="s">
        <v>73</v>
      </c>
      <c r="Y20" s="10" t="s">
        <v>73</v>
      </c>
      <c r="Z20" s="10" t="s">
        <v>73</v>
      </c>
      <c r="AA20" s="10" t="s">
        <v>132</v>
      </c>
      <c r="AB20" s="48"/>
      <c r="AC20" s="10" t="s">
        <v>73</v>
      </c>
      <c r="AD20" s="10" t="s">
        <v>73</v>
      </c>
      <c r="AE20" s="10" t="s">
        <v>73</v>
      </c>
      <c r="AF20" s="10" t="s">
        <v>73</v>
      </c>
      <c r="AG20" s="10" t="s">
        <v>73</v>
      </c>
      <c r="AH20" s="10" t="s">
        <v>73</v>
      </c>
      <c r="AI20" s="10" t="s">
        <v>73</v>
      </c>
      <c r="AJ20" s="45" t="s">
        <v>118</v>
      </c>
      <c r="AK20" s="46" t="s">
        <v>119</v>
      </c>
      <c r="AL20" s="10">
        <v>3</v>
      </c>
      <c r="AM20" s="10">
        <v>0</v>
      </c>
      <c r="AN20" s="10">
        <v>4</v>
      </c>
      <c r="AO20" s="10">
        <v>0</v>
      </c>
      <c r="AP20" s="10">
        <v>0</v>
      </c>
      <c r="AQ20" s="5">
        <f t="shared" si="15"/>
        <v>7</v>
      </c>
      <c r="AR20" s="47">
        <v>700</v>
      </c>
      <c r="AS20" s="47">
        <v>490</v>
      </c>
      <c r="AT20" s="6">
        <f t="shared" si="0"/>
        <v>210</v>
      </c>
      <c r="AU20" s="90">
        <f t="shared" si="1"/>
        <v>0.7</v>
      </c>
      <c r="AV20" s="7">
        <f t="shared" si="2"/>
        <v>0.3</v>
      </c>
      <c r="AW20" s="8">
        <f t="shared" si="3"/>
        <v>490</v>
      </c>
      <c r="AX20" s="9">
        <f t="shared" si="14"/>
        <v>5338</v>
      </c>
      <c r="AY20" s="10" t="s">
        <v>120</v>
      </c>
      <c r="AZ20" s="10"/>
      <c r="BA20" s="15">
        <f t="shared" si="4"/>
        <v>700000</v>
      </c>
      <c r="BB20" s="15">
        <f t="shared" si="5"/>
        <v>490000</v>
      </c>
      <c r="BC20" s="10"/>
      <c r="BD20" s="15">
        <f t="shared" si="6"/>
        <v>245000</v>
      </c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1">
        <f t="shared" si="7"/>
        <v>700000</v>
      </c>
      <c r="CD20" s="11"/>
      <c r="CE20" s="11">
        <f t="shared" si="8"/>
        <v>490000</v>
      </c>
      <c r="CF20" s="11">
        <f t="shared" si="9"/>
        <v>0</v>
      </c>
      <c r="CG20" s="11">
        <f t="shared" si="10"/>
        <v>490000</v>
      </c>
      <c r="CH20" s="11">
        <f t="shared" si="11"/>
        <v>245000</v>
      </c>
      <c r="CI20" s="11">
        <f t="shared" si="12"/>
        <v>-245000</v>
      </c>
      <c r="CJ20" s="10"/>
      <c r="CK20" s="10"/>
      <c r="CL20" s="10"/>
      <c r="CM20" s="10"/>
      <c r="CN20" s="95">
        <v>38422</v>
      </c>
    </row>
    <row r="21" spans="1:92" ht="92.25" customHeight="1">
      <c r="A21" s="12">
        <f t="shared" si="13"/>
        <v>16</v>
      </c>
      <c r="B21" s="2" t="s">
        <v>84</v>
      </c>
      <c r="C21" s="45" t="s">
        <v>209</v>
      </c>
      <c r="D21" s="45" t="s">
        <v>197</v>
      </c>
      <c r="E21" s="45" t="s">
        <v>198</v>
      </c>
      <c r="F21" s="45" t="s">
        <v>199</v>
      </c>
      <c r="G21" s="10" t="s">
        <v>200</v>
      </c>
      <c r="H21" s="45" t="s">
        <v>201</v>
      </c>
      <c r="I21" s="45" t="s">
        <v>202</v>
      </c>
      <c r="J21" s="15">
        <v>553756111</v>
      </c>
      <c r="K21" s="15">
        <v>553624092</v>
      </c>
      <c r="L21" s="15"/>
      <c r="M21" s="85" t="s">
        <v>203</v>
      </c>
      <c r="N21" s="85" t="s">
        <v>204</v>
      </c>
      <c r="O21" s="46" t="s">
        <v>205</v>
      </c>
      <c r="P21" s="45" t="s">
        <v>162</v>
      </c>
      <c r="Q21" s="46" t="s">
        <v>163</v>
      </c>
      <c r="R21" s="46" t="s">
        <v>206</v>
      </c>
      <c r="S21" s="45" t="s">
        <v>202</v>
      </c>
      <c r="T21" s="45" t="s">
        <v>207</v>
      </c>
      <c r="U21" s="10" t="s">
        <v>73</v>
      </c>
      <c r="V21" s="10" t="s">
        <v>73</v>
      </c>
      <c r="W21" s="10" t="s">
        <v>73</v>
      </c>
      <c r="X21" s="10" t="s">
        <v>73</v>
      </c>
      <c r="Y21" s="10" t="s">
        <v>73</v>
      </c>
      <c r="Z21" s="10" t="s">
        <v>73</v>
      </c>
      <c r="AA21" s="10" t="s">
        <v>132</v>
      </c>
      <c r="AB21" s="48"/>
      <c r="AC21" s="10" t="s">
        <v>73</v>
      </c>
      <c r="AD21" s="10" t="s">
        <v>73</v>
      </c>
      <c r="AE21" s="10" t="s">
        <v>73</v>
      </c>
      <c r="AF21" s="10" t="s">
        <v>73</v>
      </c>
      <c r="AG21" s="10" t="s">
        <v>73</v>
      </c>
      <c r="AH21" s="10" t="s">
        <v>73</v>
      </c>
      <c r="AI21" s="10" t="s">
        <v>73</v>
      </c>
      <c r="AJ21" s="45" t="s">
        <v>210</v>
      </c>
      <c r="AK21" s="46" t="s">
        <v>144</v>
      </c>
      <c r="AL21" s="10">
        <v>1</v>
      </c>
      <c r="AM21" s="10">
        <v>1</v>
      </c>
      <c r="AN21" s="10">
        <v>4</v>
      </c>
      <c r="AO21" s="10">
        <v>0</v>
      </c>
      <c r="AP21" s="10">
        <v>1</v>
      </c>
      <c r="AQ21" s="5">
        <f t="shared" si="15"/>
        <v>7</v>
      </c>
      <c r="AR21" s="47">
        <v>4125</v>
      </c>
      <c r="AS21" s="47">
        <v>500</v>
      </c>
      <c r="AT21" s="6">
        <f t="shared" si="0"/>
        <v>3625</v>
      </c>
      <c r="AU21" s="90">
        <f t="shared" si="1"/>
        <v>0.12121212121212122</v>
      </c>
      <c r="AV21" s="7">
        <f t="shared" si="2"/>
        <v>0.8787878787878788</v>
      </c>
      <c r="AW21" s="8">
        <f t="shared" si="3"/>
        <v>500</v>
      </c>
      <c r="AX21" s="9">
        <f t="shared" si="14"/>
        <v>5838</v>
      </c>
      <c r="AY21" s="10" t="s">
        <v>120</v>
      </c>
      <c r="AZ21" s="10"/>
      <c r="BA21" s="15">
        <f t="shared" si="4"/>
        <v>4125000</v>
      </c>
      <c r="BB21" s="15">
        <f t="shared" si="5"/>
        <v>500000</v>
      </c>
      <c r="BC21" s="10"/>
      <c r="BD21" s="15">
        <f t="shared" si="6"/>
        <v>250000</v>
      </c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1">
        <f t="shared" si="7"/>
        <v>4125000</v>
      </c>
      <c r="CD21" s="11"/>
      <c r="CE21" s="11">
        <f t="shared" si="8"/>
        <v>500000</v>
      </c>
      <c r="CF21" s="11">
        <f t="shared" si="9"/>
        <v>0</v>
      </c>
      <c r="CG21" s="11">
        <f t="shared" si="10"/>
        <v>500000</v>
      </c>
      <c r="CH21" s="11">
        <f t="shared" si="11"/>
        <v>250000</v>
      </c>
      <c r="CI21" s="11">
        <f t="shared" si="12"/>
        <v>-250000</v>
      </c>
      <c r="CJ21" s="10"/>
      <c r="CK21" s="10"/>
      <c r="CL21" s="10"/>
      <c r="CM21" s="10"/>
      <c r="CN21" s="95">
        <v>38422</v>
      </c>
    </row>
    <row r="22" spans="1:92" ht="32.25" customHeight="1">
      <c r="A22" s="12">
        <f t="shared" si="13"/>
        <v>17</v>
      </c>
      <c r="B22" s="2" t="s">
        <v>89</v>
      </c>
      <c r="C22" s="45" t="s">
        <v>254</v>
      </c>
      <c r="D22" s="45" t="s">
        <v>255</v>
      </c>
      <c r="E22" s="45" t="s">
        <v>108</v>
      </c>
      <c r="F22" s="45" t="s">
        <v>256</v>
      </c>
      <c r="G22" s="10" t="s">
        <v>257</v>
      </c>
      <c r="H22" s="45" t="s">
        <v>258</v>
      </c>
      <c r="I22" s="45" t="s">
        <v>259</v>
      </c>
      <c r="J22" s="15">
        <v>558686255</v>
      </c>
      <c r="K22" s="15">
        <v>558686255</v>
      </c>
      <c r="L22" s="15">
        <v>731414351</v>
      </c>
      <c r="M22" s="85" t="s">
        <v>260</v>
      </c>
      <c r="N22" s="85" t="s">
        <v>261</v>
      </c>
      <c r="O22" s="46" t="s">
        <v>262</v>
      </c>
      <c r="P22" s="45" t="s">
        <v>101</v>
      </c>
      <c r="Q22" s="46" t="s">
        <v>102</v>
      </c>
      <c r="R22" s="46" t="s">
        <v>263</v>
      </c>
      <c r="S22" s="45" t="s">
        <v>259</v>
      </c>
      <c r="T22" s="45" t="s">
        <v>232</v>
      </c>
      <c r="U22" s="10" t="s">
        <v>73</v>
      </c>
      <c r="V22" s="10" t="s">
        <v>73</v>
      </c>
      <c r="W22" s="10" t="s">
        <v>73</v>
      </c>
      <c r="X22" s="10" t="s">
        <v>73</v>
      </c>
      <c r="Y22" s="10" t="s">
        <v>73</v>
      </c>
      <c r="Z22" s="10" t="s">
        <v>73</v>
      </c>
      <c r="AA22" s="10" t="s">
        <v>132</v>
      </c>
      <c r="AB22" s="48"/>
      <c r="AC22" s="10" t="s">
        <v>73</v>
      </c>
      <c r="AD22" s="10" t="s">
        <v>73</v>
      </c>
      <c r="AE22" s="10" t="s">
        <v>73</v>
      </c>
      <c r="AF22" s="10" t="s">
        <v>73</v>
      </c>
      <c r="AG22" s="10" t="s">
        <v>73</v>
      </c>
      <c r="AH22" s="10" t="s">
        <v>73</v>
      </c>
      <c r="AI22" s="10" t="s">
        <v>73</v>
      </c>
      <c r="AJ22" s="45" t="s">
        <v>118</v>
      </c>
      <c r="AK22" s="46" t="s">
        <v>119</v>
      </c>
      <c r="AL22" s="10">
        <v>1</v>
      </c>
      <c r="AM22" s="10">
        <v>0</v>
      </c>
      <c r="AN22" s="10">
        <v>4</v>
      </c>
      <c r="AO22" s="10">
        <v>0</v>
      </c>
      <c r="AP22" s="10">
        <v>1</v>
      </c>
      <c r="AQ22" s="5">
        <f>SUM(AL22:AP22)</f>
        <v>6</v>
      </c>
      <c r="AR22" s="47">
        <v>700</v>
      </c>
      <c r="AS22" s="47">
        <v>490</v>
      </c>
      <c r="AT22" s="6">
        <f>AR22-AS22</f>
        <v>210</v>
      </c>
      <c r="AU22" s="90">
        <f>(AS22/AR22)</f>
        <v>0.7</v>
      </c>
      <c r="AV22" s="7">
        <f>AT22/AR22</f>
        <v>0.3</v>
      </c>
      <c r="AW22" s="8">
        <f>AS22</f>
        <v>490</v>
      </c>
      <c r="AX22" s="9">
        <f t="shared" si="14"/>
        <v>6328</v>
      </c>
      <c r="AY22" s="10" t="s">
        <v>120</v>
      </c>
      <c r="AZ22" s="10"/>
      <c r="BA22" s="15">
        <f>AR22*1000</f>
        <v>700000</v>
      </c>
      <c r="BB22" s="15">
        <f>AS22*1000</f>
        <v>490000</v>
      </c>
      <c r="BC22" s="10"/>
      <c r="BD22" s="15">
        <f>BB22/2</f>
        <v>245000</v>
      </c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1">
        <f>BA22</f>
        <v>700000</v>
      </c>
      <c r="CD22" s="11"/>
      <c r="CE22" s="11">
        <f>BB22</f>
        <v>490000</v>
      </c>
      <c r="CF22" s="11">
        <f>IF((CD22*AU22)&lt;=CE22,CD22*AU22,CE22)</f>
        <v>0</v>
      </c>
      <c r="CG22" s="11">
        <f>CE22-CF22</f>
        <v>490000</v>
      </c>
      <c r="CH22" s="11">
        <f>BD22</f>
        <v>245000</v>
      </c>
      <c r="CI22" s="11">
        <f>CF22-BD22</f>
        <v>-245000</v>
      </c>
      <c r="CJ22" s="10"/>
      <c r="CK22" s="10"/>
      <c r="CL22" s="10"/>
      <c r="CM22" s="10"/>
      <c r="CN22" s="95">
        <v>38422</v>
      </c>
    </row>
    <row r="23" spans="1:92" ht="31.5" customHeight="1">
      <c r="A23" s="12">
        <f t="shared" si="13"/>
        <v>18</v>
      </c>
      <c r="B23" s="2" t="s">
        <v>88</v>
      </c>
      <c r="C23" s="45" t="s">
        <v>244</v>
      </c>
      <c r="D23" s="45" t="s">
        <v>245</v>
      </c>
      <c r="E23" s="45" t="s">
        <v>108</v>
      </c>
      <c r="F23" s="45" t="s">
        <v>246</v>
      </c>
      <c r="G23" s="10" t="s">
        <v>247</v>
      </c>
      <c r="H23" s="45" t="s">
        <v>248</v>
      </c>
      <c r="I23" s="45" t="s">
        <v>249</v>
      </c>
      <c r="J23" s="15">
        <v>556758679</v>
      </c>
      <c r="K23" s="15">
        <v>556758679</v>
      </c>
      <c r="L23" s="15">
        <v>728676542</v>
      </c>
      <c r="M23" s="85" t="s">
        <v>250</v>
      </c>
      <c r="N23" s="85" t="s">
        <v>251</v>
      </c>
      <c r="O23" s="46" t="s">
        <v>252</v>
      </c>
      <c r="P23" s="45" t="s">
        <v>162</v>
      </c>
      <c r="Q23" s="46" t="s">
        <v>163</v>
      </c>
      <c r="R23" s="46" t="s">
        <v>253</v>
      </c>
      <c r="S23" s="45" t="s">
        <v>249</v>
      </c>
      <c r="T23" s="45" t="s">
        <v>232</v>
      </c>
      <c r="U23" s="10" t="s">
        <v>73</v>
      </c>
      <c r="V23" s="10" t="s">
        <v>73</v>
      </c>
      <c r="W23" s="10" t="s">
        <v>73</v>
      </c>
      <c r="X23" s="10" t="s">
        <v>73</v>
      </c>
      <c r="Y23" s="10" t="s">
        <v>73</v>
      </c>
      <c r="Z23" s="10" t="s">
        <v>73</v>
      </c>
      <c r="AA23" s="10" t="s">
        <v>132</v>
      </c>
      <c r="AB23" s="48"/>
      <c r="AC23" s="10" t="s">
        <v>73</v>
      </c>
      <c r="AD23" s="10" t="s">
        <v>73</v>
      </c>
      <c r="AE23" s="10" t="s">
        <v>73</v>
      </c>
      <c r="AF23" s="10" t="s">
        <v>73</v>
      </c>
      <c r="AG23" s="10" t="s">
        <v>73</v>
      </c>
      <c r="AH23" s="10" t="s">
        <v>73</v>
      </c>
      <c r="AI23" s="10" t="s">
        <v>73</v>
      </c>
      <c r="AJ23" s="45" t="s">
        <v>118</v>
      </c>
      <c r="AK23" s="46" t="s">
        <v>119</v>
      </c>
      <c r="AL23" s="10">
        <v>1</v>
      </c>
      <c r="AM23" s="10">
        <v>0</v>
      </c>
      <c r="AN23" s="10">
        <v>4</v>
      </c>
      <c r="AO23" s="10">
        <v>0</v>
      </c>
      <c r="AP23" s="10">
        <v>1</v>
      </c>
      <c r="AQ23" s="5">
        <f t="shared" si="15"/>
        <v>6</v>
      </c>
      <c r="AR23" s="47">
        <v>290</v>
      </c>
      <c r="AS23" s="47">
        <v>203</v>
      </c>
      <c r="AT23" s="6">
        <f t="shared" si="0"/>
        <v>87</v>
      </c>
      <c r="AU23" s="90">
        <f t="shared" si="1"/>
        <v>0.7</v>
      </c>
      <c r="AV23" s="7">
        <f t="shared" si="2"/>
        <v>0.3</v>
      </c>
      <c r="AW23" s="8">
        <f t="shared" si="3"/>
        <v>203</v>
      </c>
      <c r="AX23" s="9">
        <f t="shared" si="14"/>
        <v>6531</v>
      </c>
      <c r="AY23" s="10" t="s">
        <v>120</v>
      </c>
      <c r="AZ23" s="10"/>
      <c r="BA23" s="15">
        <f t="shared" si="4"/>
        <v>290000</v>
      </c>
      <c r="BB23" s="15">
        <f t="shared" si="5"/>
        <v>203000</v>
      </c>
      <c r="BC23" s="10"/>
      <c r="BD23" s="15">
        <f t="shared" si="6"/>
        <v>101500</v>
      </c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1">
        <f t="shared" si="7"/>
        <v>290000</v>
      </c>
      <c r="CD23" s="11"/>
      <c r="CE23" s="11">
        <f t="shared" si="8"/>
        <v>203000</v>
      </c>
      <c r="CF23" s="11">
        <f t="shared" si="9"/>
        <v>0</v>
      </c>
      <c r="CG23" s="11">
        <f t="shared" si="10"/>
        <v>203000</v>
      </c>
      <c r="CH23" s="11">
        <f t="shared" si="11"/>
        <v>101500</v>
      </c>
      <c r="CI23" s="11">
        <f t="shared" si="12"/>
        <v>-101500</v>
      </c>
      <c r="CJ23" s="10"/>
      <c r="CK23" s="10"/>
      <c r="CL23" s="10"/>
      <c r="CM23" s="10"/>
      <c r="CN23" s="95">
        <v>38422</v>
      </c>
    </row>
    <row r="24" spans="1:92" ht="31.5" customHeight="1">
      <c r="A24" s="12">
        <f t="shared" si="13"/>
        <v>19</v>
      </c>
      <c r="B24" s="2" t="s">
        <v>78</v>
      </c>
      <c r="C24" s="45" t="s">
        <v>152</v>
      </c>
      <c r="D24" s="45" t="s">
        <v>154</v>
      </c>
      <c r="E24" s="45" t="s">
        <v>108</v>
      </c>
      <c r="F24" s="45" t="s">
        <v>155</v>
      </c>
      <c r="G24" s="10" t="s">
        <v>156</v>
      </c>
      <c r="H24" s="45" t="s">
        <v>157</v>
      </c>
      <c r="I24" s="45" t="s">
        <v>158</v>
      </c>
      <c r="J24" s="15">
        <v>556752581</v>
      </c>
      <c r="K24" s="15">
        <v>556752551</v>
      </c>
      <c r="L24" s="15">
        <v>602765290</v>
      </c>
      <c r="M24" s="85" t="s">
        <v>159</v>
      </c>
      <c r="N24" s="85" t="s">
        <v>160</v>
      </c>
      <c r="O24" s="46" t="s">
        <v>161</v>
      </c>
      <c r="P24" s="45" t="s">
        <v>162</v>
      </c>
      <c r="Q24" s="46" t="s">
        <v>163</v>
      </c>
      <c r="R24" s="46" t="s">
        <v>164</v>
      </c>
      <c r="S24" s="45" t="s">
        <v>158</v>
      </c>
      <c r="T24" s="45" t="s">
        <v>117</v>
      </c>
      <c r="U24" s="10" t="s">
        <v>73</v>
      </c>
      <c r="V24" s="10" t="s">
        <v>73</v>
      </c>
      <c r="W24" s="10" t="s">
        <v>73</v>
      </c>
      <c r="X24" s="10" t="s">
        <v>73</v>
      </c>
      <c r="Y24" s="10" t="s">
        <v>73</v>
      </c>
      <c r="Z24" s="10" t="s">
        <v>73</v>
      </c>
      <c r="AA24" s="10" t="s">
        <v>132</v>
      </c>
      <c r="AB24" s="48"/>
      <c r="AC24" s="10" t="s">
        <v>73</v>
      </c>
      <c r="AD24" s="10" t="s">
        <v>73</v>
      </c>
      <c r="AE24" s="10" t="s">
        <v>73</v>
      </c>
      <c r="AF24" s="10" t="s">
        <v>73</v>
      </c>
      <c r="AG24" s="10" t="s">
        <v>73</v>
      </c>
      <c r="AH24" s="10" t="s">
        <v>73</v>
      </c>
      <c r="AI24" s="10" t="s">
        <v>73</v>
      </c>
      <c r="AJ24" s="45" t="s">
        <v>118</v>
      </c>
      <c r="AK24" s="46" t="s">
        <v>119</v>
      </c>
      <c r="AL24" s="10">
        <v>1</v>
      </c>
      <c r="AM24" s="10">
        <v>0</v>
      </c>
      <c r="AN24" s="10">
        <v>4</v>
      </c>
      <c r="AO24" s="10">
        <v>0</v>
      </c>
      <c r="AP24" s="10">
        <v>1</v>
      </c>
      <c r="AQ24" s="5">
        <f>SUM(AL24:AP24)</f>
        <v>6</v>
      </c>
      <c r="AR24" s="47">
        <v>250</v>
      </c>
      <c r="AS24" s="47">
        <v>175</v>
      </c>
      <c r="AT24" s="6">
        <f>AR24-AS24</f>
        <v>75</v>
      </c>
      <c r="AU24" s="90">
        <f>(AS24/AR24)</f>
        <v>0.7</v>
      </c>
      <c r="AV24" s="7">
        <f>AT24/AR24</f>
        <v>0.3</v>
      </c>
      <c r="AW24" s="8">
        <f>AS24</f>
        <v>175</v>
      </c>
      <c r="AX24" s="9">
        <f t="shared" si="14"/>
        <v>6706</v>
      </c>
      <c r="AY24" s="10" t="s">
        <v>133</v>
      </c>
      <c r="AZ24" s="10"/>
      <c r="BA24" s="15">
        <f aca="true" t="shared" si="17" ref="BA24:BB26">AR24*1000</f>
        <v>250000</v>
      </c>
      <c r="BB24" s="15">
        <f t="shared" si="17"/>
        <v>175000</v>
      </c>
      <c r="BC24" s="10"/>
      <c r="BD24" s="15">
        <f>BB24/2</f>
        <v>87500</v>
      </c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1">
        <f>BA24</f>
        <v>250000</v>
      </c>
      <c r="CD24" s="11"/>
      <c r="CE24" s="11">
        <f>BB24</f>
        <v>175000</v>
      </c>
      <c r="CF24" s="11">
        <f>IF((CD24*AU24)&lt;=CE24,CD24*AU24,CE24)</f>
        <v>0</v>
      </c>
      <c r="CG24" s="11">
        <f>CE24-CF24</f>
        <v>175000</v>
      </c>
      <c r="CH24" s="11">
        <f>BD24</f>
        <v>87500</v>
      </c>
      <c r="CI24" s="11">
        <f>CF24-BD24</f>
        <v>-87500</v>
      </c>
      <c r="CJ24" s="10"/>
      <c r="CK24" s="10"/>
      <c r="CL24" s="10"/>
      <c r="CM24" s="10"/>
      <c r="CN24" s="95">
        <v>38422</v>
      </c>
    </row>
    <row r="25" spans="1:92" ht="49.5" customHeight="1">
      <c r="A25" s="12">
        <f t="shared" si="13"/>
        <v>20</v>
      </c>
      <c r="B25" s="2" t="s">
        <v>79</v>
      </c>
      <c r="C25" s="45" t="s">
        <v>165</v>
      </c>
      <c r="D25" s="45" t="s">
        <v>154</v>
      </c>
      <c r="E25" s="45" t="s">
        <v>108</v>
      </c>
      <c r="F25" s="45" t="s">
        <v>155</v>
      </c>
      <c r="G25" s="10" t="s">
        <v>156</v>
      </c>
      <c r="H25" s="45" t="s">
        <v>157</v>
      </c>
      <c r="I25" s="45" t="s">
        <v>158</v>
      </c>
      <c r="J25" s="15">
        <v>556752581</v>
      </c>
      <c r="K25" s="15">
        <v>556752551</v>
      </c>
      <c r="L25" s="15">
        <v>602765290</v>
      </c>
      <c r="M25" s="85" t="s">
        <v>159</v>
      </c>
      <c r="N25" s="85" t="s">
        <v>160</v>
      </c>
      <c r="O25" s="46" t="s">
        <v>161</v>
      </c>
      <c r="P25" s="45" t="s">
        <v>162</v>
      </c>
      <c r="Q25" s="46" t="s">
        <v>163</v>
      </c>
      <c r="R25" s="46" t="s">
        <v>164</v>
      </c>
      <c r="S25" s="45" t="s">
        <v>158</v>
      </c>
      <c r="T25" s="45" t="s">
        <v>117</v>
      </c>
      <c r="U25" s="10" t="s">
        <v>73</v>
      </c>
      <c r="V25" s="10" t="s">
        <v>73</v>
      </c>
      <c r="W25" s="10" t="s">
        <v>73</v>
      </c>
      <c r="X25" s="10" t="s">
        <v>73</v>
      </c>
      <c r="Y25" s="10" t="s">
        <v>73</v>
      </c>
      <c r="Z25" s="10" t="s">
        <v>73</v>
      </c>
      <c r="AA25" s="10" t="s">
        <v>132</v>
      </c>
      <c r="AB25" s="48"/>
      <c r="AC25" s="10" t="s">
        <v>73</v>
      </c>
      <c r="AD25" s="10" t="s">
        <v>73</v>
      </c>
      <c r="AE25" s="10" t="s">
        <v>73</v>
      </c>
      <c r="AF25" s="10" t="s">
        <v>73</v>
      </c>
      <c r="AG25" s="10" t="s">
        <v>73</v>
      </c>
      <c r="AH25" s="10" t="s">
        <v>73</v>
      </c>
      <c r="AI25" s="10" t="s">
        <v>73</v>
      </c>
      <c r="AJ25" s="45" t="s">
        <v>118</v>
      </c>
      <c r="AK25" s="46" t="s">
        <v>119</v>
      </c>
      <c r="AL25" s="10">
        <v>1</v>
      </c>
      <c r="AM25" s="10">
        <v>0</v>
      </c>
      <c r="AN25" s="10">
        <v>4</v>
      </c>
      <c r="AO25" s="10">
        <v>0</v>
      </c>
      <c r="AP25" s="10">
        <v>1</v>
      </c>
      <c r="AQ25" s="5">
        <f>SUM(AL25:AP25)</f>
        <v>6</v>
      </c>
      <c r="AR25" s="47">
        <v>420</v>
      </c>
      <c r="AS25" s="47">
        <v>294</v>
      </c>
      <c r="AT25" s="6">
        <f>AR25-AS25</f>
        <v>126</v>
      </c>
      <c r="AU25" s="90">
        <f>(AS25/AR25)</f>
        <v>0.7</v>
      </c>
      <c r="AV25" s="7">
        <f>AT25/AR25</f>
        <v>0.3</v>
      </c>
      <c r="AW25" s="8">
        <f>AS25</f>
        <v>294</v>
      </c>
      <c r="AX25" s="9">
        <f t="shared" si="14"/>
        <v>7000</v>
      </c>
      <c r="AY25" s="10" t="s">
        <v>133</v>
      </c>
      <c r="AZ25" s="10"/>
      <c r="BA25" s="15">
        <f t="shared" si="17"/>
        <v>420000</v>
      </c>
      <c r="BB25" s="15">
        <f t="shared" si="17"/>
        <v>294000</v>
      </c>
      <c r="BC25" s="10"/>
      <c r="BD25" s="15">
        <f>BB25/2</f>
        <v>147000</v>
      </c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1">
        <f>BA25</f>
        <v>420000</v>
      </c>
      <c r="CD25" s="11"/>
      <c r="CE25" s="11">
        <f>BB25</f>
        <v>294000</v>
      </c>
      <c r="CF25" s="11">
        <f>IF((CD25*AU25)&lt;=CE25,CD25*AU25,CE25)</f>
        <v>0</v>
      </c>
      <c r="CG25" s="11">
        <f>CE25-CF25</f>
        <v>294000</v>
      </c>
      <c r="CH25" s="11">
        <f>BD25</f>
        <v>147000</v>
      </c>
      <c r="CI25" s="11">
        <f>CF25-BD25</f>
        <v>-147000</v>
      </c>
      <c r="CJ25" s="10"/>
      <c r="CK25" s="10"/>
      <c r="CL25" s="10"/>
      <c r="CM25" s="10"/>
      <c r="CN25" s="95">
        <v>38422</v>
      </c>
    </row>
    <row r="26" spans="1:92" ht="23.25" customHeight="1">
      <c r="A26" s="12">
        <f t="shared" si="13"/>
        <v>21</v>
      </c>
      <c r="B26" s="2" t="s">
        <v>87</v>
      </c>
      <c r="C26" s="45" t="s">
        <v>233</v>
      </c>
      <c r="D26" s="45" t="s">
        <v>234</v>
      </c>
      <c r="E26" s="45" t="s">
        <v>198</v>
      </c>
      <c r="F26" s="45" t="s">
        <v>235</v>
      </c>
      <c r="G26" s="10" t="s">
        <v>236</v>
      </c>
      <c r="H26" s="45" t="s">
        <v>237</v>
      </c>
      <c r="I26" s="45" t="s">
        <v>238</v>
      </c>
      <c r="J26" s="15">
        <v>596805933</v>
      </c>
      <c r="K26" s="15">
        <v>596887147</v>
      </c>
      <c r="L26" s="15">
        <v>724180688</v>
      </c>
      <c r="M26" s="85" t="s">
        <v>239</v>
      </c>
      <c r="N26" s="85" t="s">
        <v>240</v>
      </c>
      <c r="O26" s="46" t="s">
        <v>241</v>
      </c>
      <c r="P26" s="45" t="s">
        <v>162</v>
      </c>
      <c r="Q26" s="46" t="s">
        <v>163</v>
      </c>
      <c r="R26" s="46" t="s">
        <v>242</v>
      </c>
      <c r="S26" s="45" t="s">
        <v>243</v>
      </c>
      <c r="T26" s="45" t="s">
        <v>117</v>
      </c>
      <c r="U26" s="10" t="s">
        <v>73</v>
      </c>
      <c r="V26" s="10" t="s">
        <v>73</v>
      </c>
      <c r="W26" s="10" t="s">
        <v>73</v>
      </c>
      <c r="X26" s="10" t="s">
        <v>73</v>
      </c>
      <c r="Y26" s="10" t="s">
        <v>73</v>
      </c>
      <c r="Z26" s="10" t="s">
        <v>73</v>
      </c>
      <c r="AA26" s="10" t="s">
        <v>132</v>
      </c>
      <c r="AB26" s="48"/>
      <c r="AC26" s="10" t="s">
        <v>73</v>
      </c>
      <c r="AD26" s="10" t="s">
        <v>73</v>
      </c>
      <c r="AE26" s="10" t="s">
        <v>73</v>
      </c>
      <c r="AF26" s="10" t="s">
        <v>73</v>
      </c>
      <c r="AG26" s="10" t="s">
        <v>73</v>
      </c>
      <c r="AH26" s="10" t="s">
        <v>73</v>
      </c>
      <c r="AI26" s="10" t="s">
        <v>73</v>
      </c>
      <c r="AJ26" s="45" t="s">
        <v>118</v>
      </c>
      <c r="AK26" s="46" t="s">
        <v>119</v>
      </c>
      <c r="AL26" s="10">
        <v>1</v>
      </c>
      <c r="AM26" s="10">
        <v>0</v>
      </c>
      <c r="AN26" s="10">
        <v>4</v>
      </c>
      <c r="AO26" s="10">
        <v>0</v>
      </c>
      <c r="AP26" s="10">
        <v>1</v>
      </c>
      <c r="AQ26" s="5">
        <f>SUM(AL26:AP26)</f>
        <v>6</v>
      </c>
      <c r="AR26" s="47">
        <v>710</v>
      </c>
      <c r="AS26" s="47">
        <v>490</v>
      </c>
      <c r="AT26" s="6">
        <f>AR26-AS26</f>
        <v>220</v>
      </c>
      <c r="AU26" s="90">
        <f>(AS26/AR26)</f>
        <v>0.6901408450704225</v>
      </c>
      <c r="AV26" s="7">
        <f>AT26/AR26</f>
        <v>0.30985915492957744</v>
      </c>
      <c r="AW26" s="8">
        <f>AS26</f>
        <v>490</v>
      </c>
      <c r="AX26" s="9">
        <f t="shared" si="14"/>
        <v>7490</v>
      </c>
      <c r="AY26" s="10" t="s">
        <v>120</v>
      </c>
      <c r="AZ26" s="10"/>
      <c r="BA26" s="15">
        <f t="shared" si="17"/>
        <v>710000</v>
      </c>
      <c r="BB26" s="15">
        <f t="shared" si="17"/>
        <v>490000</v>
      </c>
      <c r="BC26" s="10"/>
      <c r="BD26" s="15">
        <f>BB26/2</f>
        <v>245000</v>
      </c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1">
        <f>BA26</f>
        <v>710000</v>
      </c>
      <c r="CD26" s="11"/>
      <c r="CE26" s="11">
        <f>BB26</f>
        <v>490000</v>
      </c>
      <c r="CF26" s="11">
        <f>IF((CD26*AU26)&lt;=CE26,CD26*AU26,CE26)</f>
        <v>0</v>
      </c>
      <c r="CG26" s="11">
        <f>CE26-CF26</f>
        <v>490000</v>
      </c>
      <c r="CH26" s="11">
        <f>BD26</f>
        <v>245000</v>
      </c>
      <c r="CI26" s="11">
        <f>CF26-BD26</f>
        <v>-245000</v>
      </c>
      <c r="CJ26" s="10"/>
      <c r="CK26" s="10"/>
      <c r="CL26" s="10"/>
      <c r="CM26" s="10"/>
      <c r="CN26" s="95">
        <v>38422</v>
      </c>
    </row>
    <row r="27" spans="1:92" ht="48" customHeight="1">
      <c r="A27" s="12">
        <f t="shared" si="13"/>
        <v>22</v>
      </c>
      <c r="B27" s="2" t="s">
        <v>95</v>
      </c>
      <c r="C27" s="45" t="s">
        <v>319</v>
      </c>
      <c r="D27" s="45" t="s">
        <v>305</v>
      </c>
      <c r="E27" s="45" t="s">
        <v>318</v>
      </c>
      <c r="F27" s="45" t="s">
        <v>320</v>
      </c>
      <c r="G27" s="10" t="s">
        <v>187</v>
      </c>
      <c r="H27" s="45" t="s">
        <v>188</v>
      </c>
      <c r="I27" s="45" t="s">
        <v>322</v>
      </c>
      <c r="J27" s="15">
        <v>558325166</v>
      </c>
      <c r="K27" s="15">
        <v>605201000</v>
      </c>
      <c r="L27" s="15">
        <v>558325166</v>
      </c>
      <c r="M27" s="85" t="s">
        <v>323</v>
      </c>
      <c r="N27" s="45"/>
      <c r="O27" s="4" t="s">
        <v>324</v>
      </c>
      <c r="P27" s="45" t="s">
        <v>101</v>
      </c>
      <c r="Q27" s="46" t="s">
        <v>102</v>
      </c>
      <c r="R27" s="46" t="s">
        <v>325</v>
      </c>
      <c r="S27" s="45" t="str">
        <f>I27</f>
        <v>Ing. Czeslaw Kura</v>
      </c>
      <c r="T27" s="45" t="s">
        <v>326</v>
      </c>
      <c r="U27" s="10" t="s">
        <v>73</v>
      </c>
      <c r="V27" s="10" t="s">
        <v>73</v>
      </c>
      <c r="W27" s="10" t="s">
        <v>73</v>
      </c>
      <c r="X27" s="10" t="s">
        <v>73</v>
      </c>
      <c r="Y27" s="10" t="s">
        <v>73</v>
      </c>
      <c r="Z27" s="10" t="s">
        <v>73</v>
      </c>
      <c r="AA27" s="10" t="s">
        <v>132</v>
      </c>
      <c r="AB27" s="48"/>
      <c r="AC27" s="10" t="s">
        <v>73</v>
      </c>
      <c r="AD27" s="10" t="s">
        <v>73</v>
      </c>
      <c r="AE27" s="10" t="s">
        <v>73</v>
      </c>
      <c r="AF27" s="10" t="s">
        <v>73</v>
      </c>
      <c r="AG27" s="10" t="s">
        <v>73</v>
      </c>
      <c r="AH27" s="10" t="s">
        <v>73</v>
      </c>
      <c r="AI27" s="10" t="s">
        <v>73</v>
      </c>
      <c r="AJ27" s="45" t="s">
        <v>303</v>
      </c>
      <c r="AK27" s="46" t="s">
        <v>195</v>
      </c>
      <c r="AL27" s="10">
        <v>1</v>
      </c>
      <c r="AM27" s="10">
        <v>0</v>
      </c>
      <c r="AN27" s="10">
        <v>3</v>
      </c>
      <c r="AO27" s="10">
        <v>0</v>
      </c>
      <c r="AP27" s="10">
        <v>2</v>
      </c>
      <c r="AQ27" s="5">
        <f>SUM(AL27:AP27)</f>
        <v>6</v>
      </c>
      <c r="AR27" s="47">
        <v>1000</v>
      </c>
      <c r="AS27" s="47">
        <v>500</v>
      </c>
      <c r="AT27" s="6">
        <f t="shared" si="0"/>
        <v>500</v>
      </c>
      <c r="AU27" s="90">
        <f t="shared" si="1"/>
        <v>0.5</v>
      </c>
      <c r="AV27" s="7">
        <f t="shared" si="2"/>
        <v>0.5</v>
      </c>
      <c r="AW27" s="8">
        <f t="shared" si="3"/>
        <v>500</v>
      </c>
      <c r="AX27" s="9">
        <f t="shared" si="14"/>
        <v>7990</v>
      </c>
      <c r="AY27" s="10" t="s">
        <v>120</v>
      </c>
      <c r="AZ27" s="10"/>
      <c r="BA27" s="15">
        <f t="shared" si="4"/>
        <v>1000000</v>
      </c>
      <c r="BB27" s="15">
        <f t="shared" si="5"/>
        <v>500000</v>
      </c>
      <c r="BC27" s="10"/>
      <c r="BD27" s="15">
        <f t="shared" si="6"/>
        <v>250000</v>
      </c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1">
        <f t="shared" si="7"/>
        <v>1000000</v>
      </c>
      <c r="CD27" s="11"/>
      <c r="CE27" s="11">
        <f t="shared" si="8"/>
        <v>500000</v>
      </c>
      <c r="CF27" s="11">
        <f t="shared" si="9"/>
        <v>0</v>
      </c>
      <c r="CG27" s="11">
        <f t="shared" si="10"/>
        <v>500000</v>
      </c>
      <c r="CH27" s="11">
        <f t="shared" si="11"/>
        <v>250000</v>
      </c>
      <c r="CI27" s="11">
        <f t="shared" si="12"/>
        <v>-250000</v>
      </c>
      <c r="CJ27" s="10"/>
      <c r="CK27" s="10"/>
      <c r="CL27" s="10"/>
      <c r="CM27" s="10"/>
      <c r="CN27" s="95">
        <v>38422</v>
      </c>
    </row>
    <row r="28" spans="1:92" ht="33.75" customHeight="1">
      <c r="A28" s="12">
        <f t="shared" si="13"/>
        <v>23</v>
      </c>
      <c r="B28" s="2" t="s">
        <v>74</v>
      </c>
      <c r="C28" s="45" t="s">
        <v>106</v>
      </c>
      <c r="D28" s="45" t="s">
        <v>107</v>
      </c>
      <c r="E28" s="45" t="s">
        <v>108</v>
      </c>
      <c r="F28" s="45" t="s">
        <v>109</v>
      </c>
      <c r="G28" s="10" t="s">
        <v>110</v>
      </c>
      <c r="H28" s="45" t="s">
        <v>111</v>
      </c>
      <c r="I28" s="45" t="s">
        <v>112</v>
      </c>
      <c r="J28" s="15">
        <v>556413045</v>
      </c>
      <c r="K28" s="15">
        <v>556413047</v>
      </c>
      <c r="L28" s="15">
        <v>725141400</v>
      </c>
      <c r="M28" s="85" t="s">
        <v>113</v>
      </c>
      <c r="N28" s="85" t="s">
        <v>114</v>
      </c>
      <c r="O28" s="46" t="s">
        <v>116</v>
      </c>
      <c r="P28" s="45" t="s">
        <v>115</v>
      </c>
      <c r="Q28" s="46" t="s">
        <v>130</v>
      </c>
      <c r="R28" s="46">
        <v>70121764</v>
      </c>
      <c r="S28" s="45" t="s">
        <v>112</v>
      </c>
      <c r="T28" s="45" t="s">
        <v>117</v>
      </c>
      <c r="U28" s="10" t="s">
        <v>73</v>
      </c>
      <c r="V28" s="10" t="s">
        <v>73</v>
      </c>
      <c r="W28" s="10" t="s">
        <v>73</v>
      </c>
      <c r="X28" s="10" t="s">
        <v>73</v>
      </c>
      <c r="Y28" s="10" t="s">
        <v>73</v>
      </c>
      <c r="Z28" s="10" t="s">
        <v>73</v>
      </c>
      <c r="AA28" s="10" t="s">
        <v>132</v>
      </c>
      <c r="AB28" s="48"/>
      <c r="AC28" s="10" t="s">
        <v>73</v>
      </c>
      <c r="AD28" s="10" t="s">
        <v>73</v>
      </c>
      <c r="AE28" s="10" t="s">
        <v>73</v>
      </c>
      <c r="AF28" s="10" t="s">
        <v>73</v>
      </c>
      <c r="AG28" s="10" t="s">
        <v>73</v>
      </c>
      <c r="AH28" s="10" t="s">
        <v>73</v>
      </c>
      <c r="AI28" s="10" t="s">
        <v>73</v>
      </c>
      <c r="AJ28" s="45" t="s">
        <v>118</v>
      </c>
      <c r="AK28" s="46" t="s">
        <v>119</v>
      </c>
      <c r="AL28" s="10">
        <v>1</v>
      </c>
      <c r="AM28" s="10">
        <v>0</v>
      </c>
      <c r="AN28" s="10">
        <v>4</v>
      </c>
      <c r="AO28" s="10">
        <v>0</v>
      </c>
      <c r="AP28" s="10">
        <v>0</v>
      </c>
      <c r="AQ28" s="5">
        <f t="shared" si="15"/>
        <v>5</v>
      </c>
      <c r="AR28" s="47">
        <v>350</v>
      </c>
      <c r="AS28" s="47">
        <v>245</v>
      </c>
      <c r="AT28" s="6">
        <f t="shared" si="0"/>
        <v>105</v>
      </c>
      <c r="AU28" s="90">
        <f t="shared" si="1"/>
        <v>0.7</v>
      </c>
      <c r="AV28" s="7">
        <f>AT28/AR28</f>
        <v>0.3</v>
      </c>
      <c r="AW28" s="8">
        <f t="shared" si="3"/>
        <v>245</v>
      </c>
      <c r="AX28" s="9">
        <f t="shared" si="14"/>
        <v>8235</v>
      </c>
      <c r="AY28" s="10" t="s">
        <v>120</v>
      </c>
      <c r="AZ28" s="10"/>
      <c r="BA28" s="15">
        <f>AR28*1000</f>
        <v>350000</v>
      </c>
      <c r="BB28" s="15">
        <f t="shared" si="5"/>
        <v>245000</v>
      </c>
      <c r="BC28" s="10"/>
      <c r="BD28" s="15">
        <f>BB28/2</f>
        <v>122500</v>
      </c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1">
        <f t="shared" si="7"/>
        <v>350000</v>
      </c>
      <c r="CD28" s="11"/>
      <c r="CE28" s="11">
        <f t="shared" si="8"/>
        <v>245000</v>
      </c>
      <c r="CF28" s="11">
        <f t="shared" si="9"/>
        <v>0</v>
      </c>
      <c r="CG28" s="11">
        <f t="shared" si="10"/>
        <v>245000</v>
      </c>
      <c r="CH28" s="11">
        <f t="shared" si="11"/>
        <v>122500</v>
      </c>
      <c r="CI28" s="11">
        <f t="shared" si="12"/>
        <v>-122500</v>
      </c>
      <c r="CJ28" s="10"/>
      <c r="CK28" s="10"/>
      <c r="CL28" s="10"/>
      <c r="CM28" s="10"/>
      <c r="CN28" s="95">
        <v>38420</v>
      </c>
    </row>
    <row r="29" spans="1:92" ht="33.75" customHeight="1">
      <c r="A29" s="12">
        <f t="shared" si="13"/>
        <v>24</v>
      </c>
      <c r="B29" s="2" t="s">
        <v>86</v>
      </c>
      <c r="C29" s="45" t="s">
        <v>221</v>
      </c>
      <c r="D29" s="45" t="s">
        <v>222</v>
      </c>
      <c r="E29" s="45" t="s">
        <v>108</v>
      </c>
      <c r="F29" s="45" t="s">
        <v>223</v>
      </c>
      <c r="G29" s="10" t="s">
        <v>224</v>
      </c>
      <c r="H29" s="45" t="s">
        <v>225</v>
      </c>
      <c r="I29" s="45" t="s">
        <v>226</v>
      </c>
      <c r="J29" s="15" t="s">
        <v>227</v>
      </c>
      <c r="K29" s="15">
        <v>596423087</v>
      </c>
      <c r="L29" s="15"/>
      <c r="M29" s="85" t="s">
        <v>228</v>
      </c>
      <c r="N29" s="85" t="s">
        <v>229</v>
      </c>
      <c r="O29" s="46" t="s">
        <v>230</v>
      </c>
      <c r="P29" s="45" t="s">
        <v>162</v>
      </c>
      <c r="Q29" s="46" t="s">
        <v>163</v>
      </c>
      <c r="R29" s="46" t="s">
        <v>231</v>
      </c>
      <c r="S29" s="45" t="s">
        <v>226</v>
      </c>
      <c r="T29" s="45" t="s">
        <v>232</v>
      </c>
      <c r="U29" s="10" t="s">
        <v>73</v>
      </c>
      <c r="V29" s="10" t="s">
        <v>73</v>
      </c>
      <c r="W29" s="10" t="s">
        <v>73</v>
      </c>
      <c r="X29" s="10" t="s">
        <v>73</v>
      </c>
      <c r="Y29" s="10" t="s">
        <v>73</v>
      </c>
      <c r="Z29" s="10" t="s">
        <v>73</v>
      </c>
      <c r="AA29" s="10" t="s">
        <v>132</v>
      </c>
      <c r="AB29" s="48"/>
      <c r="AC29" s="10" t="s">
        <v>73</v>
      </c>
      <c r="AD29" s="10" t="s">
        <v>73</v>
      </c>
      <c r="AE29" s="10" t="s">
        <v>73</v>
      </c>
      <c r="AF29" s="10" t="s">
        <v>73</v>
      </c>
      <c r="AG29" s="10" t="s">
        <v>73</v>
      </c>
      <c r="AH29" s="10" t="s">
        <v>73</v>
      </c>
      <c r="AI29" s="10" t="s">
        <v>73</v>
      </c>
      <c r="AJ29" s="3" t="s">
        <v>118</v>
      </c>
      <c r="AK29" s="46" t="s">
        <v>119</v>
      </c>
      <c r="AL29" s="10">
        <v>1</v>
      </c>
      <c r="AM29" s="10">
        <v>0</v>
      </c>
      <c r="AN29" s="10">
        <v>4</v>
      </c>
      <c r="AO29" s="10">
        <v>0</v>
      </c>
      <c r="AP29" s="10">
        <v>0</v>
      </c>
      <c r="AQ29" s="5">
        <f>SUM(AL29:AP29)</f>
        <v>5</v>
      </c>
      <c r="AR29" s="47">
        <v>746</v>
      </c>
      <c r="AS29" s="47">
        <v>485</v>
      </c>
      <c r="AT29" s="6">
        <f>AR29-AS29</f>
        <v>261</v>
      </c>
      <c r="AU29" s="90">
        <f>(AS29/AR29)</f>
        <v>0.6501340482573726</v>
      </c>
      <c r="AV29" s="7">
        <f>AT29/AR29</f>
        <v>0.34986595174262736</v>
      </c>
      <c r="AW29" s="8">
        <f>AS29</f>
        <v>485</v>
      </c>
      <c r="AX29" s="9">
        <f t="shared" si="14"/>
        <v>8720</v>
      </c>
      <c r="AY29" s="10" t="s">
        <v>120</v>
      </c>
      <c r="AZ29" s="10"/>
      <c r="BA29" s="15">
        <f>AR29*1000</f>
        <v>746000</v>
      </c>
      <c r="BB29" s="15">
        <f>AS29*1000</f>
        <v>485000</v>
      </c>
      <c r="BC29" s="10"/>
      <c r="BD29" s="15">
        <f>BB29/2</f>
        <v>242500</v>
      </c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1">
        <f>BA29</f>
        <v>746000</v>
      </c>
      <c r="CD29" s="11"/>
      <c r="CE29" s="11">
        <f>BB29</f>
        <v>485000</v>
      </c>
      <c r="CF29" s="11">
        <f>IF((CD29*AU29)&lt;=CE29,CD29*AU29,CE29)</f>
        <v>0</v>
      </c>
      <c r="CG29" s="11">
        <f>CE29-CF29</f>
        <v>485000</v>
      </c>
      <c r="CH29" s="11">
        <f>BD29</f>
        <v>242500</v>
      </c>
      <c r="CI29" s="11">
        <f>CF29-BD29</f>
        <v>-242500</v>
      </c>
      <c r="CJ29" s="10"/>
      <c r="CK29" s="10"/>
      <c r="CL29" s="10"/>
      <c r="CM29" s="10"/>
      <c r="CN29" s="95">
        <v>38422</v>
      </c>
    </row>
    <row r="30" spans="1:92" ht="94.5" customHeight="1">
      <c r="A30" s="12">
        <f t="shared" si="13"/>
        <v>25</v>
      </c>
      <c r="B30" s="2" t="s">
        <v>92</v>
      </c>
      <c r="C30" s="45" t="s">
        <v>278</v>
      </c>
      <c r="D30" s="45" t="s">
        <v>279</v>
      </c>
      <c r="E30" s="45" t="s">
        <v>108</v>
      </c>
      <c r="F30" s="45" t="s">
        <v>280</v>
      </c>
      <c r="G30" s="10" t="s">
        <v>281</v>
      </c>
      <c r="H30" s="45" t="s">
        <v>282</v>
      </c>
      <c r="I30" s="45" t="s">
        <v>283</v>
      </c>
      <c r="J30" s="15">
        <v>556770101</v>
      </c>
      <c r="K30" s="15">
        <v>556713210</v>
      </c>
      <c r="L30" s="15">
        <v>603490585</v>
      </c>
      <c r="M30" s="85" t="s">
        <v>284</v>
      </c>
      <c r="N30" s="85" t="s">
        <v>285</v>
      </c>
      <c r="O30" s="46" t="s">
        <v>286</v>
      </c>
      <c r="P30" s="45" t="s">
        <v>162</v>
      </c>
      <c r="Q30" s="46" t="s">
        <v>163</v>
      </c>
      <c r="R30" s="46" t="s">
        <v>287</v>
      </c>
      <c r="S30" s="45" t="s">
        <v>283</v>
      </c>
      <c r="T30" s="45" t="s">
        <v>117</v>
      </c>
      <c r="U30" s="10" t="s">
        <v>73</v>
      </c>
      <c r="V30" s="10" t="s">
        <v>73</v>
      </c>
      <c r="W30" s="10" t="s">
        <v>73</v>
      </c>
      <c r="X30" s="10" t="s">
        <v>73</v>
      </c>
      <c r="Y30" s="10" t="s">
        <v>73</v>
      </c>
      <c r="Z30" s="10" t="s">
        <v>73</v>
      </c>
      <c r="AA30" s="10" t="s">
        <v>132</v>
      </c>
      <c r="AB30" s="48"/>
      <c r="AC30" s="10" t="s">
        <v>73</v>
      </c>
      <c r="AD30" s="10" t="s">
        <v>73</v>
      </c>
      <c r="AE30" s="10" t="s">
        <v>73</v>
      </c>
      <c r="AF30" s="10" t="s">
        <v>73</v>
      </c>
      <c r="AG30" s="10" t="s">
        <v>73</v>
      </c>
      <c r="AH30" s="10" t="s">
        <v>73</v>
      </c>
      <c r="AI30" s="10" t="s">
        <v>73</v>
      </c>
      <c r="AJ30" s="45" t="s">
        <v>118</v>
      </c>
      <c r="AK30" s="46" t="s">
        <v>119</v>
      </c>
      <c r="AL30" s="10">
        <v>1</v>
      </c>
      <c r="AM30" s="10">
        <v>0</v>
      </c>
      <c r="AN30" s="10">
        <v>4</v>
      </c>
      <c r="AO30" s="10">
        <v>0</v>
      </c>
      <c r="AP30" s="10">
        <v>0</v>
      </c>
      <c r="AQ30" s="5">
        <f>SUM(AL30:AP30)</f>
        <v>5</v>
      </c>
      <c r="AR30" s="47">
        <v>250</v>
      </c>
      <c r="AS30" s="47">
        <v>175</v>
      </c>
      <c r="AT30" s="6">
        <f>AR30-AS30</f>
        <v>75</v>
      </c>
      <c r="AU30" s="90">
        <f>(AS30/AR30)</f>
        <v>0.7</v>
      </c>
      <c r="AV30" s="7">
        <f>AT30/AR30</f>
        <v>0.3</v>
      </c>
      <c r="AW30" s="8">
        <f>AS30</f>
        <v>175</v>
      </c>
      <c r="AX30" s="9">
        <f t="shared" si="14"/>
        <v>8895</v>
      </c>
      <c r="AY30" s="10" t="s">
        <v>120</v>
      </c>
      <c r="AZ30" s="10"/>
      <c r="BA30" s="15">
        <f>AR30*1000</f>
        <v>250000</v>
      </c>
      <c r="BB30" s="15">
        <f>AS30*1000</f>
        <v>175000</v>
      </c>
      <c r="BC30" s="10"/>
      <c r="BD30" s="15">
        <f>BB30/2</f>
        <v>87500</v>
      </c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1">
        <f>BA30</f>
        <v>250000</v>
      </c>
      <c r="CD30" s="11"/>
      <c r="CE30" s="11">
        <f>BB30</f>
        <v>175000</v>
      </c>
      <c r="CF30" s="11">
        <f>IF((CD30*AU30)&lt;=CE30,CD30*AU30,CE30)</f>
        <v>0</v>
      </c>
      <c r="CG30" s="11">
        <f>CE30-CF30</f>
        <v>175000</v>
      </c>
      <c r="CH30" s="11">
        <f>BD30</f>
        <v>87500</v>
      </c>
      <c r="CI30" s="11">
        <f>CF30-BD30</f>
        <v>-87500</v>
      </c>
      <c r="CJ30" s="10"/>
      <c r="CK30" s="10"/>
      <c r="CL30" s="10"/>
      <c r="CM30" s="10"/>
      <c r="CN30" s="95">
        <v>38422</v>
      </c>
    </row>
    <row r="31" spans="1:92" ht="46.5" customHeight="1">
      <c r="A31" s="12">
        <f t="shared" si="13"/>
        <v>26</v>
      </c>
      <c r="B31" s="2" t="s">
        <v>80</v>
      </c>
      <c r="C31" s="45" t="s">
        <v>166</v>
      </c>
      <c r="D31" s="45" t="s">
        <v>167</v>
      </c>
      <c r="E31" s="45" t="s">
        <v>198</v>
      </c>
      <c r="F31" s="45" t="s">
        <v>168</v>
      </c>
      <c r="G31" s="10" t="s">
        <v>169</v>
      </c>
      <c r="H31" s="45" t="s">
        <v>170</v>
      </c>
      <c r="I31" s="45" t="s">
        <v>171</v>
      </c>
      <c r="J31" s="15">
        <v>556768100</v>
      </c>
      <c r="K31" s="15">
        <v>556768110</v>
      </c>
      <c r="L31" s="15">
        <v>603491393</v>
      </c>
      <c r="M31" s="85" t="s">
        <v>172</v>
      </c>
      <c r="N31" s="85" t="s">
        <v>173</v>
      </c>
      <c r="O31" s="46" t="s">
        <v>174</v>
      </c>
      <c r="P31" s="45" t="s">
        <v>162</v>
      </c>
      <c r="Q31" s="46" t="s">
        <v>163</v>
      </c>
      <c r="R31" s="46" t="s">
        <v>175</v>
      </c>
      <c r="S31" s="45" t="s">
        <v>171</v>
      </c>
      <c r="T31" s="45" t="s">
        <v>117</v>
      </c>
      <c r="U31" s="10" t="s">
        <v>73</v>
      </c>
      <c r="V31" s="10" t="s">
        <v>73</v>
      </c>
      <c r="W31" s="10" t="s">
        <v>73</v>
      </c>
      <c r="X31" s="10" t="s">
        <v>73</v>
      </c>
      <c r="Y31" s="10" t="s">
        <v>73</v>
      </c>
      <c r="Z31" s="10" t="s">
        <v>73</v>
      </c>
      <c r="AA31" s="10" t="s">
        <v>132</v>
      </c>
      <c r="AB31" s="48"/>
      <c r="AC31" s="10" t="s">
        <v>73</v>
      </c>
      <c r="AD31" s="10" t="s">
        <v>73</v>
      </c>
      <c r="AE31" s="10" t="s">
        <v>73</v>
      </c>
      <c r="AF31" s="10" t="s">
        <v>73</v>
      </c>
      <c r="AG31" s="10" t="s">
        <v>73</v>
      </c>
      <c r="AH31" s="10" t="s">
        <v>73</v>
      </c>
      <c r="AI31" s="10" t="s">
        <v>73</v>
      </c>
      <c r="AJ31" s="45" t="s">
        <v>118</v>
      </c>
      <c r="AK31" s="46" t="s">
        <v>119</v>
      </c>
      <c r="AL31" s="10">
        <v>1</v>
      </c>
      <c r="AM31" s="10">
        <v>0</v>
      </c>
      <c r="AN31" s="10">
        <v>4</v>
      </c>
      <c r="AO31" s="10">
        <v>0</v>
      </c>
      <c r="AP31" s="10">
        <v>0</v>
      </c>
      <c r="AQ31" s="5">
        <f t="shared" si="15"/>
        <v>5</v>
      </c>
      <c r="AR31" s="47">
        <v>150</v>
      </c>
      <c r="AS31" s="47">
        <v>100</v>
      </c>
      <c r="AT31" s="6">
        <f t="shared" si="0"/>
        <v>50</v>
      </c>
      <c r="AU31" s="90">
        <f t="shared" si="1"/>
        <v>0.6666666666666666</v>
      </c>
      <c r="AV31" s="7">
        <f t="shared" si="2"/>
        <v>0.3333333333333333</v>
      </c>
      <c r="AW31" s="8">
        <f t="shared" si="3"/>
        <v>100</v>
      </c>
      <c r="AX31" s="9">
        <f t="shared" si="14"/>
        <v>8995</v>
      </c>
      <c r="AY31" s="10" t="s">
        <v>120</v>
      </c>
      <c r="AZ31" s="10"/>
      <c r="BA31" s="15">
        <f t="shared" si="4"/>
        <v>150000</v>
      </c>
      <c r="BB31" s="15">
        <f t="shared" si="5"/>
        <v>100000</v>
      </c>
      <c r="BC31" s="10"/>
      <c r="BD31" s="15">
        <f t="shared" si="6"/>
        <v>50000</v>
      </c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1">
        <f t="shared" si="7"/>
        <v>150000</v>
      </c>
      <c r="CD31" s="11"/>
      <c r="CE31" s="11">
        <f t="shared" si="8"/>
        <v>100000</v>
      </c>
      <c r="CF31" s="11">
        <f t="shared" si="9"/>
        <v>0</v>
      </c>
      <c r="CG31" s="11">
        <f t="shared" si="10"/>
        <v>100000</v>
      </c>
      <c r="CH31" s="11">
        <f t="shared" si="11"/>
        <v>50000</v>
      </c>
      <c r="CI31" s="11">
        <f t="shared" si="12"/>
        <v>-50000</v>
      </c>
      <c r="CJ31" s="10"/>
      <c r="CK31" s="10"/>
      <c r="CL31" s="10"/>
      <c r="CM31" s="10"/>
      <c r="CN31" s="95">
        <v>38422</v>
      </c>
    </row>
    <row r="32" spans="1:92" ht="48.75" customHeight="1">
      <c r="A32" s="12">
        <f t="shared" si="13"/>
        <v>27</v>
      </c>
      <c r="B32" s="2" t="s">
        <v>85</v>
      </c>
      <c r="C32" s="45" t="s">
        <v>211</v>
      </c>
      <c r="D32" s="45" t="s">
        <v>212</v>
      </c>
      <c r="E32" s="45" t="s">
        <v>198</v>
      </c>
      <c r="F32" s="45" t="s">
        <v>213</v>
      </c>
      <c r="G32" s="10" t="s">
        <v>214</v>
      </c>
      <c r="H32" s="45" t="s">
        <v>215</v>
      </c>
      <c r="I32" s="45" t="s">
        <v>216</v>
      </c>
      <c r="J32" s="15">
        <v>596092111</v>
      </c>
      <c r="K32" s="15">
        <v>596092100</v>
      </c>
      <c r="L32" s="15">
        <v>731130678</v>
      </c>
      <c r="M32" s="85" t="s">
        <v>217</v>
      </c>
      <c r="N32" s="85" t="s">
        <v>218</v>
      </c>
      <c r="O32" s="46" t="s">
        <v>219</v>
      </c>
      <c r="P32" s="45" t="s">
        <v>162</v>
      </c>
      <c r="Q32" s="46" t="s">
        <v>163</v>
      </c>
      <c r="R32" s="46" t="s">
        <v>220</v>
      </c>
      <c r="S32" s="45" t="s">
        <v>216</v>
      </c>
      <c r="T32" s="45" t="s">
        <v>117</v>
      </c>
      <c r="U32" s="10" t="s">
        <v>73</v>
      </c>
      <c r="V32" s="10" t="s">
        <v>73</v>
      </c>
      <c r="W32" s="10" t="s">
        <v>73</v>
      </c>
      <c r="X32" s="10" t="s">
        <v>73</v>
      </c>
      <c r="Y32" s="10" t="s">
        <v>73</v>
      </c>
      <c r="Z32" s="10" t="s">
        <v>73</v>
      </c>
      <c r="AA32" s="10" t="s">
        <v>132</v>
      </c>
      <c r="AB32" s="48"/>
      <c r="AC32" s="10" t="s">
        <v>73</v>
      </c>
      <c r="AD32" s="10" t="s">
        <v>73</v>
      </c>
      <c r="AE32" s="10" t="s">
        <v>73</v>
      </c>
      <c r="AF32" s="10" t="s">
        <v>73</v>
      </c>
      <c r="AG32" s="10" t="s">
        <v>73</v>
      </c>
      <c r="AH32" s="10" t="s">
        <v>73</v>
      </c>
      <c r="AI32" s="10" t="s">
        <v>73</v>
      </c>
      <c r="AJ32" s="45" t="s">
        <v>118</v>
      </c>
      <c r="AK32" s="46" t="s">
        <v>119</v>
      </c>
      <c r="AL32" s="10">
        <v>1</v>
      </c>
      <c r="AM32" s="10">
        <v>0</v>
      </c>
      <c r="AN32" s="10">
        <v>4</v>
      </c>
      <c r="AO32" s="10">
        <v>0</v>
      </c>
      <c r="AP32" s="10">
        <v>0</v>
      </c>
      <c r="AQ32" s="5">
        <f t="shared" si="15"/>
        <v>5</v>
      </c>
      <c r="AR32" s="47">
        <v>1000</v>
      </c>
      <c r="AS32" s="47">
        <v>500</v>
      </c>
      <c r="AT32" s="6">
        <f t="shared" si="0"/>
        <v>500</v>
      </c>
      <c r="AU32" s="90">
        <f t="shared" si="1"/>
        <v>0.5</v>
      </c>
      <c r="AV32" s="7">
        <f t="shared" si="2"/>
        <v>0.5</v>
      </c>
      <c r="AW32" s="8">
        <f t="shared" si="3"/>
        <v>500</v>
      </c>
      <c r="AX32" s="9">
        <f t="shared" si="14"/>
        <v>9495</v>
      </c>
      <c r="AY32" s="10" t="s">
        <v>120</v>
      </c>
      <c r="AZ32" s="10"/>
      <c r="BA32" s="15">
        <f t="shared" si="4"/>
        <v>1000000</v>
      </c>
      <c r="BB32" s="15">
        <f t="shared" si="5"/>
        <v>500000</v>
      </c>
      <c r="BC32" s="10"/>
      <c r="BD32" s="15">
        <f t="shared" si="6"/>
        <v>250000</v>
      </c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1">
        <f t="shared" si="7"/>
        <v>1000000</v>
      </c>
      <c r="CD32" s="11"/>
      <c r="CE32" s="11">
        <f t="shared" si="8"/>
        <v>500000</v>
      </c>
      <c r="CF32" s="11">
        <f t="shared" si="9"/>
        <v>0</v>
      </c>
      <c r="CG32" s="11">
        <f t="shared" si="10"/>
        <v>500000</v>
      </c>
      <c r="CH32" s="11">
        <f t="shared" si="11"/>
        <v>250000</v>
      </c>
      <c r="CI32" s="11">
        <f t="shared" si="12"/>
        <v>-250000</v>
      </c>
      <c r="CJ32" s="10"/>
      <c r="CK32" s="10"/>
      <c r="CL32" s="10"/>
      <c r="CM32" s="10"/>
      <c r="CN32" s="95">
        <v>38422</v>
      </c>
    </row>
    <row r="33" spans="1:92" s="50" customFormat="1" ht="18.75" customHeight="1">
      <c r="A33" s="34"/>
      <c r="B33" s="5"/>
      <c r="C33" s="48"/>
      <c r="D33" s="48"/>
      <c r="E33" s="48"/>
      <c r="F33" s="48"/>
      <c r="G33" s="5"/>
      <c r="H33" s="48"/>
      <c r="I33" s="48"/>
      <c r="J33" s="36"/>
      <c r="K33" s="36"/>
      <c r="L33" s="36"/>
      <c r="M33" s="48"/>
      <c r="N33" s="48"/>
      <c r="O33" s="49"/>
      <c r="P33" s="48"/>
      <c r="Q33" s="49"/>
      <c r="R33" s="49"/>
      <c r="S33" s="48"/>
      <c r="T33" s="48"/>
      <c r="U33" s="5"/>
      <c r="V33" s="5"/>
      <c r="W33" s="5"/>
      <c r="X33" s="5"/>
      <c r="Y33" s="5"/>
      <c r="Z33" s="5"/>
      <c r="AA33" s="5"/>
      <c r="AB33" s="48"/>
      <c r="AC33" s="5"/>
      <c r="AD33" s="5"/>
      <c r="AE33" s="5"/>
      <c r="AF33" s="5"/>
      <c r="AG33" s="5"/>
      <c r="AH33" s="5"/>
      <c r="AI33" s="5"/>
      <c r="AJ33" s="48"/>
      <c r="AK33" s="49"/>
      <c r="AL33" s="5"/>
      <c r="AM33" s="5"/>
      <c r="AN33" s="5"/>
      <c r="AO33" s="5"/>
      <c r="AP33" s="5"/>
      <c r="AQ33" s="5"/>
      <c r="AR33" s="8">
        <f>SUM(AR6:AR32)</f>
        <v>21126</v>
      </c>
      <c r="AS33" s="8">
        <f>SUM(AS6:AS32)</f>
        <v>9495</v>
      </c>
      <c r="AT33" s="8">
        <f>SUM(AT6:AT32)</f>
        <v>11631</v>
      </c>
      <c r="AU33" s="91"/>
      <c r="AV33" s="8">
        <f>SUM(AV6:AV32)</f>
        <v>11.208207952813963</v>
      </c>
      <c r="AW33" s="8">
        <f>SUM(AW6:AW32)</f>
        <v>9495</v>
      </c>
      <c r="AX33" s="35"/>
      <c r="AY33" s="5"/>
      <c r="AZ33" s="5"/>
      <c r="BA33" s="36"/>
      <c r="BB33" s="36"/>
      <c r="BC33" s="5"/>
      <c r="BD33" s="36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37"/>
      <c r="CD33" s="37"/>
      <c r="CE33" s="37"/>
      <c r="CF33" s="37"/>
      <c r="CG33" s="37"/>
      <c r="CH33" s="37"/>
      <c r="CI33" s="37"/>
      <c r="CJ33" s="5"/>
      <c r="CK33" s="5"/>
      <c r="CL33" s="5"/>
      <c r="CM33" s="5"/>
      <c r="CN33" s="5"/>
    </row>
    <row r="34" spans="1:91" ht="15.75">
      <c r="A34" s="16"/>
      <c r="B34" s="17"/>
      <c r="C34" s="51"/>
      <c r="D34" s="51"/>
      <c r="E34" s="51"/>
      <c r="F34" s="51"/>
      <c r="G34" s="52"/>
      <c r="H34" s="51"/>
      <c r="I34" s="51"/>
      <c r="J34" s="23"/>
      <c r="K34" s="23"/>
      <c r="L34" s="23"/>
      <c r="M34" s="51"/>
      <c r="N34" s="51"/>
      <c r="O34" s="53"/>
      <c r="P34" s="51"/>
      <c r="Q34" s="53"/>
      <c r="R34" s="53"/>
      <c r="S34" s="51"/>
      <c r="T34" s="51"/>
      <c r="U34" s="52"/>
      <c r="V34" s="52"/>
      <c r="W34" s="52"/>
      <c r="X34" s="52"/>
      <c r="Y34" s="52"/>
      <c r="Z34" s="52"/>
      <c r="AA34" s="52"/>
      <c r="AB34" s="64"/>
      <c r="AC34" s="52"/>
      <c r="AD34" s="52"/>
      <c r="AE34" s="52"/>
      <c r="AF34" s="52"/>
      <c r="AG34" s="52"/>
      <c r="AH34" s="52"/>
      <c r="AI34" s="52"/>
      <c r="AJ34" s="51"/>
      <c r="AK34" s="53"/>
      <c r="AL34" s="52"/>
      <c r="AM34" s="52"/>
      <c r="AN34" s="52"/>
      <c r="AO34" s="52"/>
      <c r="AP34" s="52"/>
      <c r="AQ34" s="18"/>
      <c r="AR34" s="54"/>
      <c r="AS34" s="54"/>
      <c r="AT34" s="19"/>
      <c r="AU34" s="92"/>
      <c r="AV34" s="20"/>
      <c r="AW34" s="21"/>
      <c r="AX34" s="22"/>
      <c r="AY34" s="52"/>
      <c r="AZ34" s="52"/>
      <c r="BA34" s="23"/>
      <c r="BB34" s="23"/>
      <c r="BC34" s="52"/>
      <c r="BD34" s="23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24"/>
      <c r="CD34" s="24"/>
      <c r="CE34" s="24"/>
      <c r="CF34" s="24"/>
      <c r="CG34" s="24"/>
      <c r="CH34" s="24"/>
      <c r="CI34" s="24"/>
      <c r="CJ34" s="52"/>
      <c r="CK34" s="52"/>
      <c r="CL34" s="52"/>
      <c r="CM34" s="52"/>
    </row>
    <row r="35" spans="1:91" ht="15.75">
      <c r="A35" s="25"/>
      <c r="B35" s="26"/>
      <c r="C35" s="55"/>
      <c r="D35" s="55"/>
      <c r="E35" s="55"/>
      <c r="F35" s="55"/>
      <c r="G35" s="14"/>
      <c r="H35" s="55"/>
      <c r="I35" s="55"/>
      <c r="J35" s="32"/>
      <c r="K35" s="32"/>
      <c r="L35" s="32"/>
      <c r="M35" s="55"/>
      <c r="N35" s="55"/>
      <c r="O35" s="56"/>
      <c r="P35" s="55"/>
      <c r="Q35" s="56"/>
      <c r="R35" s="56"/>
      <c r="S35" s="55"/>
      <c r="T35" s="55"/>
      <c r="U35" s="14"/>
      <c r="V35" s="14"/>
      <c r="W35" s="14"/>
      <c r="X35" s="14"/>
      <c r="Y35" s="14"/>
      <c r="Z35" s="14"/>
      <c r="AA35" s="14"/>
      <c r="AB35" s="65"/>
      <c r="AC35" s="14"/>
      <c r="AD35" s="14"/>
      <c r="AE35" s="14"/>
      <c r="AF35" s="14"/>
      <c r="AG35" s="14"/>
      <c r="AH35" s="14"/>
      <c r="AI35" s="14"/>
      <c r="AJ35" s="55"/>
      <c r="AK35" s="56"/>
      <c r="AL35" s="14"/>
      <c r="AM35" s="14"/>
      <c r="AN35" s="14"/>
      <c r="AO35" s="14"/>
      <c r="AP35" s="14"/>
      <c r="AQ35" s="27"/>
      <c r="AR35" s="57"/>
      <c r="AS35" s="57"/>
      <c r="AT35" s="28"/>
      <c r="AU35" s="93"/>
      <c r="AV35" s="29"/>
      <c r="AW35" s="30"/>
      <c r="AX35" s="31"/>
      <c r="AY35" s="14"/>
      <c r="AZ35" s="14"/>
      <c r="BA35" s="32"/>
      <c r="BB35" s="32"/>
      <c r="BC35" s="14"/>
      <c r="BD35" s="32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33"/>
      <c r="CD35" s="33"/>
      <c r="CE35" s="33"/>
      <c r="CF35" s="33"/>
      <c r="CG35" s="33"/>
      <c r="CH35" s="33"/>
      <c r="CI35" s="33"/>
      <c r="CJ35" s="14"/>
      <c r="CK35" s="14"/>
      <c r="CL35" s="14"/>
      <c r="CM35" s="14"/>
    </row>
    <row r="36" spans="1:91" ht="15.75">
      <c r="A36" s="25"/>
      <c r="B36" s="26"/>
      <c r="C36" s="55"/>
      <c r="D36" s="55"/>
      <c r="E36" s="55"/>
      <c r="F36" s="55"/>
      <c r="G36" s="14"/>
      <c r="H36" s="55"/>
      <c r="I36" s="55"/>
      <c r="J36" s="32"/>
      <c r="K36" s="32"/>
      <c r="L36" s="32"/>
      <c r="M36" s="55"/>
      <c r="N36" s="55"/>
      <c r="O36" s="56"/>
      <c r="P36" s="55"/>
      <c r="Q36" s="56"/>
      <c r="R36" s="56"/>
      <c r="S36" s="55"/>
      <c r="T36" s="55"/>
      <c r="U36" s="14"/>
      <c r="V36" s="14"/>
      <c r="W36" s="14"/>
      <c r="X36" s="14"/>
      <c r="Y36" s="14"/>
      <c r="Z36" s="14"/>
      <c r="AA36" s="14"/>
      <c r="AB36" s="65"/>
      <c r="AC36" s="14"/>
      <c r="AD36" s="14"/>
      <c r="AE36" s="14"/>
      <c r="AF36" s="14"/>
      <c r="AG36" s="14"/>
      <c r="AH36" s="14"/>
      <c r="AI36" s="14"/>
      <c r="AJ36" s="55"/>
      <c r="AK36" s="56"/>
      <c r="AL36" s="14"/>
      <c r="AM36" s="14"/>
      <c r="AN36" s="14"/>
      <c r="AO36" s="14"/>
      <c r="AP36" s="14"/>
      <c r="AQ36" s="27"/>
      <c r="AR36" s="57"/>
      <c r="AS36" s="57"/>
      <c r="AT36" s="28"/>
      <c r="AU36" s="93"/>
      <c r="AV36" s="29"/>
      <c r="AW36" s="30"/>
      <c r="AX36" s="31"/>
      <c r="AY36" s="14"/>
      <c r="AZ36" s="14"/>
      <c r="BA36" s="32"/>
      <c r="BB36" s="32"/>
      <c r="BC36" s="14"/>
      <c r="BD36" s="32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33"/>
      <c r="CD36" s="33"/>
      <c r="CE36" s="33"/>
      <c r="CF36" s="33"/>
      <c r="CG36" s="33"/>
      <c r="CH36" s="33"/>
      <c r="CI36" s="33"/>
      <c r="CJ36" s="14"/>
      <c r="CK36" s="14"/>
      <c r="CL36" s="14"/>
      <c r="CM36" s="14"/>
    </row>
    <row r="37" spans="1:91" ht="15.75">
      <c r="A37" s="25"/>
      <c r="B37" s="26"/>
      <c r="C37" s="55"/>
      <c r="D37" s="55"/>
      <c r="E37" s="55"/>
      <c r="F37" s="55"/>
      <c r="G37" s="14"/>
      <c r="H37" s="55"/>
      <c r="I37" s="55"/>
      <c r="J37" s="32"/>
      <c r="K37" s="32"/>
      <c r="L37" s="32"/>
      <c r="M37" s="55"/>
      <c r="N37" s="55"/>
      <c r="O37" s="56"/>
      <c r="P37" s="55"/>
      <c r="Q37" s="56"/>
      <c r="R37" s="56"/>
      <c r="S37" s="55"/>
      <c r="T37" s="55"/>
      <c r="U37" s="14"/>
      <c r="V37" s="14"/>
      <c r="W37" s="14"/>
      <c r="X37" s="14"/>
      <c r="Y37" s="14"/>
      <c r="Z37" s="14"/>
      <c r="AA37" s="14"/>
      <c r="AB37" s="65"/>
      <c r="AC37" s="14"/>
      <c r="AD37" s="14"/>
      <c r="AE37" s="14"/>
      <c r="AF37" s="14"/>
      <c r="AG37" s="14"/>
      <c r="AH37" s="14"/>
      <c r="AI37" s="14"/>
      <c r="AJ37" s="55"/>
      <c r="AK37" s="56"/>
      <c r="AL37" s="14"/>
      <c r="AM37" s="14"/>
      <c r="AN37" s="14"/>
      <c r="AO37" s="14"/>
      <c r="AP37" s="14"/>
      <c r="AQ37" s="27"/>
      <c r="AR37" s="57"/>
      <c r="AS37" s="57"/>
      <c r="AT37" s="28"/>
      <c r="AU37" s="93"/>
      <c r="AV37" s="29"/>
      <c r="AW37" s="30"/>
      <c r="AX37" s="31"/>
      <c r="AY37" s="14"/>
      <c r="AZ37" s="14"/>
      <c r="BA37" s="32"/>
      <c r="BB37" s="32"/>
      <c r="BC37" s="14"/>
      <c r="BD37" s="32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33"/>
      <c r="CD37" s="33"/>
      <c r="CE37" s="33"/>
      <c r="CF37" s="33"/>
      <c r="CG37" s="33"/>
      <c r="CH37" s="33"/>
      <c r="CI37" s="33"/>
      <c r="CJ37" s="14"/>
      <c r="CK37" s="14"/>
      <c r="CL37" s="14"/>
      <c r="CM37" s="14"/>
    </row>
    <row r="38" spans="1:91" ht="15.75">
      <c r="A38" s="25"/>
      <c r="B38" s="26"/>
      <c r="C38" s="55"/>
      <c r="D38" s="55"/>
      <c r="E38" s="55"/>
      <c r="F38" s="55"/>
      <c r="G38" s="14"/>
      <c r="H38" s="55"/>
      <c r="I38" s="55"/>
      <c r="J38" s="32"/>
      <c r="K38" s="32"/>
      <c r="L38" s="32"/>
      <c r="M38" s="55"/>
      <c r="N38" s="55"/>
      <c r="O38" s="56"/>
      <c r="P38" s="55"/>
      <c r="Q38" s="56"/>
      <c r="R38" s="56"/>
      <c r="S38" s="55"/>
      <c r="T38" s="55"/>
      <c r="U38" s="14"/>
      <c r="V38" s="14"/>
      <c r="W38" s="14"/>
      <c r="X38" s="14"/>
      <c r="Y38" s="14"/>
      <c r="Z38" s="14"/>
      <c r="AA38" s="14"/>
      <c r="AB38" s="65"/>
      <c r="AC38" s="14"/>
      <c r="AD38" s="14"/>
      <c r="AE38" s="14"/>
      <c r="AF38" s="14"/>
      <c r="AG38" s="14"/>
      <c r="AH38" s="14"/>
      <c r="AI38" s="14"/>
      <c r="AJ38" s="55"/>
      <c r="AK38" s="56"/>
      <c r="AL38" s="14"/>
      <c r="AM38" s="14"/>
      <c r="AN38" s="14"/>
      <c r="AO38" s="14"/>
      <c r="AP38" s="14"/>
      <c r="AQ38" s="27"/>
      <c r="AR38" s="57"/>
      <c r="AS38" s="57"/>
      <c r="AT38" s="28"/>
      <c r="AU38" s="93"/>
      <c r="AV38" s="29"/>
      <c r="AW38" s="30"/>
      <c r="AX38" s="31"/>
      <c r="AY38" s="14"/>
      <c r="AZ38" s="14"/>
      <c r="BA38" s="32"/>
      <c r="BB38" s="32"/>
      <c r="BC38" s="14"/>
      <c r="BD38" s="32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33"/>
      <c r="CD38" s="33"/>
      <c r="CE38" s="33"/>
      <c r="CF38" s="33"/>
      <c r="CG38" s="33"/>
      <c r="CH38" s="33"/>
      <c r="CI38" s="33"/>
      <c r="CJ38" s="14"/>
      <c r="CK38" s="14"/>
      <c r="CL38" s="14"/>
      <c r="CM38" s="14"/>
    </row>
    <row r="39" spans="1:91" ht="15.75">
      <c r="A39" s="25"/>
      <c r="B39" s="26"/>
      <c r="C39" s="55"/>
      <c r="D39" s="55"/>
      <c r="E39" s="55"/>
      <c r="F39" s="55"/>
      <c r="G39" s="14"/>
      <c r="H39" s="55"/>
      <c r="I39" s="55"/>
      <c r="J39" s="32"/>
      <c r="K39" s="32"/>
      <c r="L39" s="32"/>
      <c r="M39" s="55"/>
      <c r="N39" s="55"/>
      <c r="O39" s="56"/>
      <c r="P39" s="55"/>
      <c r="Q39" s="56"/>
      <c r="R39" s="56"/>
      <c r="S39" s="55"/>
      <c r="T39" s="55"/>
      <c r="U39" s="14"/>
      <c r="V39" s="14"/>
      <c r="W39" s="14"/>
      <c r="X39" s="14"/>
      <c r="Y39" s="14"/>
      <c r="Z39" s="14"/>
      <c r="AA39" s="14"/>
      <c r="AB39" s="65"/>
      <c r="AC39" s="14"/>
      <c r="AD39" s="14"/>
      <c r="AE39" s="14"/>
      <c r="AF39" s="14"/>
      <c r="AG39" s="14"/>
      <c r="AH39" s="14"/>
      <c r="AI39" s="14"/>
      <c r="AJ39" s="55"/>
      <c r="AK39" s="56"/>
      <c r="AL39" s="14"/>
      <c r="AM39" s="14"/>
      <c r="AN39" s="14"/>
      <c r="AO39" s="14"/>
      <c r="AP39" s="14"/>
      <c r="AQ39" s="27"/>
      <c r="AR39" s="57"/>
      <c r="AS39" s="57"/>
      <c r="AT39" s="28"/>
      <c r="AU39" s="93"/>
      <c r="AV39" s="29"/>
      <c r="AW39" s="30"/>
      <c r="AX39" s="31"/>
      <c r="AY39" s="14"/>
      <c r="AZ39" s="14"/>
      <c r="BA39" s="32"/>
      <c r="BB39" s="32"/>
      <c r="BC39" s="14"/>
      <c r="BD39" s="32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33"/>
      <c r="CD39" s="33"/>
      <c r="CE39" s="33"/>
      <c r="CF39" s="33"/>
      <c r="CG39" s="33"/>
      <c r="CH39" s="33"/>
      <c r="CI39" s="33"/>
      <c r="CJ39" s="14"/>
      <c r="CK39" s="14"/>
      <c r="CL39" s="14"/>
      <c r="CM39" s="14"/>
    </row>
    <row r="40" spans="1:91" ht="15.75">
      <c r="A40" s="25"/>
      <c r="B40" s="26"/>
      <c r="C40" s="55"/>
      <c r="D40" s="55"/>
      <c r="E40" s="55"/>
      <c r="F40" s="55"/>
      <c r="G40" s="14"/>
      <c r="H40" s="55"/>
      <c r="I40" s="55"/>
      <c r="J40" s="32"/>
      <c r="K40" s="32"/>
      <c r="L40" s="32"/>
      <c r="M40" s="55"/>
      <c r="N40" s="55"/>
      <c r="O40" s="56"/>
      <c r="P40" s="55"/>
      <c r="Q40" s="56"/>
      <c r="R40" s="56"/>
      <c r="S40" s="55"/>
      <c r="T40" s="55"/>
      <c r="U40" s="14"/>
      <c r="V40" s="14"/>
      <c r="W40" s="14"/>
      <c r="X40" s="14"/>
      <c r="Y40" s="14"/>
      <c r="Z40" s="14"/>
      <c r="AA40" s="14"/>
      <c r="AB40" s="65"/>
      <c r="AC40" s="14"/>
      <c r="AD40" s="14"/>
      <c r="AE40" s="14"/>
      <c r="AF40" s="14"/>
      <c r="AG40" s="14"/>
      <c r="AH40" s="14"/>
      <c r="AI40" s="14"/>
      <c r="AJ40" s="55"/>
      <c r="AK40" s="56"/>
      <c r="AL40" s="14"/>
      <c r="AM40" s="14"/>
      <c r="AN40" s="14"/>
      <c r="AO40" s="14"/>
      <c r="AP40" s="14"/>
      <c r="AQ40" s="27"/>
      <c r="AR40" s="57"/>
      <c r="AS40" s="57"/>
      <c r="AT40" s="28"/>
      <c r="AU40" s="93"/>
      <c r="AV40" s="29"/>
      <c r="AW40" s="30"/>
      <c r="AX40" s="31"/>
      <c r="AY40" s="14"/>
      <c r="AZ40" s="14"/>
      <c r="BA40" s="32"/>
      <c r="BB40" s="32"/>
      <c r="BC40" s="14"/>
      <c r="BD40" s="32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33"/>
      <c r="CD40" s="33"/>
      <c r="CE40" s="33"/>
      <c r="CF40" s="33"/>
      <c r="CG40" s="33"/>
      <c r="CH40" s="33"/>
      <c r="CI40" s="33"/>
      <c r="CJ40" s="14"/>
      <c r="CK40" s="14"/>
      <c r="CL40" s="14"/>
      <c r="CM40" s="14"/>
    </row>
    <row r="41" spans="1:91" ht="15.75">
      <c r="A41" s="25"/>
      <c r="B41" s="26"/>
      <c r="C41" s="55"/>
      <c r="D41" s="55"/>
      <c r="E41" s="55"/>
      <c r="F41" s="55"/>
      <c r="G41" s="14"/>
      <c r="H41" s="55"/>
      <c r="I41" s="55"/>
      <c r="J41" s="32"/>
      <c r="K41" s="32"/>
      <c r="L41" s="32"/>
      <c r="M41" s="55"/>
      <c r="N41" s="55"/>
      <c r="O41" s="56"/>
      <c r="P41" s="55"/>
      <c r="Q41" s="56"/>
      <c r="R41" s="56"/>
      <c r="S41" s="55"/>
      <c r="T41" s="55"/>
      <c r="U41" s="14"/>
      <c r="V41" s="14"/>
      <c r="W41" s="14"/>
      <c r="X41" s="14"/>
      <c r="Y41" s="14"/>
      <c r="Z41" s="14"/>
      <c r="AA41" s="14"/>
      <c r="AB41" s="65"/>
      <c r="AC41" s="14"/>
      <c r="AD41" s="14"/>
      <c r="AE41" s="14"/>
      <c r="AF41" s="14"/>
      <c r="AG41" s="14"/>
      <c r="AH41" s="14"/>
      <c r="AI41" s="14"/>
      <c r="AJ41" s="55"/>
      <c r="AK41" s="56"/>
      <c r="AL41" s="14"/>
      <c r="AM41" s="14"/>
      <c r="AN41" s="14"/>
      <c r="AO41" s="14"/>
      <c r="AP41" s="14"/>
      <c r="AQ41" s="27"/>
      <c r="AR41" s="57"/>
      <c r="AS41" s="57"/>
      <c r="AT41" s="28"/>
      <c r="AU41" s="93"/>
      <c r="AV41" s="29"/>
      <c r="AW41" s="30"/>
      <c r="AX41" s="31"/>
      <c r="AY41" s="14"/>
      <c r="AZ41" s="14"/>
      <c r="BA41" s="32"/>
      <c r="BB41" s="32"/>
      <c r="BC41" s="14"/>
      <c r="BD41" s="32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33"/>
      <c r="CD41" s="33"/>
      <c r="CE41" s="33"/>
      <c r="CF41" s="33"/>
      <c r="CG41" s="33"/>
      <c r="CH41" s="33"/>
      <c r="CI41" s="33"/>
      <c r="CJ41" s="14"/>
      <c r="CK41" s="14"/>
      <c r="CL41" s="14"/>
      <c r="CM41" s="14"/>
    </row>
    <row r="42" spans="1:91" ht="15.75">
      <c r="A42" s="25"/>
      <c r="B42" s="26"/>
      <c r="C42" s="55"/>
      <c r="D42" s="55"/>
      <c r="E42" s="55"/>
      <c r="F42" s="55"/>
      <c r="G42" s="14"/>
      <c r="H42" s="55"/>
      <c r="I42" s="55"/>
      <c r="J42" s="32"/>
      <c r="K42" s="32"/>
      <c r="L42" s="32"/>
      <c r="M42" s="55"/>
      <c r="N42" s="55"/>
      <c r="O42" s="56"/>
      <c r="P42" s="55"/>
      <c r="Q42" s="56"/>
      <c r="R42" s="56"/>
      <c r="S42" s="55"/>
      <c r="T42" s="55"/>
      <c r="U42" s="14"/>
      <c r="V42" s="14"/>
      <c r="W42" s="14"/>
      <c r="X42" s="14"/>
      <c r="Y42" s="14"/>
      <c r="Z42" s="14"/>
      <c r="AA42" s="14"/>
      <c r="AB42" s="65"/>
      <c r="AC42" s="14"/>
      <c r="AD42" s="14"/>
      <c r="AE42" s="14"/>
      <c r="AF42" s="14"/>
      <c r="AG42" s="14"/>
      <c r="AH42" s="14"/>
      <c r="AI42" s="14"/>
      <c r="AJ42" s="55"/>
      <c r="AK42" s="56"/>
      <c r="AL42" s="14"/>
      <c r="AM42" s="14"/>
      <c r="AN42" s="14"/>
      <c r="AO42" s="14"/>
      <c r="AP42" s="14"/>
      <c r="AQ42" s="27"/>
      <c r="AR42" s="57"/>
      <c r="AS42" s="57"/>
      <c r="AT42" s="28"/>
      <c r="AU42" s="93"/>
      <c r="AV42" s="29"/>
      <c r="AW42" s="30"/>
      <c r="AX42" s="31"/>
      <c r="AY42" s="14"/>
      <c r="AZ42" s="14"/>
      <c r="BA42" s="32"/>
      <c r="BB42" s="32"/>
      <c r="BC42" s="14"/>
      <c r="BD42" s="32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33"/>
      <c r="CD42" s="33"/>
      <c r="CE42" s="33"/>
      <c r="CF42" s="33"/>
      <c r="CG42" s="33"/>
      <c r="CH42" s="33"/>
      <c r="CI42" s="33"/>
      <c r="CJ42" s="14"/>
      <c r="CK42" s="14"/>
      <c r="CL42" s="14"/>
      <c r="CM42" s="14"/>
    </row>
    <row r="43" spans="1:91" ht="15.75">
      <c r="A43" s="25"/>
      <c r="B43" s="26"/>
      <c r="C43" s="55"/>
      <c r="D43" s="55"/>
      <c r="E43" s="55"/>
      <c r="F43" s="55"/>
      <c r="G43" s="14"/>
      <c r="H43" s="55"/>
      <c r="I43" s="55"/>
      <c r="J43" s="32"/>
      <c r="K43" s="32"/>
      <c r="L43" s="32"/>
      <c r="M43" s="55"/>
      <c r="N43" s="55"/>
      <c r="O43" s="56"/>
      <c r="P43" s="55"/>
      <c r="Q43" s="56"/>
      <c r="R43" s="56"/>
      <c r="S43" s="55"/>
      <c r="T43" s="55"/>
      <c r="U43" s="14"/>
      <c r="V43" s="14"/>
      <c r="W43" s="14"/>
      <c r="X43" s="14"/>
      <c r="Y43" s="14"/>
      <c r="Z43" s="14"/>
      <c r="AA43" s="14"/>
      <c r="AB43" s="65"/>
      <c r="AC43" s="14"/>
      <c r="AD43" s="14"/>
      <c r="AE43" s="14"/>
      <c r="AF43" s="14"/>
      <c r="AG43" s="14"/>
      <c r="AH43" s="14"/>
      <c r="AI43" s="14"/>
      <c r="AJ43" s="55"/>
      <c r="AK43" s="56"/>
      <c r="AL43" s="14"/>
      <c r="AM43" s="14"/>
      <c r="AN43" s="14"/>
      <c r="AO43" s="14"/>
      <c r="AP43" s="14"/>
      <c r="AQ43" s="27"/>
      <c r="AR43" s="57"/>
      <c r="AS43" s="57"/>
      <c r="AT43" s="28"/>
      <c r="AU43" s="93"/>
      <c r="AV43" s="29"/>
      <c r="AW43" s="30"/>
      <c r="AX43" s="31"/>
      <c r="AY43" s="14"/>
      <c r="AZ43" s="14"/>
      <c r="BA43" s="32"/>
      <c r="BB43" s="32"/>
      <c r="BC43" s="14"/>
      <c r="BD43" s="32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33"/>
      <c r="CD43" s="33"/>
      <c r="CE43" s="33"/>
      <c r="CF43" s="33"/>
      <c r="CG43" s="33"/>
      <c r="CH43" s="33"/>
      <c r="CI43" s="33"/>
      <c r="CJ43" s="14"/>
      <c r="CK43" s="14"/>
      <c r="CL43" s="14"/>
      <c r="CM43" s="14"/>
    </row>
    <row r="44" spans="1:91" ht="15.75">
      <c r="A44" s="25"/>
      <c r="B44" s="26"/>
      <c r="C44" s="55"/>
      <c r="D44" s="55"/>
      <c r="E44" s="55"/>
      <c r="F44" s="55"/>
      <c r="G44" s="14"/>
      <c r="H44" s="55"/>
      <c r="I44" s="55"/>
      <c r="J44" s="32"/>
      <c r="K44" s="32"/>
      <c r="L44" s="32"/>
      <c r="M44" s="55"/>
      <c r="N44" s="55"/>
      <c r="O44" s="56"/>
      <c r="P44" s="55"/>
      <c r="Q44" s="56"/>
      <c r="R44" s="56"/>
      <c r="S44" s="55"/>
      <c r="T44" s="55"/>
      <c r="U44" s="14"/>
      <c r="V44" s="14"/>
      <c r="W44" s="14"/>
      <c r="X44" s="14"/>
      <c r="Y44" s="14"/>
      <c r="Z44" s="14"/>
      <c r="AA44" s="14"/>
      <c r="AB44" s="65"/>
      <c r="AC44" s="14"/>
      <c r="AD44" s="14"/>
      <c r="AE44" s="14"/>
      <c r="AF44" s="14"/>
      <c r="AG44" s="14"/>
      <c r="AH44" s="14"/>
      <c r="AI44" s="14"/>
      <c r="AJ44" s="55"/>
      <c r="AK44" s="56"/>
      <c r="AL44" s="14"/>
      <c r="AM44" s="14"/>
      <c r="AN44" s="14"/>
      <c r="AO44" s="14"/>
      <c r="AP44" s="14"/>
      <c r="AQ44" s="27"/>
      <c r="AR44" s="57"/>
      <c r="AS44" s="57"/>
      <c r="AT44" s="28"/>
      <c r="AU44" s="93"/>
      <c r="AV44" s="29"/>
      <c r="AW44" s="30"/>
      <c r="AX44" s="31"/>
      <c r="AY44" s="14"/>
      <c r="AZ44" s="14"/>
      <c r="BA44" s="32"/>
      <c r="BB44" s="32"/>
      <c r="BC44" s="14"/>
      <c r="BD44" s="32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33"/>
      <c r="CD44" s="33"/>
      <c r="CE44" s="33"/>
      <c r="CF44" s="33"/>
      <c r="CG44" s="33"/>
      <c r="CH44" s="33"/>
      <c r="CI44" s="33"/>
      <c r="CJ44" s="14"/>
      <c r="CK44" s="14"/>
      <c r="CL44" s="14"/>
      <c r="CM44" s="14"/>
    </row>
    <row r="45" spans="1:91" ht="15.75">
      <c r="A45" s="25"/>
      <c r="B45" s="26"/>
      <c r="C45" s="55"/>
      <c r="D45" s="55"/>
      <c r="E45" s="55"/>
      <c r="F45" s="55"/>
      <c r="G45" s="14"/>
      <c r="H45" s="55"/>
      <c r="I45" s="55"/>
      <c r="J45" s="32"/>
      <c r="K45" s="32"/>
      <c r="L45" s="32"/>
      <c r="M45" s="55"/>
      <c r="N45" s="55"/>
      <c r="O45" s="56"/>
      <c r="P45" s="55"/>
      <c r="Q45" s="56"/>
      <c r="R45" s="56"/>
      <c r="S45" s="55"/>
      <c r="T45" s="55"/>
      <c r="U45" s="14"/>
      <c r="V45" s="14"/>
      <c r="W45" s="14"/>
      <c r="X45" s="14"/>
      <c r="Y45" s="14"/>
      <c r="Z45" s="14"/>
      <c r="AA45" s="14"/>
      <c r="AB45" s="65"/>
      <c r="AC45" s="14"/>
      <c r="AD45" s="14"/>
      <c r="AE45" s="14"/>
      <c r="AF45" s="14"/>
      <c r="AG45" s="14"/>
      <c r="AH45" s="14"/>
      <c r="AI45" s="14"/>
      <c r="AJ45" s="55"/>
      <c r="AK45" s="56"/>
      <c r="AL45" s="14"/>
      <c r="AM45" s="14"/>
      <c r="AN45" s="14"/>
      <c r="AO45" s="14"/>
      <c r="AP45" s="14"/>
      <c r="AQ45" s="27"/>
      <c r="AR45" s="57"/>
      <c r="AS45" s="57"/>
      <c r="AT45" s="28"/>
      <c r="AU45" s="93"/>
      <c r="AV45" s="29"/>
      <c r="AW45" s="30"/>
      <c r="AX45" s="31"/>
      <c r="AY45" s="14"/>
      <c r="AZ45" s="14"/>
      <c r="BA45" s="32"/>
      <c r="BB45" s="32"/>
      <c r="BC45" s="14"/>
      <c r="BD45" s="32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33"/>
      <c r="CD45" s="33"/>
      <c r="CE45" s="33"/>
      <c r="CF45" s="33"/>
      <c r="CG45" s="33"/>
      <c r="CH45" s="33"/>
      <c r="CI45" s="33"/>
      <c r="CJ45" s="14"/>
      <c r="CK45" s="14"/>
      <c r="CL45" s="14"/>
      <c r="CM45" s="14"/>
    </row>
    <row r="46" spans="1:91" ht="15.75">
      <c r="A46" s="25"/>
      <c r="B46" s="26"/>
      <c r="C46" s="55"/>
      <c r="D46" s="55"/>
      <c r="E46" s="55"/>
      <c r="F46" s="55"/>
      <c r="G46" s="14"/>
      <c r="H46" s="55"/>
      <c r="I46" s="55"/>
      <c r="J46" s="32"/>
      <c r="K46" s="32"/>
      <c r="L46" s="32"/>
      <c r="M46" s="55"/>
      <c r="N46" s="55"/>
      <c r="O46" s="56"/>
      <c r="P46" s="55"/>
      <c r="Q46" s="56"/>
      <c r="R46" s="56"/>
      <c r="S46" s="55"/>
      <c r="T46" s="55"/>
      <c r="U46" s="14"/>
      <c r="V46" s="14"/>
      <c r="W46" s="14"/>
      <c r="X46" s="14"/>
      <c r="Y46" s="14"/>
      <c r="Z46" s="14"/>
      <c r="AA46" s="14"/>
      <c r="AB46" s="65"/>
      <c r="AC46" s="14"/>
      <c r="AD46" s="14"/>
      <c r="AE46" s="14"/>
      <c r="AF46" s="14"/>
      <c r="AG46" s="14"/>
      <c r="AH46" s="14"/>
      <c r="AI46" s="14"/>
      <c r="AJ46" s="55"/>
      <c r="AK46" s="56"/>
      <c r="AL46" s="14"/>
      <c r="AM46" s="14"/>
      <c r="AN46" s="14"/>
      <c r="AO46" s="14"/>
      <c r="AP46" s="14"/>
      <c r="AQ46" s="27"/>
      <c r="AR46" s="57"/>
      <c r="AS46" s="57"/>
      <c r="AT46" s="28"/>
      <c r="AU46" s="93"/>
      <c r="AV46" s="29"/>
      <c r="AW46" s="30"/>
      <c r="AX46" s="31"/>
      <c r="AY46" s="14"/>
      <c r="AZ46" s="14"/>
      <c r="BA46" s="32"/>
      <c r="BB46" s="32"/>
      <c r="BC46" s="14"/>
      <c r="BD46" s="32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33"/>
      <c r="CD46" s="33"/>
      <c r="CE46" s="33"/>
      <c r="CF46" s="33"/>
      <c r="CG46" s="33"/>
      <c r="CH46" s="33"/>
      <c r="CI46" s="33"/>
      <c r="CJ46" s="14"/>
      <c r="CK46" s="14"/>
      <c r="CL46" s="14"/>
      <c r="CM46" s="14"/>
    </row>
    <row r="47" spans="1:91" ht="15.75">
      <c r="A47" s="25"/>
      <c r="B47" s="26"/>
      <c r="C47" s="55"/>
      <c r="D47" s="55"/>
      <c r="E47" s="55"/>
      <c r="F47" s="55"/>
      <c r="G47" s="14"/>
      <c r="H47" s="55"/>
      <c r="I47" s="55"/>
      <c r="J47" s="32"/>
      <c r="K47" s="32"/>
      <c r="L47" s="32"/>
      <c r="M47" s="55"/>
      <c r="N47" s="55"/>
      <c r="O47" s="56"/>
      <c r="P47" s="55"/>
      <c r="Q47" s="56"/>
      <c r="R47" s="56"/>
      <c r="S47" s="55"/>
      <c r="T47" s="55"/>
      <c r="U47" s="14"/>
      <c r="V47" s="14"/>
      <c r="W47" s="14"/>
      <c r="X47" s="14"/>
      <c r="Y47" s="14"/>
      <c r="Z47" s="14"/>
      <c r="AA47" s="14"/>
      <c r="AB47" s="65"/>
      <c r="AC47" s="14"/>
      <c r="AD47" s="14"/>
      <c r="AE47" s="14"/>
      <c r="AF47" s="14"/>
      <c r="AG47" s="14"/>
      <c r="AH47" s="14"/>
      <c r="AI47" s="14"/>
      <c r="AJ47" s="55"/>
      <c r="AK47" s="56"/>
      <c r="AL47" s="14"/>
      <c r="AM47" s="14"/>
      <c r="AN47" s="14"/>
      <c r="AO47" s="14"/>
      <c r="AP47" s="14"/>
      <c r="AQ47" s="27"/>
      <c r="AR47" s="57"/>
      <c r="AS47" s="57"/>
      <c r="AT47" s="28"/>
      <c r="AU47" s="93"/>
      <c r="AV47" s="29"/>
      <c r="AW47" s="30"/>
      <c r="AX47" s="31"/>
      <c r="AY47" s="14"/>
      <c r="AZ47" s="14"/>
      <c r="BA47" s="32"/>
      <c r="BB47" s="32"/>
      <c r="BC47" s="14"/>
      <c r="BD47" s="32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33"/>
      <c r="CD47" s="33"/>
      <c r="CE47" s="33"/>
      <c r="CF47" s="33"/>
      <c r="CG47" s="33"/>
      <c r="CH47" s="33"/>
      <c r="CI47" s="33"/>
      <c r="CJ47" s="14"/>
      <c r="CK47" s="14"/>
      <c r="CL47" s="14"/>
      <c r="CM47" s="14"/>
    </row>
    <row r="48" spans="1:91" ht="15.75">
      <c r="A48" s="25"/>
      <c r="B48" s="26"/>
      <c r="C48" s="55"/>
      <c r="D48" s="55"/>
      <c r="E48" s="55"/>
      <c r="F48" s="55"/>
      <c r="G48" s="14"/>
      <c r="H48" s="55"/>
      <c r="I48" s="55"/>
      <c r="J48" s="32"/>
      <c r="K48" s="32"/>
      <c r="L48" s="32"/>
      <c r="M48" s="55"/>
      <c r="N48" s="55"/>
      <c r="O48" s="56"/>
      <c r="P48" s="55"/>
      <c r="Q48" s="56"/>
      <c r="R48" s="56"/>
      <c r="S48" s="55"/>
      <c r="T48" s="55"/>
      <c r="U48" s="14"/>
      <c r="V48" s="14"/>
      <c r="W48" s="14"/>
      <c r="X48" s="14"/>
      <c r="Y48" s="14"/>
      <c r="Z48" s="14"/>
      <c r="AA48" s="14"/>
      <c r="AB48" s="65"/>
      <c r="AC48" s="14"/>
      <c r="AD48" s="14"/>
      <c r="AE48" s="14"/>
      <c r="AF48" s="14"/>
      <c r="AG48" s="14"/>
      <c r="AH48" s="14"/>
      <c r="AI48" s="14"/>
      <c r="AJ48" s="55"/>
      <c r="AK48" s="56"/>
      <c r="AL48" s="14"/>
      <c r="AM48" s="14"/>
      <c r="AN48" s="14"/>
      <c r="AO48" s="14"/>
      <c r="AP48" s="14"/>
      <c r="AQ48" s="27"/>
      <c r="AR48" s="57"/>
      <c r="AS48" s="57"/>
      <c r="AT48" s="28"/>
      <c r="AU48" s="93"/>
      <c r="AV48" s="29"/>
      <c r="AW48" s="30"/>
      <c r="AX48" s="31"/>
      <c r="AY48" s="14"/>
      <c r="AZ48" s="14"/>
      <c r="BA48" s="32"/>
      <c r="BB48" s="32"/>
      <c r="BC48" s="14"/>
      <c r="BD48" s="32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33"/>
      <c r="CD48" s="33"/>
      <c r="CE48" s="33"/>
      <c r="CF48" s="33"/>
      <c r="CG48" s="33"/>
      <c r="CH48" s="33"/>
      <c r="CI48" s="33"/>
      <c r="CJ48" s="14"/>
      <c r="CK48" s="14"/>
      <c r="CL48" s="14"/>
      <c r="CM48" s="14"/>
    </row>
    <row r="49" spans="1:91" ht="15.75">
      <c r="A49" s="25"/>
      <c r="B49" s="26"/>
      <c r="C49" s="55"/>
      <c r="D49" s="55"/>
      <c r="E49" s="55"/>
      <c r="F49" s="55"/>
      <c r="G49" s="14"/>
      <c r="H49" s="55"/>
      <c r="I49" s="55"/>
      <c r="J49" s="32"/>
      <c r="K49" s="32"/>
      <c r="L49" s="32"/>
      <c r="M49" s="55"/>
      <c r="N49" s="55"/>
      <c r="O49" s="56"/>
      <c r="P49" s="55"/>
      <c r="Q49" s="56"/>
      <c r="R49" s="56"/>
      <c r="S49" s="55"/>
      <c r="T49" s="55"/>
      <c r="U49" s="14"/>
      <c r="V49" s="14"/>
      <c r="W49" s="14"/>
      <c r="X49" s="14"/>
      <c r="Y49" s="14"/>
      <c r="Z49" s="14"/>
      <c r="AA49" s="14"/>
      <c r="AB49" s="65"/>
      <c r="AC49" s="14"/>
      <c r="AD49" s="14"/>
      <c r="AE49" s="14"/>
      <c r="AF49" s="14"/>
      <c r="AG49" s="14"/>
      <c r="AH49" s="14"/>
      <c r="AI49" s="14"/>
      <c r="AJ49" s="55"/>
      <c r="AK49" s="56"/>
      <c r="AL49" s="14"/>
      <c r="AM49" s="14"/>
      <c r="AN49" s="14"/>
      <c r="AO49" s="14"/>
      <c r="AP49" s="14"/>
      <c r="AQ49" s="27"/>
      <c r="AR49" s="57"/>
      <c r="AS49" s="57"/>
      <c r="AT49" s="28"/>
      <c r="AU49" s="93"/>
      <c r="AV49" s="29"/>
      <c r="AW49" s="30"/>
      <c r="AX49" s="31"/>
      <c r="AY49" s="14"/>
      <c r="AZ49" s="14"/>
      <c r="BA49" s="32"/>
      <c r="BB49" s="32"/>
      <c r="BC49" s="14"/>
      <c r="BD49" s="32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33"/>
      <c r="CD49" s="33"/>
      <c r="CE49" s="33"/>
      <c r="CF49" s="33"/>
      <c r="CG49" s="33"/>
      <c r="CH49" s="33"/>
      <c r="CI49" s="33"/>
      <c r="CJ49" s="14"/>
      <c r="CK49" s="14"/>
      <c r="CL49" s="14"/>
      <c r="CM49" s="14"/>
    </row>
    <row r="50" spans="1:91" ht="15.75">
      <c r="A50" s="25"/>
      <c r="B50" s="26"/>
      <c r="C50" s="55"/>
      <c r="D50" s="55"/>
      <c r="E50" s="55"/>
      <c r="F50" s="55"/>
      <c r="G50" s="14"/>
      <c r="H50" s="55"/>
      <c r="I50" s="55"/>
      <c r="J50" s="32"/>
      <c r="K50" s="32"/>
      <c r="L50" s="32"/>
      <c r="M50" s="55"/>
      <c r="N50" s="55"/>
      <c r="O50" s="56"/>
      <c r="P50" s="55"/>
      <c r="Q50" s="56"/>
      <c r="R50" s="56"/>
      <c r="S50" s="55"/>
      <c r="T50" s="55"/>
      <c r="U50" s="14"/>
      <c r="V50" s="14"/>
      <c r="W50" s="14"/>
      <c r="X50" s="14"/>
      <c r="Y50" s="14"/>
      <c r="Z50" s="14"/>
      <c r="AA50" s="14"/>
      <c r="AB50" s="65"/>
      <c r="AC50" s="14"/>
      <c r="AD50" s="14"/>
      <c r="AE50" s="14"/>
      <c r="AF50" s="14"/>
      <c r="AG50" s="14"/>
      <c r="AH50" s="14"/>
      <c r="AI50" s="14"/>
      <c r="AJ50" s="55"/>
      <c r="AK50" s="56"/>
      <c r="AL50" s="14"/>
      <c r="AM50" s="14"/>
      <c r="AN50" s="14"/>
      <c r="AO50" s="14"/>
      <c r="AP50" s="14"/>
      <c r="AQ50" s="27"/>
      <c r="AR50" s="57"/>
      <c r="AS50" s="57"/>
      <c r="AT50" s="28"/>
      <c r="AU50" s="93"/>
      <c r="AV50" s="29"/>
      <c r="AW50" s="30"/>
      <c r="AX50" s="31"/>
      <c r="AY50" s="14"/>
      <c r="AZ50" s="14"/>
      <c r="BA50" s="32"/>
      <c r="BB50" s="32"/>
      <c r="BC50" s="14"/>
      <c r="BD50" s="32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33"/>
      <c r="CD50" s="33"/>
      <c r="CE50" s="33"/>
      <c r="CF50" s="33"/>
      <c r="CG50" s="33"/>
      <c r="CH50" s="33"/>
      <c r="CI50" s="33"/>
      <c r="CJ50" s="14"/>
      <c r="CK50" s="14"/>
      <c r="CL50" s="14"/>
      <c r="CM50" s="14"/>
    </row>
    <row r="51" spans="44:82" ht="15.75">
      <c r="AR51" s="60"/>
      <c r="AS51" s="60"/>
      <c r="CD51" s="61"/>
    </row>
    <row r="52" spans="44:82" ht="15.75">
      <c r="AR52" s="60"/>
      <c r="AS52" s="60"/>
      <c r="CD52" s="61"/>
    </row>
    <row r="53" spans="44:82" ht="15.75">
      <c r="AR53" s="60"/>
      <c r="AS53" s="60"/>
      <c r="CD53" s="61"/>
    </row>
    <row r="54" spans="44:82" ht="15.75">
      <c r="AR54" s="60"/>
      <c r="AS54" s="60"/>
      <c r="CD54" s="61"/>
    </row>
    <row r="55" spans="44:82" ht="15.75">
      <c r="AR55" s="60"/>
      <c r="AS55" s="60"/>
      <c r="CD55" s="61"/>
    </row>
    <row r="56" spans="44:82" ht="15.75">
      <c r="AR56" s="60"/>
      <c r="AS56" s="60"/>
      <c r="CD56" s="61"/>
    </row>
    <row r="57" spans="44:82" ht="15.75">
      <c r="AR57" s="60"/>
      <c r="AS57" s="60"/>
      <c r="CD57" s="61"/>
    </row>
    <row r="58" spans="44:82" ht="15.75">
      <c r="AR58" s="60"/>
      <c r="AS58" s="60"/>
      <c r="CD58" s="61"/>
    </row>
    <row r="59" spans="44:82" ht="15.75">
      <c r="AR59" s="60"/>
      <c r="AS59" s="60"/>
      <c r="CD59" s="61"/>
    </row>
    <row r="60" spans="44:82" ht="15.75">
      <c r="AR60" s="60"/>
      <c r="AS60" s="60"/>
      <c r="CD60" s="61"/>
    </row>
    <row r="61" spans="44:82" ht="15.75">
      <c r="AR61" s="60"/>
      <c r="AS61" s="60"/>
      <c r="CD61" s="61"/>
    </row>
    <row r="62" spans="44:82" ht="15.75">
      <c r="AR62" s="60"/>
      <c r="AS62" s="60"/>
      <c r="CD62" s="61"/>
    </row>
    <row r="63" spans="44:82" ht="15.75">
      <c r="AR63" s="60"/>
      <c r="AS63" s="60"/>
      <c r="CD63" s="61"/>
    </row>
    <row r="64" spans="44:82" ht="15.75">
      <c r="AR64" s="60"/>
      <c r="AS64" s="60"/>
      <c r="CD64" s="61"/>
    </row>
    <row r="65" spans="44:82" ht="15.75">
      <c r="AR65" s="60"/>
      <c r="AS65" s="60"/>
      <c r="CD65" s="61"/>
    </row>
    <row r="66" spans="44:82" ht="15.75">
      <c r="AR66" s="60"/>
      <c r="AS66" s="60"/>
      <c r="CD66" s="61"/>
    </row>
    <row r="67" spans="44:82" ht="15.75">
      <c r="AR67" s="60"/>
      <c r="AS67" s="60"/>
      <c r="CD67" s="61"/>
    </row>
    <row r="68" spans="44:82" ht="15.75">
      <c r="AR68" s="60"/>
      <c r="AS68" s="60"/>
      <c r="CD68" s="61"/>
    </row>
    <row r="69" spans="44:82" ht="15.75">
      <c r="AR69" s="60"/>
      <c r="AS69" s="60"/>
      <c r="CD69" s="61"/>
    </row>
    <row r="70" spans="44:82" ht="15.75">
      <c r="AR70" s="60"/>
      <c r="AS70" s="60"/>
      <c r="CD70" s="61"/>
    </row>
    <row r="71" spans="44:82" ht="15.75">
      <c r="AR71" s="60"/>
      <c r="AS71" s="60"/>
      <c r="CD71" s="61"/>
    </row>
    <row r="72" spans="44:82" ht="15.75">
      <c r="AR72" s="60"/>
      <c r="AS72" s="60"/>
      <c r="CD72" s="61"/>
    </row>
    <row r="73" spans="44:82" ht="15.75">
      <c r="AR73" s="60"/>
      <c r="AS73" s="60"/>
      <c r="CD73" s="61"/>
    </row>
    <row r="74" spans="44:82" ht="15.75">
      <c r="AR74" s="60"/>
      <c r="AS74" s="60"/>
      <c r="CD74" s="61"/>
    </row>
    <row r="75" spans="44:82" ht="15.75">
      <c r="AR75" s="60"/>
      <c r="AS75" s="60"/>
      <c r="CD75" s="61"/>
    </row>
    <row r="76" spans="44:82" ht="15.75">
      <c r="AR76" s="60"/>
      <c r="AS76" s="60"/>
      <c r="CD76" s="61"/>
    </row>
    <row r="77" spans="44:82" ht="15.75">
      <c r="AR77" s="60"/>
      <c r="AS77" s="60"/>
      <c r="CD77" s="61"/>
    </row>
    <row r="78" spans="44:82" ht="15.75">
      <c r="AR78" s="60"/>
      <c r="AS78" s="60"/>
      <c r="CD78" s="61"/>
    </row>
    <row r="79" spans="44:82" ht="15.75">
      <c r="AR79" s="60"/>
      <c r="AS79" s="60"/>
      <c r="CD79" s="61"/>
    </row>
    <row r="80" spans="44:82" ht="15.75">
      <c r="AR80" s="60"/>
      <c r="AS80" s="60"/>
      <c r="CD80" s="61"/>
    </row>
    <row r="81" spans="44:82" ht="15.75">
      <c r="AR81" s="60"/>
      <c r="AS81" s="60"/>
      <c r="CD81" s="61"/>
    </row>
    <row r="82" spans="44:82" ht="15.75">
      <c r="AR82" s="60"/>
      <c r="AS82" s="60"/>
      <c r="CD82" s="61"/>
    </row>
    <row r="83" spans="44:82" ht="15.75">
      <c r="AR83" s="60"/>
      <c r="AS83" s="60"/>
      <c r="CD83" s="61"/>
    </row>
    <row r="84" spans="44:82" ht="15.75">
      <c r="AR84" s="60"/>
      <c r="AS84" s="60"/>
      <c r="CD84" s="61"/>
    </row>
    <row r="85" spans="44:82" ht="15.75">
      <c r="AR85" s="60"/>
      <c r="AS85" s="60"/>
      <c r="CD85" s="61"/>
    </row>
    <row r="86" spans="44:82" ht="15.75">
      <c r="AR86" s="60"/>
      <c r="AS86" s="60"/>
      <c r="CD86" s="61"/>
    </row>
    <row r="87" spans="44:82" ht="15.75">
      <c r="AR87" s="60"/>
      <c r="AS87" s="60"/>
      <c r="CD87" s="61"/>
    </row>
    <row r="88" spans="44:82" ht="15.75">
      <c r="AR88" s="60"/>
      <c r="AS88" s="60"/>
      <c r="CD88" s="61"/>
    </row>
    <row r="89" spans="44:82" ht="15.75">
      <c r="AR89" s="60"/>
      <c r="AS89" s="60"/>
      <c r="CD89" s="61"/>
    </row>
    <row r="90" spans="44:82" ht="15.75">
      <c r="AR90" s="60"/>
      <c r="AS90" s="60"/>
      <c r="CD90" s="61"/>
    </row>
    <row r="91" spans="44:82" ht="15.75">
      <c r="AR91" s="60"/>
      <c r="AS91" s="60"/>
      <c r="CD91" s="61"/>
    </row>
    <row r="92" spans="44:82" ht="15.75">
      <c r="AR92" s="60"/>
      <c r="AS92" s="60"/>
      <c r="CD92" s="61"/>
    </row>
    <row r="93" spans="44:82" ht="15.75">
      <c r="AR93" s="60"/>
      <c r="AS93" s="60"/>
      <c r="CD93" s="61"/>
    </row>
    <row r="94" spans="44:82" ht="15.75">
      <c r="AR94" s="60"/>
      <c r="AS94" s="60"/>
      <c r="CD94" s="61"/>
    </row>
    <row r="95" spans="44:82" ht="15.75">
      <c r="AR95" s="60"/>
      <c r="AS95" s="60"/>
      <c r="CD95" s="61"/>
    </row>
    <row r="96" spans="44:82" ht="15.75">
      <c r="AR96" s="60"/>
      <c r="AS96" s="60"/>
      <c r="CD96" s="61"/>
    </row>
    <row r="97" spans="44:82" ht="15.75">
      <c r="AR97" s="60"/>
      <c r="AS97" s="60"/>
      <c r="CD97" s="61"/>
    </row>
    <row r="98" spans="44:82" ht="15.75">
      <c r="AR98" s="60"/>
      <c r="AS98" s="60"/>
      <c r="CD98" s="61"/>
    </row>
    <row r="99" spans="44:82" ht="15.75">
      <c r="AR99" s="60"/>
      <c r="AS99" s="60"/>
      <c r="CD99" s="61"/>
    </row>
    <row r="100" spans="44:82" ht="15.75">
      <c r="AR100" s="60"/>
      <c r="AS100" s="60"/>
      <c r="CD100" s="61"/>
    </row>
    <row r="101" spans="44:82" ht="15.75">
      <c r="AR101" s="60"/>
      <c r="AS101" s="60"/>
      <c r="CD101" s="61"/>
    </row>
    <row r="102" spans="44:82" ht="15.75">
      <c r="AR102" s="60"/>
      <c r="AS102" s="60"/>
      <c r="CD102" s="61"/>
    </row>
    <row r="103" spans="44:82" ht="15.75">
      <c r="AR103" s="60"/>
      <c r="AS103" s="60"/>
      <c r="CD103" s="61"/>
    </row>
    <row r="104" spans="44:82" ht="15.75">
      <c r="AR104" s="60"/>
      <c r="AS104" s="60"/>
      <c r="CD104" s="61"/>
    </row>
    <row r="105" spans="44:82" ht="15.75">
      <c r="AR105" s="60"/>
      <c r="AS105" s="60"/>
      <c r="CD105" s="61"/>
    </row>
    <row r="106" spans="44:82" ht="15.75">
      <c r="AR106" s="60"/>
      <c r="AS106" s="60"/>
      <c r="CD106" s="61"/>
    </row>
    <row r="107" spans="44:82" ht="15.75">
      <c r="AR107" s="60"/>
      <c r="AS107" s="60"/>
      <c r="CD107" s="61"/>
    </row>
    <row r="108" spans="44:82" ht="15.75">
      <c r="AR108" s="60"/>
      <c r="AS108" s="60"/>
      <c r="CD108" s="61"/>
    </row>
    <row r="109" spans="44:82" ht="15.75">
      <c r="AR109" s="60"/>
      <c r="AS109" s="60"/>
      <c r="CD109" s="61"/>
    </row>
    <row r="110" spans="44:82" ht="15.75">
      <c r="AR110" s="60"/>
      <c r="AS110" s="60"/>
      <c r="CD110" s="61"/>
    </row>
    <row r="111" spans="44:82" ht="15.75">
      <c r="AR111" s="60"/>
      <c r="AS111" s="60"/>
      <c r="CD111" s="61"/>
    </row>
    <row r="112" spans="44:82" ht="15.75">
      <c r="AR112" s="60"/>
      <c r="AS112" s="60"/>
      <c r="CD112" s="61"/>
    </row>
    <row r="113" spans="44:82" ht="15.75">
      <c r="AR113" s="60"/>
      <c r="AS113" s="60"/>
      <c r="CD113" s="61"/>
    </row>
    <row r="114" spans="44:82" ht="15.75">
      <c r="AR114" s="60"/>
      <c r="AS114" s="60"/>
      <c r="CD114" s="61"/>
    </row>
    <row r="115" spans="44:82" ht="15.75">
      <c r="AR115" s="60"/>
      <c r="AS115" s="60"/>
      <c r="CD115" s="61"/>
    </row>
    <row r="116" spans="44:82" ht="15.75">
      <c r="AR116" s="60"/>
      <c r="AS116" s="60"/>
      <c r="CD116" s="61"/>
    </row>
    <row r="117" spans="44:45" ht="15.75">
      <c r="AR117" s="60"/>
      <c r="AS117" s="60"/>
    </row>
    <row r="118" spans="44:45" ht="15.75">
      <c r="AR118" s="60"/>
      <c r="AS118" s="60"/>
    </row>
    <row r="119" spans="44:45" ht="15.75">
      <c r="AR119" s="60"/>
      <c r="AS119" s="60"/>
    </row>
    <row r="120" spans="44:45" ht="15.75">
      <c r="AR120" s="60"/>
      <c r="AS120" s="60"/>
    </row>
    <row r="121" spans="44:45" ht="15.75">
      <c r="AR121" s="60"/>
      <c r="AS121" s="60"/>
    </row>
    <row r="122" spans="44:45" ht="15.75">
      <c r="AR122" s="60"/>
      <c r="AS122" s="60"/>
    </row>
    <row r="123" spans="44:45" ht="15.75">
      <c r="AR123" s="60"/>
      <c r="AS123" s="60"/>
    </row>
    <row r="124" spans="44:45" ht="15.75">
      <c r="AR124" s="60"/>
      <c r="AS124" s="60"/>
    </row>
    <row r="125" spans="44:45" ht="15.75">
      <c r="AR125" s="60"/>
      <c r="AS125" s="60"/>
    </row>
    <row r="126" spans="44:45" ht="15.75">
      <c r="AR126" s="60"/>
      <c r="AS126" s="60"/>
    </row>
    <row r="127" spans="44:45" ht="15.75">
      <c r="AR127" s="60"/>
      <c r="AS127" s="60"/>
    </row>
    <row r="128" spans="44:45" ht="15.75">
      <c r="AR128" s="60"/>
      <c r="AS128" s="60"/>
    </row>
    <row r="129" spans="44:45" ht="15.75">
      <c r="AR129" s="60"/>
      <c r="AS129" s="60"/>
    </row>
    <row r="130" spans="44:45" ht="15.75">
      <c r="AR130" s="60"/>
      <c r="AS130" s="60"/>
    </row>
    <row r="131" spans="44:45" ht="15.75">
      <c r="AR131" s="60"/>
      <c r="AS131" s="60"/>
    </row>
    <row r="132" spans="44:45" ht="15.75">
      <c r="AR132" s="60"/>
      <c r="AS132" s="60"/>
    </row>
    <row r="133" spans="44:45" ht="15.75">
      <c r="AR133" s="60"/>
      <c r="AS133" s="60"/>
    </row>
    <row r="134" spans="44:45" ht="15.75">
      <c r="AR134" s="60"/>
      <c r="AS134" s="60"/>
    </row>
    <row r="135" spans="44:45" ht="15.75">
      <c r="AR135" s="60"/>
      <c r="AS135" s="60"/>
    </row>
    <row r="136" spans="44:45" ht="15.75">
      <c r="AR136" s="60"/>
      <c r="AS136" s="60"/>
    </row>
    <row r="137" spans="44:45" ht="15.75">
      <c r="AR137" s="60"/>
      <c r="AS137" s="60"/>
    </row>
    <row r="138" spans="44:45" ht="15.75">
      <c r="AR138" s="60"/>
      <c r="AS138" s="60"/>
    </row>
    <row r="139" spans="44:45" ht="15.75">
      <c r="AR139" s="60"/>
      <c r="AS139" s="60"/>
    </row>
    <row r="140" spans="44:45" ht="15.75">
      <c r="AR140" s="60"/>
      <c r="AS140" s="60"/>
    </row>
    <row r="141" spans="44:45" ht="15.75">
      <c r="AR141" s="60"/>
      <c r="AS141" s="60"/>
    </row>
    <row r="142" spans="44:45" ht="15.75">
      <c r="AR142" s="60"/>
      <c r="AS142" s="60"/>
    </row>
    <row r="143" spans="44:45" ht="15.75">
      <c r="AR143" s="60"/>
      <c r="AS143" s="60"/>
    </row>
    <row r="144" ht="15.75">
      <c r="AR144" s="60"/>
    </row>
    <row r="145" ht="15.75">
      <c r="AR145" s="60"/>
    </row>
    <row r="146" ht="15.75">
      <c r="AR146" s="60"/>
    </row>
    <row r="147" ht="15.75">
      <c r="AR147" s="60"/>
    </row>
    <row r="148" ht="15.75">
      <c r="AR148" s="60"/>
    </row>
    <row r="149" ht="15.75">
      <c r="AR149" s="60"/>
    </row>
    <row r="150" ht="15.75">
      <c r="AR150" s="60"/>
    </row>
    <row r="151" ht="15.75">
      <c r="AR151" s="60"/>
    </row>
    <row r="152" ht="15.75">
      <c r="AR152" s="60"/>
    </row>
    <row r="153" ht="15.75">
      <c r="AR153" s="60"/>
    </row>
    <row r="154" ht="15.75">
      <c r="AR154" s="60"/>
    </row>
    <row r="155" ht="15.75">
      <c r="AR155" s="60"/>
    </row>
    <row r="156" ht="15.75">
      <c r="AR156" s="60"/>
    </row>
    <row r="157" ht="15.75">
      <c r="AR157" s="60"/>
    </row>
    <row r="158" ht="15.75">
      <c r="AR158" s="60"/>
    </row>
    <row r="159" ht="15.75">
      <c r="AR159" s="60"/>
    </row>
    <row r="160" ht="15.75">
      <c r="AR160" s="60"/>
    </row>
    <row r="161" ht="15.75">
      <c r="AR161" s="60"/>
    </row>
    <row r="162" ht="15.75">
      <c r="AR162" s="60"/>
    </row>
    <row r="163" ht="15.75">
      <c r="AR163" s="60"/>
    </row>
    <row r="164" ht="15.75">
      <c r="AR164" s="60"/>
    </row>
    <row r="165" ht="15.75">
      <c r="AR165" s="60"/>
    </row>
    <row r="166" ht="15.75">
      <c r="AR166" s="60"/>
    </row>
    <row r="167" ht="15.75">
      <c r="AR167" s="60"/>
    </row>
    <row r="168" ht="15.75">
      <c r="AR168" s="60"/>
    </row>
  </sheetData>
  <mergeCells count="1">
    <mergeCell ref="A3:CN3"/>
  </mergeCells>
  <conditionalFormatting sqref="AA5 AA6:AB6">
    <cfRule type="expression" priority="1" dxfId="0" stopIfTrue="1">
      <formula>"nesplněno"</formula>
    </cfRule>
  </conditionalFormatting>
  <conditionalFormatting sqref="U5:Z6">
    <cfRule type="cellIs" priority="2" dxfId="1" operator="equal" stopIfTrue="1">
      <formula>"NE"</formula>
    </cfRule>
  </conditionalFormatting>
  <conditionalFormatting sqref="AL6">
    <cfRule type="cellIs" priority="3" dxfId="2" operator="notBetween" stopIfTrue="1">
      <formula>0</formula>
      <formula>3</formula>
    </cfRule>
  </conditionalFormatting>
  <hyperlinks>
    <hyperlink ref="M28" r:id="rId1" display="obec@albrechticky.cz"/>
    <hyperlink ref="N28" r:id="rId2" display="www.albrechticky.cz"/>
    <hyperlink ref="M14" r:id="rId3" display="obec.pist@volny.cz"/>
    <hyperlink ref="N14" r:id="rId4" display="www.pist.cz"/>
    <hyperlink ref="M10" r:id="rId5" display="ou.bukovec@bukovec.cz"/>
    <hyperlink ref="N10" r:id="rId6" display="www.bukovec.cz"/>
    <hyperlink ref="M24" r:id="rId7" display="podatelna@stary-jicin.cz"/>
    <hyperlink ref="N24" r:id="rId8" display="www.stary-jicin.cz"/>
    <hyperlink ref="M25" r:id="rId9" display="podatelna@stary-jicin.cz"/>
    <hyperlink ref="N25" r:id="rId10" display="www.stary-jicin.cz"/>
    <hyperlink ref="M31" r:id="rId11" display="matusu@odry.cz"/>
    <hyperlink ref="N31" r:id="rId12" display="www.odry.cz"/>
    <hyperlink ref="M20" r:id="rId13" display="hajveslezsku@hajveslezsku.cz"/>
    <hyperlink ref="M9" r:id="rId14" display="fadem@quick.cz"/>
    <hyperlink ref="N9" r:id="rId15" display="www.trianon.silesnet.cz"/>
    <hyperlink ref="M16" r:id="rId16" display="info@opava-city.cz"/>
    <hyperlink ref="N16" r:id="rId17" display="www.opava-city.cz"/>
    <hyperlink ref="M21" r:id="rId18" display="info@opava-city.cz"/>
    <hyperlink ref="N21" r:id="rId19" display="www.opava-city.cz"/>
    <hyperlink ref="M32" r:id="rId20" display="info@mubo.cz"/>
    <hyperlink ref="N32" r:id="rId21" display="www.město-bohumin.cz"/>
    <hyperlink ref="M29" r:id="rId22" display="ou@terlicko.cz"/>
    <hyperlink ref="N29" r:id="rId23" display="www.terlicko.cz"/>
    <hyperlink ref="M26" r:id="rId24" display="meu.senov@seznam.cz"/>
    <hyperlink ref="N26" r:id="rId25" display="www.město-senov.cz"/>
    <hyperlink ref="M23" r:id="rId26" display="obec@bartosovice.cz"/>
    <hyperlink ref="N23" r:id="rId27" display="www.bartosovice.cz"/>
    <hyperlink ref="M22" r:id="rId28" display="metylovice@giff.cz"/>
    <hyperlink ref="N22" r:id="rId29" display="www.metylovice.cz"/>
    <hyperlink ref="M18" r:id="rId30" display="metylovice@giff.cz"/>
    <hyperlink ref="N18" r:id="rId31" display="www.metylovice.cz"/>
    <hyperlink ref="M8" r:id="rId32" display="cpr@doo.cz"/>
    <hyperlink ref="N8" r:id="rId33" display="http://cpr.cz"/>
    <hyperlink ref="M30" r:id="rId34" display="obec@suchdol-nad-odrou.cz"/>
    <hyperlink ref="N30" r:id="rId35" display="www.suchdol-nad-odrou.cz"/>
    <hyperlink ref="M19" r:id="rId36" display="hrat@hrat.org"/>
    <hyperlink ref="N19" r:id="rId37" display="www.hrat.org"/>
    <hyperlink ref="M13" r:id="rId38" display="pisekfm@trz.cz"/>
    <hyperlink ref="M27" r:id="rId39" display="czkura@volny.cz"/>
    <hyperlink ref="M11" r:id="rId40" display="ou.bocanovice@quick.cz"/>
    <hyperlink ref="M6" r:id="rId41" display="starostka@navsi.cz"/>
    <hyperlink ref="N6" r:id="rId42" display="www.navsi.cz"/>
    <hyperlink ref="M7" r:id="rId43" display="obec@vendryne.cz"/>
    <hyperlink ref="N7" r:id="rId44" display="www.vendryne.cz"/>
    <hyperlink ref="M12" r:id="rId45" display="obec@petrvaldobec.cz"/>
    <hyperlink ref="N12" r:id="rId46" display="www.obecpetrvald.cz"/>
    <hyperlink ref="M15" r:id="rId47" display="bvu@bvu.cz"/>
    <hyperlink ref="N15" r:id="rId48" display="www.bvu.cz"/>
  </hyperlinks>
  <printOptions/>
  <pageMargins left="0.7874015748031497" right="0.5905511811023623" top="0.984251968503937" bottom="0.3937007874015748" header="0.5118110236220472" footer="0"/>
  <pageSetup horizontalDpi="600" verticalDpi="600" orientation="landscape" paperSize="9" scale="85" r:id="rId51"/>
  <headerFooter alignWithMargins="0">
    <oddHeader>&amp;L&amp;"Times New Roman,tučné"&amp;14Usnesení č. 4/133/1 - Příloha č. 1&amp;"Times New Roman,obyčejné"
Počet stran přílohy: 4&amp;R&amp;"Times New Roman,obyčejné"&amp;14Strana &amp;P</oddHeader>
  </headerFooter>
  <legacyDrawing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&amp;L&amp;N&amp;P&amp;A&amp;F&amp;A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>
    <row r="1" ht="12.75">
      <c r="A1">
        <v>200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</dc:creator>
  <cp:keywords/>
  <dc:description/>
  <cp:lastModifiedBy>bartmanova</cp:lastModifiedBy>
  <cp:lastPrinted>2005-04-29T11:57:04Z</cp:lastPrinted>
  <dcterms:created xsi:type="dcterms:W3CDTF">2005-03-04T11:37:26Z</dcterms:created>
  <dcterms:modified xsi:type="dcterms:W3CDTF">2005-04-29T11:57:06Z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