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bartoskova_msk_cz/Documents/_N_Bartoskova/_N_Regionální rozvoj/POV/POV 2025/Vyhodnocení/RK 24. 2. 2025/"/>
    </mc:Choice>
  </mc:AlternateContent>
  <xr:revisionPtr revIDLastSave="6961" documentId="6_{EB9C9652-8289-4BCD-A941-1DD8F938C31F}" xr6:coauthVersionLast="47" xr6:coauthVersionMax="47" xr10:uidLastSave="{82737F5E-EB2E-44A5-B07C-B3207553E60D}"/>
  <bookViews>
    <workbookView xWindow="10845" yWindow="1320" windowWidth="34995" windowHeight="18825" xr2:uid="{00000000-000D-0000-FFFF-FFFF00000000}"/>
  </bookViews>
  <sheets>
    <sheet name="DT 3_poskytnutí dotace" sheetId="1" r:id="rId1"/>
  </sheets>
  <definedNames>
    <definedName name="_xlnm._FilterDatabase" localSheetId="0" hidden="1">'DT 3_poskytnutí dotace'!$A$4:$AC$18</definedName>
    <definedName name="_xlnm.Print_Area" localSheetId="0">'DT 3_poskytnutí dotace'!$A$5:$E$17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1" l="1"/>
  <c r="Q18" i="1" l="1"/>
  <c r="K11" i="1"/>
  <c r="N11" i="1"/>
  <c r="O11" i="1" s="1"/>
  <c r="R11" i="1"/>
  <c r="P9" i="1"/>
  <c r="R5" i="1"/>
  <c r="K9" i="1"/>
  <c r="N9" i="1"/>
  <c r="R9" i="1"/>
  <c r="K8" i="1"/>
  <c r="N8" i="1"/>
  <c r="O8" i="1" s="1"/>
  <c r="K5" i="1" l="1"/>
  <c r="N5" i="1"/>
  <c r="O5" i="1" s="1"/>
  <c r="K14" i="1"/>
  <c r="N14" i="1"/>
  <c r="P14" i="1" s="1"/>
  <c r="R14" i="1"/>
  <c r="K15" i="1"/>
  <c r="N15" i="1"/>
  <c r="O15" i="1" s="1"/>
  <c r="K16" i="1"/>
  <c r="N16" i="1"/>
  <c r="O16" i="1" s="1"/>
  <c r="K17" i="1"/>
  <c r="N17" i="1"/>
  <c r="O17" i="1" s="1"/>
  <c r="R17" i="1"/>
  <c r="K6" i="1"/>
  <c r="N6" i="1"/>
  <c r="O6" i="1" s="1"/>
  <c r="R6" i="1"/>
  <c r="K7" i="1"/>
  <c r="N7" i="1"/>
  <c r="O7" i="1" s="1"/>
  <c r="K10" i="1"/>
  <c r="N10" i="1"/>
  <c r="O10" i="1" s="1"/>
  <c r="R10" i="1"/>
  <c r="K12" i="1"/>
  <c r="N12" i="1"/>
  <c r="O12" i="1" s="1"/>
  <c r="R12" i="1"/>
  <c r="K13" i="1"/>
  <c r="N13" i="1"/>
  <c r="O13" i="1" s="1"/>
  <c r="J18" i="1" l="1"/>
  <c r="M18" i="1" l="1"/>
  <c r="L18" i="1"/>
  <c r="R18" i="1" l="1"/>
</calcChain>
</file>

<file path=xl/sharedStrings.xml><?xml version="1.0" encoding="utf-8"?>
<sst xmlns="http://schemas.openxmlformats.org/spreadsheetml/2006/main" count="110" uniqueCount="86">
  <si>
    <t>Pořadí</t>
  </si>
  <si>
    <t>Pořadí žádosti ve VFP</t>
  </si>
  <si>
    <t>Datum podání žádosti</t>
  </si>
  <si>
    <t>Čas podání žádosti</t>
  </si>
  <si>
    <t>Žadatel</t>
  </si>
  <si>
    <t>Právní forma</t>
  </si>
  <si>
    <t>IČ</t>
  </si>
  <si>
    <t>Adresa žadatele</t>
  </si>
  <si>
    <t>Název proj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</si>
  <si>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</si>
  <si>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</si>
  <si>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</si>
  <si>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(Kč)</t>
  </si>
  <si>
    <t>Podíl dotace na uznatelných nákladech projektu (%)</t>
  </si>
  <si>
    <t>Kontrola % dotace obce do 5 tis. obyvatel</t>
  </si>
  <si>
    <t>Kontrola % dotace obce nad 5 tis. obyvatel do 10 tis. obyvatel</t>
  </si>
  <si>
    <t>Maximální časová použitelnost dotace od - do</t>
  </si>
  <si>
    <t>číslo smlouvy</t>
  </si>
  <si>
    <t>Nabytí účinnosti smlouvy</t>
  </si>
  <si>
    <t>1. splátka dotace</t>
  </si>
  <si>
    <t>1. splátka dotace vyplacení</t>
  </si>
  <si>
    <t>ZV předloženo</t>
  </si>
  <si>
    <t>2. splátka dotace</t>
  </si>
  <si>
    <t>2. splátka dotace vyplacení</t>
  </si>
  <si>
    <t>Skutečně čerpáno celkem</t>
  </si>
  <si>
    <t>Úspora celkem projekt</t>
  </si>
  <si>
    <t>poznámka</t>
  </si>
  <si>
    <t>obec Bocanovice</t>
  </si>
  <si>
    <t>obec</t>
  </si>
  <si>
    <t>00535931</t>
  </si>
  <si>
    <t xml:space="preserve"> Bocanovice 21, 739 91 Bocanovice</t>
  </si>
  <si>
    <t>Studie úpravy veřejného prostranství</t>
  </si>
  <si>
    <t>obec Osoblaha</t>
  </si>
  <si>
    <t>00296279</t>
  </si>
  <si>
    <t>Na Náměstí 106, 793 99 Osoblaha</t>
  </si>
  <si>
    <t>Studie obnovy sportovního areálu Osoblaha</t>
  </si>
  <si>
    <t>1.1.-31.12.2025</t>
  </si>
  <si>
    <t>obec Hodslavice</t>
  </si>
  <si>
    <t>00297917</t>
  </si>
  <si>
    <t>Hodslavice 211, 742 71 Hodslavice</t>
  </si>
  <si>
    <t>Hodslavice - pořízení architektonické studie - centrum obce</t>
  </si>
  <si>
    <t>obec Nýdek</t>
  </si>
  <si>
    <t>00492868</t>
  </si>
  <si>
    <t xml:space="preserve"> Nýdek 251, 739 95 Nýdek</t>
  </si>
  <si>
    <t>Revitalizace školní zahrady v obci Nýdek</t>
  </si>
  <si>
    <t>město Studénka</t>
  </si>
  <si>
    <t>město</t>
  </si>
  <si>
    <t>00298441</t>
  </si>
  <si>
    <t>nám. Republiky 762, 742 13 Studénka</t>
  </si>
  <si>
    <t>Studie regenerace sídliště ve Studénce</t>
  </si>
  <si>
    <t>obec Bělá</t>
  </si>
  <si>
    <t>00534650</t>
  </si>
  <si>
    <t>Bělá 150, 747 23 Bělá</t>
  </si>
  <si>
    <t>Architektonická studie veřejného prostoru obce Bělá "Cygnus"</t>
  </si>
  <si>
    <t>obec Rybí</t>
  </si>
  <si>
    <t>00600741</t>
  </si>
  <si>
    <t>Rybí 380, 7425 Rybí</t>
  </si>
  <si>
    <t>Studie proveditelnosti - Revitalizace vodní nádrže a okolí v obci Rybí</t>
  </si>
  <si>
    <t>obec Stará Ves nad Ondřejnicí</t>
  </si>
  <si>
    <t>00297232</t>
  </si>
  <si>
    <t>Zámecká 1, 739 23 Stará Ves nad Ondřejnicí</t>
  </si>
  <si>
    <t>Revitalizace veřejného prostranství – ulice Dušana Růži a zámeckého parku ve Staré Vsi nad Ondřejnicí</t>
  </si>
  <si>
    <t>obec Tichá</t>
  </si>
  <si>
    <t>00298476</t>
  </si>
  <si>
    <t>Tichá 1, 742 74 Tichá</t>
  </si>
  <si>
    <t>Studie dopravní obslužnosti autobusových zastávek pro cestující</t>
  </si>
  <si>
    <t>město Fulnek</t>
  </si>
  <si>
    <t>00297861</t>
  </si>
  <si>
    <t>nám. Komenského 12, 742 45 Fulnek</t>
  </si>
  <si>
    <t>Studie využitelnosti bývalé budovy MŠ U Sýpky 289</t>
  </si>
  <si>
    <t>město Město Albrechtice</t>
  </si>
  <si>
    <t>00296228</t>
  </si>
  <si>
    <t>nám. ČSA 27, 793 95 Město Albrechtice</t>
  </si>
  <si>
    <t>Prototyp autobusové zastávky</t>
  </si>
  <si>
    <t>obec Štěpánkovice</t>
  </si>
  <si>
    <t>00300756</t>
  </si>
  <si>
    <t>Slezská 520/13, 747 28 Štěpánkovice</t>
  </si>
  <si>
    <t>Studie řešení veřejného prostoru v centru obce Štěpánkovice</t>
  </si>
  <si>
    <t>obec Staré Těchanovice</t>
  </si>
  <si>
    <t>00635529</t>
  </si>
  <si>
    <t>Staré Těchanovice 48, 749 01 Staré Těchanovice</t>
  </si>
  <si>
    <t>Rekonstrukce půdních prostor obecního domu</t>
  </si>
  <si>
    <t>Celkem</t>
  </si>
  <si>
    <t>Podpora obnovy a rozvoje venkova Moravskoslezského kraje 2025 DT 3 - poskytnutí dotace</t>
  </si>
  <si>
    <t>Dotace neinvestiční (Kč)2</t>
  </si>
  <si>
    <t>Dotace investiční (Kč)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</si>
</sst>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rgb="FF00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3" fontId="4" fillId="0" borderId="1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14" fontId="0" fillId="0" borderId="1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3" fontId="2" fillId="0" borderId="6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/>
    </xf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3" xfId="0" applyBorder="1"/>
    <xf numFmtId="0" fontId="6" fillId="0" borderId="3" xfId="0" applyFont="1" applyBorder="1" applyAlignment="1">
      <alignment horizontal="center" wrapText="1" shrinkToFi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21" fontId="2" fillId="0" borderId="4" xfId="0" applyNumberFormat="1" applyFont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ální" xfId="0" builtinId="0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ahoma"/>
        <family val="2"/>
        <charset val="23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ahoma"/>
        <family val="2"/>
        <charset val="238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ahoma"/>
        <family val="2"/>
        <charset val="238"/>
        <scheme val="none"/>
      </font>
      <alignment horizontal="center" vertical="center" textRotation="0" wrapText="1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ahoma"/>
        <family val="2"/>
        <charset val="238"/>
        <scheme val="none"/>
      </font>
      <alignment horizontal="center" vertical="center" textRotation="0" wrapText="1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ahoma"/>
        <family val="2"/>
        <charset val="238"/>
        <scheme val="none"/>
      </font>
      <alignment horizontal="center" vertical="center" textRotation="0" wrapText="1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9102128-970C-4C7F-AB1F-605D4ADF849C}" name="Tabulka2" displayName="Tabulka2" ref="A4:AC17" totalsRowShown="0" headerRowDxfId="29" dataDxfId="28" tableBorderDxfId="27">
  <autoFilter ref="A4:AC17" xr:uid="{19102128-970C-4C7F-AB1F-605D4ADF849C}"/>
  <sortState xmlns:xlrd2="http://schemas.microsoft.com/office/spreadsheetml/2017/richdata2" ref="A5:AC17">
    <sortCondition ref="C5:C17"/>
    <sortCondition ref="D5:D17"/>
  </sortState>
  <tableColumns count="29">
    <tableColumn id="1" xr3:uid="{8F1A191B-6398-4AA8-A28A-46B9B816628B}" name="Pořadí"/>
    <tableColumn id="2" xr3:uid="{B82837D3-D066-4DD1-BF19-A8ADC915D00A}" name="Pořadí žádosti ve VFP" dataDxfId="26"/>
    <tableColumn id="31" xr3:uid="{E73BE9EE-F128-4A89-B9CD-784B8593E250}" name="Datum podání žádosti" dataDxfId="25"/>
    <tableColumn id="3" xr3:uid="{3D2B29BE-D63D-413E-AD99-840EA0A124DF}" name="Čas podání žádosti" dataDxfId="24"/>
    <tableColumn id="4" xr3:uid="{3FBF8BDB-598E-40D5-B39A-79EB9BBC0B78}" name="Žadatel" dataDxfId="23"/>
    <tableColumn id="5" xr3:uid="{13ECD64F-CA3B-4BEA-BD21-14F182B45998}" name="Právní forma" dataDxfId="22"/>
    <tableColumn id="6" xr3:uid="{E94ECBF3-8460-48F8-9F9C-A40E12FAB0B5}" name="IČ" dataDxfId="21"/>
    <tableColumn id="7" xr3:uid="{C98771AB-B4AD-4EA8-8C59-AE4C19085185}" name="Adresa žadatele" dataDxfId="20"/>
    <tableColumn id="8" xr3:uid="{C776A644-B7EA-4D31-8026-1CD8B0C41D3D}" name="Název proj"/>
    <tableColumn id="9" xr3:uid="{4CB7B734-DF26-4FA0-BE17-7B5545E450B4}" name="Celkové uznatelné náklady projektu (Kč)" dataDxfId="19"/>
    <tableColumn id="10" xr3:uid="{89E581E8-1AFD-47D1-BECB-836E595F9B3F}" name="Podíl žadatele na uznatelných nákladech projektu (%)" dataDxfId="18">
      <calculatedColumnFormula>L5/J5</calculatedColumnFormula>
    </tableColumn>
    <tableColumn id="11" xr3:uid="{165060CF-0A58-4746-B290-E2BA7C374422}" name="Podíl žadatele na uznatelných nákladech projektu (Kč)" dataDxfId="17"/>
    <tableColumn id="12" xr3:uid="{9C03315F-6666-48DA-A777-5A60244ACDA2}" name="Podíl dotace na uznatelných nákladech projektu (Kč)" dataDxfId="16"/>
    <tableColumn id="13" xr3:uid="{7FD678B1-9230-4740-8EF8-E1CFD58ADB78}" name="Podíl dotace na uznatelných nákladech projektu (%)" dataDxfId="15">
      <calculatedColumnFormula>M5/J5</calculatedColumnFormula>
    </tableColumn>
    <tableColumn id="14" xr3:uid="{19A153EC-894E-4C2E-A2B0-91795E1C7204}" name="Kontrola % dotace obce do 5 tis. obyvatel" dataDxfId="14">
      <calculatedColumnFormula>IF(N5&gt;70%,"chyba","ok")</calculatedColumnFormula>
    </tableColumn>
    <tableColumn id="32" xr3:uid="{32DC0C0C-1399-446E-98A7-1ACF502EEF1D}" name="Kontrola % dotace obce nad 5 tis. obyvatel do 10 tis. obyvatel" dataDxfId="13">
      <calculatedColumnFormula>IF(O5&gt;70%,"chyba","ok")</calculatedColumnFormula>
    </tableColumn>
    <tableColumn id="17" xr3:uid="{5460749B-3BA6-46E9-AA86-8B603DFE412F}" name="Dotace investiční (Kč)" dataDxfId="12"/>
    <tableColumn id="15" xr3:uid="{7D2A2BA5-9C30-4945-9673-7F595C582402}" name="Dotace neinvestiční (Kč)2" dataDxfId="11">
      <calculatedColumnFormula>M5</calculatedColumnFormula>
    </tableColumn>
    <tableColumn id="16" xr3:uid="{AB6964BD-29D5-4DDC-87F5-02B60DE013DF}" name="Maximální časová použitelnost dotace od - do" dataDxfId="10"/>
    <tableColumn id="20" xr3:uid="{AD6025C7-3509-422B-BD01-20AE2AECC088}" name="číslo smlouvy" dataDxfId="9"/>
    <tableColumn id="21" xr3:uid="{E47CC541-FB4D-4F50-BB10-AEC403CCE082}" name="Nabytí účinnosti smlouvy" dataDxfId="8"/>
    <tableColumn id="22" xr3:uid="{A52A781B-0DCD-4C5B-9EB9-0A86A9EACF5E}" name="1. splátka dotace" dataDxfId="7"/>
    <tableColumn id="23" xr3:uid="{533E8FFE-2F1C-44AC-B685-09EDD9805C58}" name="1. splátka dotace vyplacení" dataDxfId="6"/>
    <tableColumn id="24" xr3:uid="{CF05E9B4-0FAD-446A-A916-6CBF106BB6B1}" name="ZV předloženo" dataDxfId="5"/>
    <tableColumn id="25" xr3:uid="{08E4A6C7-7B2F-4470-B743-E1C4E77C8984}" name="2. splátka dotace" dataDxfId="4"/>
    <tableColumn id="26" xr3:uid="{8453D154-D20A-40FF-A941-3A350BE248FA}" name="2. splátka dotace vyplacení" dataDxfId="3"/>
    <tableColumn id="27" xr3:uid="{67862E80-3F15-4E77-83C5-987C06C74991}" name="Skutečně čerpáno celkem" dataDxfId="2"/>
    <tableColumn id="28" xr3:uid="{7355CB11-FBB3-4644-B644-12AFFB14BA59}" name="Úspora celkem projekt" dataDxfId="1"/>
    <tableColumn id="29" xr3:uid="{A73378BC-BD8E-4C1F-8719-2E0D41075394}" name="poznámk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tabSelected="1" zoomScale="75" zoomScaleNormal="75" workbookViewId="0">
      <selection activeCell="T1" sqref="T1:AC1048576"/>
    </sheetView>
  </sheetViews>
  <sheetFormatPr defaultRowHeight="15" x14ac:dyDescent="0.25"/>
  <cols>
    <col min="1" max="4" width="10.7109375" customWidth="1"/>
    <col min="5" max="5" width="27.42578125" customWidth="1"/>
    <col min="6" max="6" width="16.28515625" customWidth="1"/>
    <col min="7" max="7" width="12.5703125" customWidth="1"/>
    <col min="8" max="8" width="36.42578125" customWidth="1"/>
    <col min="9" max="9" width="36.28515625" customWidth="1"/>
    <col min="10" max="10" width="15.7109375" customWidth="1"/>
    <col min="11" max="11" width="23" customWidth="1"/>
    <col min="12" max="13" width="15.7109375" customWidth="1"/>
    <col min="14" max="14" width="19.140625" customWidth="1"/>
    <col min="15" max="16" width="18.5703125" hidden="1" customWidth="1"/>
    <col min="17" max="17" width="18.5703125" customWidth="1"/>
    <col min="18" max="18" width="18" customWidth="1"/>
    <col min="19" max="19" width="15.7109375" customWidth="1"/>
    <col min="20" max="20" width="18.85546875" hidden="1" customWidth="1"/>
    <col min="21" max="21" width="30.7109375" hidden="1" customWidth="1"/>
    <col min="22" max="22" width="20.5703125" hidden="1" customWidth="1"/>
    <col min="23" max="23" width="30.7109375" hidden="1" customWidth="1"/>
    <col min="24" max="24" width="18.85546875" hidden="1" customWidth="1"/>
    <col min="25" max="25" width="20.5703125" hidden="1" customWidth="1"/>
    <col min="26" max="26" width="30.7109375" hidden="1" customWidth="1"/>
    <col min="27" max="27" width="29.28515625" hidden="1" customWidth="1"/>
    <col min="28" max="28" width="26.28515625" hidden="1" customWidth="1"/>
    <col min="29" max="29" width="37.5703125" hidden="1" customWidth="1"/>
  </cols>
  <sheetData>
    <row r="1" spans="1:29" x14ac:dyDescent="0.25">
      <c r="A1" s="16"/>
      <c r="B1" s="16"/>
      <c r="C1" s="16"/>
      <c r="D1" s="16"/>
    </row>
    <row r="2" spans="1:29" x14ac:dyDescent="0.25">
      <c r="A2" s="16" t="s">
        <v>83</v>
      </c>
      <c r="B2" s="16"/>
      <c r="C2" s="16"/>
      <c r="D2" s="16"/>
    </row>
    <row r="3" spans="1:29" ht="16.899999999999999" customHeight="1" thickBot="1" x14ac:dyDescent="0.3">
      <c r="A3" s="1"/>
      <c r="B3" s="1"/>
      <c r="C3" s="1"/>
      <c r="D3" s="1"/>
    </row>
    <row r="4" spans="1:29" ht="185.25" customHeight="1" x14ac:dyDescent="0.25">
      <c r="A4" s="34" t="s">
        <v>0</v>
      </c>
      <c r="B4" s="45" t="s">
        <v>1</v>
      </c>
      <c r="C4" s="46" t="s">
        <v>2</v>
      </c>
      <c r="D4" s="47" t="s">
        <v>3</v>
      </c>
      <c r="E4" s="35" t="s">
        <v>4</v>
      </c>
      <c r="F4" s="35" t="s">
        <v>5</v>
      </c>
      <c r="G4" s="35" t="s">
        <v>6</v>
      </c>
      <c r="H4" s="35" t="s">
        <v>7</v>
      </c>
      <c r="I4" s="35" t="s">
        <v>8</v>
      </c>
      <c r="J4" s="36" t="s">
        <v>9</v>
      </c>
      <c r="K4" s="37" t="s">
        <v>10</v>
      </c>
      <c r="L4" s="38" t="s">
        <v>11</v>
      </c>
      <c r="M4" s="38" t="s">
        <v>12</v>
      </c>
      <c r="N4" s="38" t="s">
        <v>13</v>
      </c>
      <c r="O4" s="38" t="s">
        <v>14</v>
      </c>
      <c r="P4" s="38" t="s">
        <v>15</v>
      </c>
      <c r="Q4" s="39" t="s">
        <v>85</v>
      </c>
      <c r="R4" s="39" t="s">
        <v>84</v>
      </c>
      <c r="S4" s="41" t="s">
        <v>16</v>
      </c>
      <c r="T4" s="50" t="s">
        <v>17</v>
      </c>
      <c r="U4" s="40" t="s">
        <v>18</v>
      </c>
      <c r="V4" s="40" t="s">
        <v>19</v>
      </c>
      <c r="W4" s="40" t="s">
        <v>20</v>
      </c>
      <c r="X4" s="40" t="s">
        <v>21</v>
      </c>
      <c r="Y4" s="40" t="s">
        <v>22</v>
      </c>
      <c r="Z4" s="40" t="s">
        <v>23</v>
      </c>
      <c r="AA4" s="40" t="s">
        <v>24</v>
      </c>
      <c r="AB4" s="40" t="s">
        <v>25</v>
      </c>
      <c r="AC4" s="41" t="s">
        <v>26</v>
      </c>
    </row>
    <row r="5" spans="1:29" ht="54" customHeight="1" x14ac:dyDescent="0.25">
      <c r="A5" s="28">
        <v>1</v>
      </c>
      <c r="B5" s="28">
        <v>2</v>
      </c>
      <c r="C5" s="48">
        <v>45659</v>
      </c>
      <c r="D5" s="49">
        <v>0.3752199074074074</v>
      </c>
      <c r="E5" s="3" t="s">
        <v>27</v>
      </c>
      <c r="F5" s="3" t="s">
        <v>28</v>
      </c>
      <c r="G5" s="4" t="s">
        <v>29</v>
      </c>
      <c r="H5" s="3" t="s">
        <v>30</v>
      </c>
      <c r="I5" s="5" t="s">
        <v>31</v>
      </c>
      <c r="J5" s="2">
        <v>571500</v>
      </c>
      <c r="K5" s="6">
        <f t="shared" ref="K5:K17" si="0">L5/J5</f>
        <v>0.30008748906386701</v>
      </c>
      <c r="L5" s="2">
        <v>171500</v>
      </c>
      <c r="M5" s="2">
        <v>400000</v>
      </c>
      <c r="N5" s="7">
        <f t="shared" ref="N5:N17" si="1">M5/J5</f>
        <v>0.69991251093613294</v>
      </c>
      <c r="O5" s="7" t="str">
        <f>IF(N5&gt;70%,"chyba","ok")</f>
        <v>ok</v>
      </c>
      <c r="P5" s="7"/>
      <c r="Q5" s="2">
        <v>0</v>
      </c>
      <c r="R5" s="2">
        <f t="shared" ref="R5:R17" si="2">M5</f>
        <v>400000</v>
      </c>
      <c r="S5" s="8" t="s">
        <v>36</v>
      </c>
      <c r="T5" s="17"/>
      <c r="U5" s="17"/>
      <c r="V5" s="2"/>
      <c r="W5" s="17"/>
      <c r="X5" s="17"/>
      <c r="Y5" s="2"/>
      <c r="Z5" s="17"/>
      <c r="AA5" s="2"/>
      <c r="AB5" s="2"/>
      <c r="AC5" s="33"/>
    </row>
    <row r="6" spans="1:29" ht="54" customHeight="1" x14ac:dyDescent="0.25">
      <c r="A6" s="28">
        <v>2</v>
      </c>
      <c r="B6" s="28">
        <v>1</v>
      </c>
      <c r="C6" s="48">
        <v>45659</v>
      </c>
      <c r="D6" s="49">
        <v>0.37525462962962963</v>
      </c>
      <c r="E6" s="3" t="s">
        <v>32</v>
      </c>
      <c r="F6" s="3" t="s">
        <v>28</v>
      </c>
      <c r="G6" s="4" t="s">
        <v>33</v>
      </c>
      <c r="H6" s="3" t="s">
        <v>34</v>
      </c>
      <c r="I6" s="5" t="s">
        <v>35</v>
      </c>
      <c r="J6" s="2">
        <v>148830</v>
      </c>
      <c r="K6" s="6">
        <f t="shared" si="0"/>
        <v>0.30054424511187261</v>
      </c>
      <c r="L6" s="2">
        <v>44730</v>
      </c>
      <c r="M6" s="2">
        <v>104100</v>
      </c>
      <c r="N6" s="7">
        <f t="shared" si="1"/>
        <v>0.69945575488812739</v>
      </c>
      <c r="O6" s="7" t="str">
        <f>IF(N6&gt;70%,"chyba","ok")</f>
        <v>ok</v>
      </c>
      <c r="P6" s="7"/>
      <c r="Q6" s="2">
        <v>0</v>
      </c>
      <c r="R6" s="2">
        <f t="shared" si="2"/>
        <v>104100</v>
      </c>
      <c r="S6" s="8" t="s">
        <v>36</v>
      </c>
      <c r="T6" s="42"/>
      <c r="U6" s="8"/>
      <c r="V6" s="21"/>
      <c r="W6" s="21"/>
      <c r="X6" s="22"/>
      <c r="Y6" s="23"/>
      <c r="Z6" s="24"/>
      <c r="AA6" s="25"/>
      <c r="AB6" s="26"/>
      <c r="AC6" s="32"/>
    </row>
    <row r="7" spans="1:29" ht="54" customHeight="1" x14ac:dyDescent="0.25">
      <c r="A7" s="28">
        <v>3</v>
      </c>
      <c r="B7" s="28">
        <v>9</v>
      </c>
      <c r="C7" s="48">
        <v>45659</v>
      </c>
      <c r="D7" s="49">
        <v>0.37570601851851854</v>
      </c>
      <c r="E7" s="3" t="s">
        <v>37</v>
      </c>
      <c r="F7" s="3" t="s">
        <v>28</v>
      </c>
      <c r="G7" s="4" t="s">
        <v>38</v>
      </c>
      <c r="H7" s="3" t="s">
        <v>39</v>
      </c>
      <c r="I7" s="27" t="s">
        <v>40</v>
      </c>
      <c r="J7" s="2">
        <v>572000</v>
      </c>
      <c r="K7" s="6">
        <f t="shared" si="0"/>
        <v>0.30069930069930068</v>
      </c>
      <c r="L7" s="2">
        <v>172000</v>
      </c>
      <c r="M7" s="2">
        <v>400000</v>
      </c>
      <c r="N7" s="7">
        <f t="shared" si="1"/>
        <v>0.69930069930069927</v>
      </c>
      <c r="O7" s="7" t="str">
        <f>IF(N7&gt;70%,"chyba","ok")</f>
        <v>ok</v>
      </c>
      <c r="P7" s="7"/>
      <c r="Q7" s="2">
        <v>400000</v>
      </c>
      <c r="R7" s="2">
        <v>0</v>
      </c>
      <c r="S7" s="8" t="s">
        <v>36</v>
      </c>
      <c r="T7" s="42"/>
      <c r="U7" s="8"/>
      <c r="V7" s="21"/>
      <c r="W7" s="21"/>
      <c r="X7" s="21"/>
      <c r="Y7" s="21"/>
      <c r="Z7" s="21"/>
      <c r="AA7" s="21"/>
      <c r="AB7" s="21"/>
      <c r="AC7" s="32"/>
    </row>
    <row r="8" spans="1:29" ht="54" customHeight="1" x14ac:dyDescent="0.25">
      <c r="A8" s="28">
        <v>4</v>
      </c>
      <c r="B8" s="28">
        <v>11</v>
      </c>
      <c r="C8" s="48">
        <v>45659</v>
      </c>
      <c r="D8" s="49">
        <v>0.37670138888888888</v>
      </c>
      <c r="E8" s="3" t="s">
        <v>41</v>
      </c>
      <c r="F8" s="3" t="s">
        <v>28</v>
      </c>
      <c r="G8" s="4" t="s">
        <v>42</v>
      </c>
      <c r="H8" s="3" t="s">
        <v>43</v>
      </c>
      <c r="I8" s="5" t="s">
        <v>44</v>
      </c>
      <c r="J8" s="2">
        <v>130700</v>
      </c>
      <c r="K8" s="6">
        <f t="shared" si="0"/>
        <v>0.30068859984697782</v>
      </c>
      <c r="L8" s="2">
        <v>39300</v>
      </c>
      <c r="M8" s="2">
        <v>91400</v>
      </c>
      <c r="N8" s="7">
        <f t="shared" si="1"/>
        <v>0.69931140015302218</v>
      </c>
      <c r="O8" s="7" t="str">
        <f>IF(N8&gt;70%,"chyba","ok")</f>
        <v>ok</v>
      </c>
      <c r="P8" s="7"/>
      <c r="Q8" s="2">
        <v>91400</v>
      </c>
      <c r="R8" s="2">
        <v>0</v>
      </c>
      <c r="S8" s="8" t="s">
        <v>36</v>
      </c>
      <c r="T8" s="17"/>
      <c r="U8" s="17"/>
      <c r="V8" s="2"/>
      <c r="W8" s="17"/>
      <c r="X8" s="17"/>
      <c r="Y8" s="2"/>
      <c r="Z8" s="17"/>
      <c r="AA8" s="2"/>
      <c r="AB8" s="2"/>
      <c r="AC8" s="33"/>
    </row>
    <row r="9" spans="1:29" ht="54" customHeight="1" x14ac:dyDescent="0.25">
      <c r="A9" s="28">
        <v>5</v>
      </c>
      <c r="B9" s="28">
        <v>15</v>
      </c>
      <c r="C9" s="48">
        <v>45659</v>
      </c>
      <c r="D9" s="49">
        <v>0.38466435185185183</v>
      </c>
      <c r="E9" s="3" t="s">
        <v>45</v>
      </c>
      <c r="F9" s="3" t="s">
        <v>46</v>
      </c>
      <c r="G9" s="4" t="s">
        <v>47</v>
      </c>
      <c r="H9" s="3" t="s">
        <v>48</v>
      </c>
      <c r="I9" s="5" t="s">
        <v>49</v>
      </c>
      <c r="J9" s="2">
        <v>667000</v>
      </c>
      <c r="K9" s="6">
        <f t="shared" si="0"/>
        <v>0.40029985007496249</v>
      </c>
      <c r="L9" s="2">
        <v>267000</v>
      </c>
      <c r="M9" s="2">
        <v>400000</v>
      </c>
      <c r="N9" s="7">
        <f t="shared" si="1"/>
        <v>0.59970014992503751</v>
      </c>
      <c r="O9" s="7"/>
      <c r="P9" s="7" t="str">
        <f>IF(O9&gt;60%,"chyba","ok")</f>
        <v>ok</v>
      </c>
      <c r="Q9" s="2">
        <v>0</v>
      </c>
      <c r="R9" s="2">
        <f t="shared" si="2"/>
        <v>400000</v>
      </c>
      <c r="S9" s="8" t="s">
        <v>36</v>
      </c>
      <c r="T9" s="17"/>
      <c r="U9" s="17"/>
      <c r="V9" s="2"/>
      <c r="W9" s="17"/>
      <c r="X9" s="17"/>
      <c r="Y9" s="2"/>
      <c r="Z9" s="17"/>
      <c r="AA9" s="2"/>
      <c r="AB9" s="2"/>
      <c r="AC9" s="30"/>
    </row>
    <row r="10" spans="1:29" ht="54" customHeight="1" x14ac:dyDescent="0.25">
      <c r="A10" s="28">
        <v>6</v>
      </c>
      <c r="B10" s="28">
        <v>35</v>
      </c>
      <c r="C10" s="48">
        <v>45664</v>
      </c>
      <c r="D10" s="49">
        <v>0.58880787037037041</v>
      </c>
      <c r="E10" s="3" t="s">
        <v>50</v>
      </c>
      <c r="F10" s="3" t="s">
        <v>28</v>
      </c>
      <c r="G10" s="4" t="s">
        <v>51</v>
      </c>
      <c r="H10" s="3" t="s">
        <v>52</v>
      </c>
      <c r="I10" s="5" t="s">
        <v>53</v>
      </c>
      <c r="J10" s="2">
        <v>484000</v>
      </c>
      <c r="K10" s="6">
        <f t="shared" si="0"/>
        <v>0.3</v>
      </c>
      <c r="L10" s="2">
        <v>145200</v>
      </c>
      <c r="M10" s="2">
        <v>338800</v>
      </c>
      <c r="N10" s="7">
        <f t="shared" si="1"/>
        <v>0.7</v>
      </c>
      <c r="O10" s="7" t="str">
        <f>IF(N10&gt;70%,"chyba","ok")</f>
        <v>ok</v>
      </c>
      <c r="P10" s="7"/>
      <c r="Q10" s="2">
        <v>0</v>
      </c>
      <c r="R10" s="2">
        <f t="shared" si="2"/>
        <v>338800</v>
      </c>
      <c r="S10" s="8" t="s">
        <v>36</v>
      </c>
      <c r="T10" s="43"/>
      <c r="U10" s="43"/>
      <c r="V10" s="44"/>
      <c r="W10" s="43"/>
      <c r="X10" s="43"/>
      <c r="Y10" s="2"/>
      <c r="Z10" s="17"/>
      <c r="AA10" s="2"/>
      <c r="AB10" s="2"/>
      <c r="AC10" s="30"/>
    </row>
    <row r="11" spans="1:29" ht="54" customHeight="1" x14ac:dyDescent="0.25">
      <c r="A11" s="28">
        <v>7</v>
      </c>
      <c r="B11" s="28">
        <v>42</v>
      </c>
      <c r="C11" s="48">
        <v>45665</v>
      </c>
      <c r="D11" s="49">
        <v>0.59459490740740739</v>
      </c>
      <c r="E11" s="3" t="s">
        <v>54</v>
      </c>
      <c r="F11" s="3" t="s">
        <v>28</v>
      </c>
      <c r="G11" s="4" t="s">
        <v>55</v>
      </c>
      <c r="H11" s="3" t="s">
        <v>56</v>
      </c>
      <c r="I11" s="5" t="s">
        <v>57</v>
      </c>
      <c r="J11" s="2">
        <v>100000</v>
      </c>
      <c r="K11" s="6">
        <f t="shared" si="0"/>
        <v>0.3</v>
      </c>
      <c r="L11" s="2">
        <v>30000</v>
      </c>
      <c r="M11" s="2">
        <v>70000</v>
      </c>
      <c r="N11" s="7">
        <f t="shared" si="1"/>
        <v>0.7</v>
      </c>
      <c r="O11" s="7" t="str">
        <f>IF(N11&gt;70%,"chyba","ok")</f>
        <v>ok</v>
      </c>
      <c r="P11" s="7"/>
      <c r="Q11" s="2">
        <v>0</v>
      </c>
      <c r="R11" s="2">
        <f t="shared" si="2"/>
        <v>70000</v>
      </c>
      <c r="S11" s="8" t="s">
        <v>36</v>
      </c>
      <c r="T11" s="17"/>
      <c r="U11" s="17"/>
      <c r="V11" s="2"/>
      <c r="W11" s="17"/>
      <c r="X11" s="17"/>
      <c r="Y11" s="2"/>
      <c r="Z11" s="17"/>
      <c r="AA11" s="2"/>
      <c r="AB11" s="2"/>
      <c r="AC11" s="30"/>
    </row>
    <row r="12" spans="1:29" ht="54" customHeight="1" x14ac:dyDescent="0.25">
      <c r="A12" s="28">
        <v>8</v>
      </c>
      <c r="B12" s="28">
        <v>45</v>
      </c>
      <c r="C12" s="48">
        <v>45666</v>
      </c>
      <c r="D12" s="49">
        <v>0.34085648148148145</v>
      </c>
      <c r="E12" s="3" t="s">
        <v>58</v>
      </c>
      <c r="F12" s="3" t="s">
        <v>28</v>
      </c>
      <c r="G12" s="4" t="s">
        <v>59</v>
      </c>
      <c r="H12" s="3" t="s">
        <v>60</v>
      </c>
      <c r="I12" s="5" t="s">
        <v>61</v>
      </c>
      <c r="J12" s="2">
        <v>390000</v>
      </c>
      <c r="K12" s="6">
        <f t="shared" si="0"/>
        <v>0.3</v>
      </c>
      <c r="L12" s="2">
        <v>117000</v>
      </c>
      <c r="M12" s="2">
        <v>273000</v>
      </c>
      <c r="N12" s="7">
        <f t="shared" si="1"/>
        <v>0.7</v>
      </c>
      <c r="O12" s="7" t="str">
        <f>IF(N12&gt;70%,"chyba","ok")</f>
        <v>ok</v>
      </c>
      <c r="P12" s="7"/>
      <c r="Q12" s="2">
        <v>0</v>
      </c>
      <c r="R12" s="2">
        <f t="shared" si="2"/>
        <v>273000</v>
      </c>
      <c r="S12" s="8" t="s">
        <v>36</v>
      </c>
      <c r="T12" s="17"/>
      <c r="U12" s="17"/>
      <c r="V12" s="2"/>
      <c r="W12" s="17"/>
      <c r="X12" s="17"/>
      <c r="Y12" s="2"/>
      <c r="Z12" s="17"/>
      <c r="AA12" s="2"/>
      <c r="AB12" s="2"/>
      <c r="AC12" s="31"/>
    </row>
    <row r="13" spans="1:29" ht="54" customHeight="1" x14ac:dyDescent="0.25">
      <c r="A13" s="28">
        <v>9</v>
      </c>
      <c r="B13" s="28">
        <v>58</v>
      </c>
      <c r="C13" s="48">
        <v>45667</v>
      </c>
      <c r="D13" s="49">
        <v>0.54297453703703702</v>
      </c>
      <c r="E13" s="3" t="s">
        <v>62</v>
      </c>
      <c r="F13" s="3" t="s">
        <v>28</v>
      </c>
      <c r="G13" s="4" t="s">
        <v>63</v>
      </c>
      <c r="H13" s="3" t="s">
        <v>64</v>
      </c>
      <c r="I13" s="5" t="s">
        <v>65</v>
      </c>
      <c r="J13" s="2">
        <v>350000</v>
      </c>
      <c r="K13" s="6">
        <f t="shared" si="0"/>
        <v>0.32</v>
      </c>
      <c r="L13" s="2">
        <v>112000</v>
      </c>
      <c r="M13" s="2">
        <v>238000</v>
      </c>
      <c r="N13" s="7">
        <f t="shared" si="1"/>
        <v>0.68</v>
      </c>
      <c r="O13" s="7" t="str">
        <f>IF(N13&gt;70%,"chyba","ok")</f>
        <v>ok</v>
      </c>
      <c r="P13" s="7"/>
      <c r="Q13" s="2">
        <v>238000</v>
      </c>
      <c r="R13" s="2">
        <v>0</v>
      </c>
      <c r="S13" s="8" t="s">
        <v>36</v>
      </c>
      <c r="T13" s="17"/>
      <c r="U13" s="17"/>
      <c r="V13" s="2"/>
      <c r="W13" s="17"/>
      <c r="X13" s="17"/>
      <c r="Y13" s="9"/>
      <c r="Z13" s="17"/>
      <c r="AA13" s="9"/>
      <c r="AB13" s="9"/>
      <c r="AC13" s="29"/>
    </row>
    <row r="14" spans="1:29" ht="54" customHeight="1" x14ac:dyDescent="0.25">
      <c r="A14" s="28">
        <v>10</v>
      </c>
      <c r="B14" s="28">
        <v>70</v>
      </c>
      <c r="C14" s="48">
        <v>45670</v>
      </c>
      <c r="D14" s="49">
        <v>0.54216435185185186</v>
      </c>
      <c r="E14" s="3" t="s">
        <v>66</v>
      </c>
      <c r="F14" s="3" t="s">
        <v>46</v>
      </c>
      <c r="G14" s="4" t="s">
        <v>67</v>
      </c>
      <c r="H14" s="3" t="s">
        <v>68</v>
      </c>
      <c r="I14" s="5" t="s">
        <v>69</v>
      </c>
      <c r="J14" s="2">
        <v>240000</v>
      </c>
      <c r="K14" s="6">
        <f t="shared" si="0"/>
        <v>0.4</v>
      </c>
      <c r="L14" s="2">
        <v>96000</v>
      </c>
      <c r="M14" s="2">
        <v>144000</v>
      </c>
      <c r="N14" s="7">
        <f t="shared" si="1"/>
        <v>0.6</v>
      </c>
      <c r="O14" s="7"/>
      <c r="P14" s="7" t="str">
        <f>IF(O14&gt;60%,"chyba","ok")</f>
        <v>ok</v>
      </c>
      <c r="Q14" s="2"/>
      <c r="R14" s="2">
        <f t="shared" si="2"/>
        <v>144000</v>
      </c>
      <c r="S14" s="8" t="s">
        <v>36</v>
      </c>
      <c r="T14" s="17"/>
      <c r="U14" s="17"/>
      <c r="V14" s="2"/>
      <c r="W14" s="17"/>
      <c r="X14" s="17"/>
      <c r="Y14" s="2"/>
      <c r="Z14" s="17"/>
      <c r="AA14" s="2"/>
      <c r="AB14" s="2"/>
      <c r="AC14" s="30"/>
    </row>
    <row r="15" spans="1:29" ht="54" customHeight="1" x14ac:dyDescent="0.25">
      <c r="A15" s="28">
        <v>11</v>
      </c>
      <c r="B15" s="28">
        <v>77</v>
      </c>
      <c r="C15" s="48">
        <v>45670</v>
      </c>
      <c r="D15" s="49">
        <v>0.93467592592592597</v>
      </c>
      <c r="E15" s="3" t="s">
        <v>70</v>
      </c>
      <c r="F15" s="3" t="s">
        <v>46</v>
      </c>
      <c r="G15" s="4" t="s">
        <v>71</v>
      </c>
      <c r="H15" s="3" t="s">
        <v>72</v>
      </c>
      <c r="I15" s="5" t="s">
        <v>73</v>
      </c>
      <c r="J15" s="2">
        <v>600000</v>
      </c>
      <c r="K15" s="6">
        <f t="shared" si="0"/>
        <v>0.33333333333333331</v>
      </c>
      <c r="L15" s="2">
        <v>200000</v>
      </c>
      <c r="M15" s="2">
        <v>400000</v>
      </c>
      <c r="N15" s="7">
        <f t="shared" si="1"/>
        <v>0.66666666666666663</v>
      </c>
      <c r="O15" s="7" t="str">
        <f>IF(N15&gt;70%,"chyba","ok")</f>
        <v>ok</v>
      </c>
      <c r="P15" s="7"/>
      <c r="Q15" s="2">
        <v>400000</v>
      </c>
      <c r="R15" s="2">
        <v>0</v>
      </c>
      <c r="S15" s="8" t="s">
        <v>36</v>
      </c>
      <c r="T15" s="17"/>
      <c r="U15" s="17"/>
      <c r="V15" s="2"/>
      <c r="W15" s="17"/>
      <c r="X15" s="17"/>
      <c r="Y15" s="2"/>
      <c r="Z15" s="17"/>
      <c r="AA15" s="2"/>
      <c r="AB15" s="2"/>
      <c r="AC15" s="30"/>
    </row>
    <row r="16" spans="1:29" ht="54" customHeight="1" x14ac:dyDescent="0.25">
      <c r="A16" s="28">
        <v>12</v>
      </c>
      <c r="B16" s="28">
        <v>127</v>
      </c>
      <c r="C16" s="48">
        <v>45672</v>
      </c>
      <c r="D16" s="49">
        <v>0.26582175925925927</v>
      </c>
      <c r="E16" s="3" t="s">
        <v>74</v>
      </c>
      <c r="F16" s="3" t="s">
        <v>28</v>
      </c>
      <c r="G16" s="4" t="s">
        <v>75</v>
      </c>
      <c r="H16" s="3" t="s">
        <v>76</v>
      </c>
      <c r="I16" s="5" t="s">
        <v>77</v>
      </c>
      <c r="J16" s="2">
        <v>335000</v>
      </c>
      <c r="K16" s="6">
        <f t="shared" si="0"/>
        <v>0.3</v>
      </c>
      <c r="L16" s="2">
        <v>100500</v>
      </c>
      <c r="M16" s="2">
        <v>234500</v>
      </c>
      <c r="N16" s="7">
        <f t="shared" si="1"/>
        <v>0.7</v>
      </c>
      <c r="O16" s="7" t="str">
        <f>IF(N16&gt;70%,"chyba","ok")</f>
        <v>ok</v>
      </c>
      <c r="P16" s="7"/>
      <c r="Q16" s="2">
        <v>234500</v>
      </c>
      <c r="R16" s="2">
        <v>0</v>
      </c>
      <c r="S16" s="8" t="s">
        <v>36</v>
      </c>
      <c r="T16" s="42"/>
      <c r="U16" s="8"/>
      <c r="V16" s="21"/>
      <c r="W16" s="21"/>
      <c r="X16" s="21"/>
      <c r="Y16" s="21"/>
      <c r="Z16" s="21"/>
      <c r="AA16" s="21"/>
      <c r="AB16" s="21"/>
      <c r="AC16" s="32"/>
    </row>
    <row r="17" spans="1:29" ht="54" customHeight="1" x14ac:dyDescent="0.25">
      <c r="A17" s="28">
        <v>13</v>
      </c>
      <c r="B17" s="28">
        <v>162</v>
      </c>
      <c r="C17" s="48">
        <v>45672</v>
      </c>
      <c r="D17" s="49">
        <v>0.60234953703703709</v>
      </c>
      <c r="E17" s="3" t="s">
        <v>78</v>
      </c>
      <c r="F17" s="3" t="s">
        <v>28</v>
      </c>
      <c r="G17" s="4" t="s">
        <v>79</v>
      </c>
      <c r="H17" s="3" t="s">
        <v>80</v>
      </c>
      <c r="I17" s="27" t="s">
        <v>81</v>
      </c>
      <c r="J17" s="2">
        <v>350000</v>
      </c>
      <c r="K17" s="6">
        <f t="shared" si="0"/>
        <v>0.3</v>
      </c>
      <c r="L17" s="2">
        <v>105000</v>
      </c>
      <c r="M17" s="2">
        <v>245000</v>
      </c>
      <c r="N17" s="7">
        <f t="shared" si="1"/>
        <v>0.7</v>
      </c>
      <c r="O17" s="7" t="str">
        <f>IF(N17&gt;70%,"chyba","ok")</f>
        <v>ok</v>
      </c>
      <c r="P17" s="7"/>
      <c r="Q17" s="2"/>
      <c r="R17" s="2">
        <f t="shared" si="2"/>
        <v>245000</v>
      </c>
      <c r="S17" s="8" t="s">
        <v>36</v>
      </c>
      <c r="T17" s="42"/>
      <c r="U17" s="8"/>
      <c r="V17" s="21"/>
      <c r="W17" s="21"/>
      <c r="X17" s="21"/>
      <c r="Y17" s="21"/>
      <c r="Z17" s="21"/>
      <c r="AA17" s="21"/>
      <c r="AB17" s="21"/>
      <c r="AC17" s="32"/>
    </row>
    <row r="18" spans="1:29" ht="35.1" customHeight="1" x14ac:dyDescent="0.25">
      <c r="I18" s="11" t="s">
        <v>82</v>
      </c>
      <c r="J18" s="13">
        <f>SUM(J5:J17)</f>
        <v>4939030</v>
      </c>
      <c r="K18" s="12"/>
      <c r="L18" s="13">
        <f>SUM(L5:L17)</f>
        <v>1600230</v>
      </c>
      <c r="M18" s="13">
        <f>SUM(M5:M17)</f>
        <v>3338800</v>
      </c>
      <c r="N18" s="14"/>
      <c r="O18" s="15"/>
      <c r="P18" s="15"/>
      <c r="Q18" s="13">
        <f>SUM(Q5:Q17)</f>
        <v>1363900</v>
      </c>
      <c r="R18" s="13">
        <f>SUM(R5:R17)</f>
        <v>1974900</v>
      </c>
      <c r="S18" s="10"/>
      <c r="T18" s="18"/>
      <c r="U18" s="18"/>
      <c r="V18" s="19"/>
      <c r="W18" s="18"/>
      <c r="X18" s="18"/>
      <c r="Y18" s="19"/>
      <c r="Z18" s="18"/>
      <c r="AA18" s="19"/>
      <c r="AB18" s="19"/>
      <c r="AC18" s="20"/>
    </row>
    <row r="19" spans="1:29" ht="30.75" customHeight="1" x14ac:dyDescent="0.25">
      <c r="N19" s="12" t="s">
        <v>82</v>
      </c>
      <c r="O19" s="12"/>
      <c r="P19" s="12"/>
      <c r="Q19" s="51">
        <f>Q18+R18</f>
        <v>3338800</v>
      </c>
      <c r="R19" s="52"/>
    </row>
  </sheetData>
  <mergeCells count="1">
    <mergeCell ref="Q19:R19"/>
  </mergeCells>
  <pageMargins left="0.70866141732283472" right="0.70866141732283472" top="0.78740157480314965" bottom="0.78740157480314965" header="0.31496062992125984" footer="0.31496062992125984"/>
  <pageSetup paperSize="9" fitToWidth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DT 3_poskytnutí dotace</vt:lpstr>
      <vt:lpstr>'DT 3_poskytnutí dotace'!Oblast_tisku</vt:lpstr>
    </vt:vector>
  </TitlesOfParts>
  <Manager/>
  <Company>KUMSK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Bartošková Jana</dc:creator>
  <cp:keywords/>
  <dc:description/>
  <cp:lastModifiedBy>Bartošková Jana</cp:lastModifiedBy>
  <cp:revision/>
  <dcterms:created xsi:type="dcterms:W3CDTF">2015-05-12T05:59:26Z</dcterms:created>
  <dcterms:modified xsi:type="dcterms:W3CDTF">2025-02-11T08:28:34Z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2022-01-03T12:31:54Z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34a5de22-a146-4a6a-8dd0-195961c38cd3</vt:lpwstr>
  </property>
  <property fmtid="{D5CDD505-2E9C-101B-9397-08002B2CF9AE}" pid="8" name="MSIP_Label_63ff9749-f68b-40ec-aa05-229831920469_ContentBits">
    <vt:lpwstr>2</vt:lpwstr>
  </property>
</Properties>
</file>