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bartoskova_msk_cz/Documents/_N_Bartoskova/_N_Regionální rozvoj/POV/POV 2025/Tabulky/pracovní/"/>
    </mc:Choice>
  </mc:AlternateContent>
  <xr:revisionPtr revIDLastSave="8459" documentId="6_{EB9C9652-8289-4BCD-A941-1DD8F938C31F}" xr6:coauthVersionLast="47" xr6:coauthVersionMax="47" xr10:uidLastSave="{93EE970B-8B0F-4D0E-B661-8F03428D6777}"/>
  <bookViews>
    <workbookView xWindow="18645" yWindow="2385" windowWidth="26940" windowHeight="15915" xr2:uid="{00000000-000D-0000-FFFF-FFFF00000000}"/>
  </bookViews>
  <sheets>
    <sheet name="DT1_poskytnutí dotace" sheetId="1" r:id="rId1"/>
  </sheets>
  <definedNames>
    <definedName name="_xlnm._FilterDatabase" localSheetId="0" hidden="1">'DT1_poskytnutí dotace'!$A$4:$AC$61</definedName>
    <definedName name="_xlnm.Print_Area" localSheetId="0">'DT1_poskytnutí dotace'!$A$5:$C$60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I60" i="1"/>
  <c r="L60" i="1"/>
  <c r="M60" i="1" s="1"/>
  <c r="O60" i="1"/>
  <c r="S60" i="1"/>
  <c r="I50" i="1"/>
  <c r="L50" i="1"/>
  <c r="M50" i="1" s="1"/>
  <c r="O50" i="1"/>
  <c r="S50" i="1"/>
  <c r="I58" i="1"/>
  <c r="L58" i="1"/>
  <c r="M58" i="1" s="1"/>
  <c r="O58" i="1"/>
  <c r="S58" i="1"/>
  <c r="I37" i="1"/>
  <c r="L37" i="1"/>
  <c r="M37" i="1" s="1"/>
  <c r="O37" i="1"/>
  <c r="S37" i="1"/>
  <c r="I8" i="1"/>
  <c r="L8" i="1"/>
  <c r="M8" i="1" s="1"/>
  <c r="O8" i="1"/>
  <c r="S8" i="1"/>
  <c r="I19" i="1"/>
  <c r="L19" i="1"/>
  <c r="M19" i="1" s="1"/>
  <c r="O19" i="1"/>
  <c r="S19" i="1"/>
  <c r="I10" i="1"/>
  <c r="L10" i="1"/>
  <c r="M10" i="1" s="1"/>
  <c r="O10" i="1"/>
  <c r="S10" i="1"/>
  <c r="I53" i="1"/>
  <c r="I49" i="1" l="1"/>
  <c r="L49" i="1"/>
  <c r="M49" i="1" s="1"/>
  <c r="O49" i="1"/>
  <c r="S49" i="1"/>
  <c r="I12" i="1"/>
  <c r="L12" i="1"/>
  <c r="M12" i="1" s="1"/>
  <c r="O12" i="1"/>
  <c r="S12" i="1"/>
  <c r="I43" i="1"/>
  <c r="I57" i="1"/>
  <c r="L57" i="1"/>
  <c r="M57" i="1" s="1"/>
  <c r="O57" i="1"/>
  <c r="S57" i="1"/>
  <c r="I39" i="1"/>
  <c r="L39" i="1"/>
  <c r="N39" i="1" s="1"/>
  <c r="O39" i="1"/>
  <c r="S39" i="1"/>
  <c r="I18" i="1"/>
  <c r="L18" i="1"/>
  <c r="N18" i="1" s="1"/>
  <c r="O18" i="1"/>
  <c r="S18" i="1"/>
  <c r="I31" i="1"/>
  <c r="L31" i="1"/>
  <c r="M31" i="1" s="1"/>
  <c r="O31" i="1"/>
  <c r="S31" i="1"/>
  <c r="I22" i="1"/>
  <c r="L22" i="1"/>
  <c r="M22" i="1" s="1"/>
  <c r="O22" i="1"/>
  <c r="S22" i="1"/>
  <c r="I27" i="1" l="1"/>
  <c r="L27" i="1"/>
  <c r="M27" i="1" s="1"/>
  <c r="O27" i="1"/>
  <c r="S27" i="1"/>
  <c r="I51" i="1"/>
  <c r="L51" i="1"/>
  <c r="M51" i="1" s="1"/>
  <c r="O51" i="1"/>
  <c r="S51" i="1"/>
  <c r="S42" i="1" l="1"/>
  <c r="O42" i="1"/>
  <c r="L42" i="1"/>
  <c r="M42" i="1" s="1"/>
  <c r="I42" i="1"/>
  <c r="S48" i="1"/>
  <c r="O48" i="1"/>
  <c r="L48" i="1"/>
  <c r="M48" i="1" s="1"/>
  <c r="I48" i="1"/>
  <c r="N28" i="1"/>
  <c r="I36" i="1" l="1"/>
  <c r="L36" i="1"/>
  <c r="M36" i="1" s="1"/>
  <c r="O36" i="1"/>
  <c r="S36" i="1"/>
  <c r="I11" i="1"/>
  <c r="L11" i="1"/>
  <c r="N11" i="1" s="1"/>
  <c r="O11" i="1"/>
  <c r="S11" i="1"/>
  <c r="I23" i="1" l="1"/>
  <c r="L23" i="1"/>
  <c r="M23" i="1" s="1"/>
  <c r="O23" i="1"/>
  <c r="S23" i="1"/>
  <c r="I5" i="1" l="1"/>
  <c r="L5" i="1"/>
  <c r="M5" i="1" s="1"/>
  <c r="O5" i="1"/>
  <c r="S5" i="1"/>
  <c r="I20" i="1"/>
  <c r="L20" i="1"/>
  <c r="M20" i="1" s="1"/>
  <c r="O20" i="1"/>
  <c r="I38" i="1"/>
  <c r="L38" i="1"/>
  <c r="M38" i="1" s="1"/>
  <c r="O38" i="1"/>
  <c r="I32" i="1"/>
  <c r="L32" i="1"/>
  <c r="M32" i="1" s="1"/>
  <c r="O32" i="1"/>
  <c r="L15" i="1"/>
  <c r="M15" i="1" s="1"/>
  <c r="O15" i="1"/>
  <c r="I52" i="1"/>
  <c r="L52" i="1"/>
  <c r="M52" i="1" s="1"/>
  <c r="O52" i="1"/>
  <c r="I21" i="1"/>
  <c r="L21" i="1"/>
  <c r="M21" i="1" s="1"/>
  <c r="O21" i="1"/>
  <c r="I16" i="1"/>
  <c r="L16" i="1"/>
  <c r="M16" i="1" s="1"/>
  <c r="O16" i="1"/>
  <c r="I29" i="1"/>
  <c r="L29" i="1"/>
  <c r="M29" i="1" s="1"/>
  <c r="O29" i="1"/>
  <c r="I35" i="1"/>
  <c r="L35" i="1"/>
  <c r="M35" i="1" s="1"/>
  <c r="O35" i="1"/>
  <c r="L53" i="1"/>
  <c r="M53" i="1" s="1"/>
  <c r="O53" i="1"/>
  <c r="I47" i="1"/>
  <c r="L47" i="1"/>
  <c r="M47" i="1" s="1"/>
  <c r="O47" i="1"/>
  <c r="I30" i="1"/>
  <c r="L30" i="1"/>
  <c r="M30" i="1" s="1"/>
  <c r="O30" i="1"/>
  <c r="I17" i="1"/>
  <c r="L17" i="1"/>
  <c r="M17" i="1" s="1"/>
  <c r="O17" i="1"/>
  <c r="I14" i="1"/>
  <c r="L14" i="1"/>
  <c r="M14" i="1" s="1"/>
  <c r="O14" i="1"/>
  <c r="I26" i="1"/>
  <c r="L26" i="1"/>
  <c r="M26" i="1" s="1"/>
  <c r="O26" i="1"/>
  <c r="I28" i="1"/>
  <c r="L28" i="1"/>
  <c r="O28" i="1"/>
  <c r="I33" i="1"/>
  <c r="L33" i="1"/>
  <c r="M33" i="1" s="1"/>
  <c r="O33" i="1"/>
  <c r="I45" i="1"/>
  <c r="L45" i="1"/>
  <c r="M45" i="1" s="1"/>
  <c r="O45" i="1"/>
  <c r="I24" i="1"/>
  <c r="L24" i="1"/>
  <c r="M24" i="1" s="1"/>
  <c r="O24" i="1"/>
  <c r="I59" i="1"/>
  <c r="L59" i="1"/>
  <c r="M59" i="1" s="1"/>
  <c r="O59" i="1"/>
  <c r="I54" i="1"/>
  <c r="L54" i="1"/>
  <c r="M54" i="1" s="1"/>
  <c r="O54" i="1"/>
  <c r="I44" i="1"/>
  <c r="L44" i="1"/>
  <c r="M44" i="1" s="1"/>
  <c r="O44" i="1"/>
  <c r="I40" i="1"/>
  <c r="L40" i="1"/>
  <c r="M40" i="1" s="1"/>
  <c r="O40" i="1"/>
  <c r="L43" i="1"/>
  <c r="M43" i="1" s="1"/>
  <c r="O43" i="1"/>
  <c r="I13" i="1"/>
  <c r="L13" i="1"/>
  <c r="M13" i="1" s="1"/>
  <c r="O13" i="1"/>
  <c r="I55" i="1"/>
  <c r="L55" i="1"/>
  <c r="M55" i="1" s="1"/>
  <c r="O55" i="1"/>
  <c r="I6" i="1"/>
  <c r="L6" i="1"/>
  <c r="M6" i="1" s="1"/>
  <c r="O6" i="1"/>
  <c r="I46" i="1"/>
  <c r="L46" i="1"/>
  <c r="M46" i="1" s="1"/>
  <c r="O46" i="1"/>
  <c r="I56" i="1"/>
  <c r="L56" i="1"/>
  <c r="M56" i="1" s="1"/>
  <c r="O56" i="1"/>
  <c r="I41" i="1"/>
  <c r="L41" i="1"/>
  <c r="M41" i="1" s="1"/>
  <c r="O41" i="1"/>
  <c r="I25" i="1"/>
  <c r="L25" i="1"/>
  <c r="M25" i="1" s="1"/>
  <c r="O25" i="1"/>
  <c r="I7" i="1"/>
  <c r="L7" i="1"/>
  <c r="M7" i="1" s="1"/>
  <c r="O7" i="1"/>
  <c r="I34" i="1"/>
  <c r="L34" i="1"/>
  <c r="M34" i="1" s="1"/>
  <c r="O34" i="1"/>
  <c r="I9" i="1"/>
  <c r="L9" i="1"/>
  <c r="N9" i="1" s="1"/>
  <c r="O9" i="1"/>
  <c r="S9" i="1"/>
  <c r="S41" i="1"/>
  <c r="S46" i="1"/>
  <c r="O61" i="1" l="1"/>
  <c r="S43" i="1" l="1"/>
  <c r="S13" i="1"/>
  <c r="S54" i="1" l="1"/>
  <c r="S45" i="1"/>
  <c r="S30" i="1" l="1"/>
  <c r="S47" i="1"/>
  <c r="S38" i="1"/>
  <c r="S20" i="1" l="1"/>
  <c r="S52" i="1"/>
  <c r="S15" i="1"/>
  <c r="S44" i="1"/>
  <c r="S17" i="1"/>
  <c r="S16" i="1"/>
  <c r="S59" i="1"/>
  <c r="S25" i="1"/>
  <c r="S6" i="1"/>
  <c r="S34" i="1"/>
  <c r="S56" i="1"/>
  <c r="S29" i="1"/>
  <c r="S53" i="1"/>
  <c r="S33" i="1"/>
  <c r="S55" i="1"/>
  <c r="S32" i="1"/>
  <c r="S28" i="1"/>
  <c r="S14" i="1"/>
  <c r="S24" i="1"/>
  <c r="S21" i="1"/>
  <c r="S35" i="1"/>
  <c r="S26" i="1"/>
  <c r="S7" i="1"/>
  <c r="S40" i="1"/>
  <c r="H61" i="1" l="1"/>
  <c r="K61" i="1" l="1"/>
  <c r="J61" i="1"/>
</calcChain>
</file>

<file path=xl/sharedStrings.xml><?xml version="1.0" encoding="utf-8"?>
<sst xmlns="http://schemas.openxmlformats.org/spreadsheetml/2006/main" count="367" uniqueCount="259">
  <si>
    <t>Pořadí</t>
  </si>
  <si>
    <t>Pořadí žádosti ve VFP</t>
  </si>
  <si>
    <t>Žadatel</t>
  </si>
  <si>
    <t>Právní forma</t>
  </si>
  <si>
    <t>IČ</t>
  </si>
  <si>
    <t>Adresa žadatele</t>
  </si>
  <si>
    <t>Název proj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</si>
  <si>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</si>
  <si>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</si>
  <si>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</si>
  <si>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(Kč)</t>
  </si>
  <si>
    <t>Podíl dotace na uznatelných nákladech projektu (%)</t>
  </si>
  <si>
    <t>Kontrola % dotace obce do 5 tis. obyvatel</t>
  </si>
  <si>
    <t>Kontrola % dotace obce VR 2024</t>
  </si>
  <si>
    <t>Dotace investiční (Kč)</t>
  </si>
  <si>
    <t>Maximální časová použitelnost dotace od - do</t>
  </si>
  <si>
    <t>hodnotitel 1</t>
  </si>
  <si>
    <t>hodnotitel 2</t>
  </si>
  <si>
    <t>CELKEM BODŮ průměr</t>
  </si>
  <si>
    <t>číslo smlouvy</t>
  </si>
  <si>
    <t>Nabytí účinnosti smlouvy</t>
  </si>
  <si>
    <t>1. splátka dotace</t>
  </si>
  <si>
    <t>1. splátka dotace vyplacení</t>
  </si>
  <si>
    <t>ZV předloženo</t>
  </si>
  <si>
    <t>2. splátka dotace</t>
  </si>
  <si>
    <t>2. splátka dotace vyplacení</t>
  </si>
  <si>
    <t>Skutečně čerpáno celkem</t>
  </si>
  <si>
    <t>Úspora celkem projekt</t>
  </si>
  <si>
    <t>poznámka</t>
  </si>
  <si>
    <t>obec</t>
  </si>
  <si>
    <t>1.1.-31.12.2025</t>
  </si>
  <si>
    <t>obec Bělá</t>
  </si>
  <si>
    <t>00534650</t>
  </si>
  <si>
    <t>Bělá 150, 747 23 Bělá</t>
  </si>
  <si>
    <t>Modernizace veřejného osvětlení v Bělé</t>
  </si>
  <si>
    <t>obec Velká Polom</t>
  </si>
  <si>
    <t>00300829</t>
  </si>
  <si>
    <t>Opavská 58, 747 64 Velká Polom</t>
  </si>
  <si>
    <t>Obnova povrchu ve sportovní hale</t>
  </si>
  <si>
    <t>obec Jeseník nad Odrou</t>
  </si>
  <si>
    <t>00297976</t>
  </si>
  <si>
    <t>Jeseník nad Odrou 256, 742 33 Jeseník nad Odrou</t>
  </si>
  <si>
    <t>Rekonstrukce střechy budovy mateřské školy v Polouvsí</t>
  </si>
  <si>
    <t>obec Stonava</t>
  </si>
  <si>
    <t>00297658</t>
  </si>
  <si>
    <t>Stonava 730, 735 34 Stonava</t>
  </si>
  <si>
    <t>Rekonstrukce podlahy ve sportovní hale ve Stonavě</t>
  </si>
  <si>
    <t>městys</t>
  </si>
  <si>
    <t>obec Dolní Moravice</t>
  </si>
  <si>
    <t>00295957</t>
  </si>
  <si>
    <t>Dolní Moravice 40, 795 01 Dolní Moravice</t>
  </si>
  <si>
    <t>Volnočasové centrum - výstavba In-line dráhy</t>
  </si>
  <si>
    <t>obec Bernartice nad Odrou</t>
  </si>
  <si>
    <t>00600717</t>
  </si>
  <si>
    <t>Bernartice nad Odrou 200, 741 01 Bernartice nad Odrou</t>
  </si>
  <si>
    <t>Revitalizace veřejného prostranství -
přístřešek před Kulturním domem v Bernarticích n/O</t>
  </si>
  <si>
    <t>obec Dobratice</t>
  </si>
  <si>
    <t>00577057</t>
  </si>
  <si>
    <t>Dobratice 49, 739 51 Dobratice</t>
  </si>
  <si>
    <t>Stavební obnova místní komunikace MK7c a pořízení elektronické úřední desky</t>
  </si>
  <si>
    <t>obec Luboměř</t>
  </si>
  <si>
    <t>00298158</t>
  </si>
  <si>
    <t>Luboměř 93, 742 35 Luboměř</t>
  </si>
  <si>
    <t>Oprava točny autobusů v Heltínově</t>
  </si>
  <si>
    <t>obec Moravskoslezský Kočov</t>
  </si>
  <si>
    <t>00576042</t>
  </si>
  <si>
    <t>Moravskoslezský Kočov 200, 792 01 Moravskoslezský Kočov</t>
  </si>
  <si>
    <t>Rekonstrukce místní komunikace parc. č. 697, 698, 667 v k.ú. Moravský Kočov</t>
  </si>
  <si>
    <t>obec Jakubčovice nad Odrou</t>
  </si>
  <si>
    <t>60798483</t>
  </si>
  <si>
    <t>Oderská 100, 742 36 Jakubčovice nad Odrou</t>
  </si>
  <si>
    <t>Parkoviště u sportovního areálu</t>
  </si>
  <si>
    <t>obec Smilovice</t>
  </si>
  <si>
    <t>00576905</t>
  </si>
  <si>
    <t>Smilovice 13, 739 55 Smilovice u Třince</t>
  </si>
  <si>
    <t>Rekonstrukce  kulturního zařízení 2025</t>
  </si>
  <si>
    <t>obec Petrovice u Karviné</t>
  </si>
  <si>
    <t>00297585</t>
  </si>
  <si>
    <t>Petrovice u Karviné 251, 735 72 Petrovice u Karviné</t>
  </si>
  <si>
    <t>Dopravní infrastruktura u hřbitova v Petrovicích u Karviné</t>
  </si>
  <si>
    <t>obec Valšov</t>
  </si>
  <si>
    <t>00576034</t>
  </si>
  <si>
    <t xml:space="preserve"> Valšov 72, 792 01 Valšov</t>
  </si>
  <si>
    <t>Rekonstrukce lávky pro pěší v obci Valšov</t>
  </si>
  <si>
    <t>obec Lhotka</t>
  </si>
  <si>
    <t>00296864</t>
  </si>
  <si>
    <t>Lhotka 89, 739 47 Lhotka</t>
  </si>
  <si>
    <t>Modernizace společenského sálu Obecního domu ve Lhotce</t>
  </si>
  <si>
    <t>obec Velké Albrechtice</t>
  </si>
  <si>
    <t>00600679</t>
  </si>
  <si>
    <t>Velké Albrechtice 119, 742 91 Velké Albrechtice</t>
  </si>
  <si>
    <t>Chodník od budovy obecního úřadu k základní škole v obci Velké Albrechtice</t>
  </si>
  <si>
    <t>obec Horní Lhota</t>
  </si>
  <si>
    <t>00535125</t>
  </si>
  <si>
    <t>Záhumení 44/,  74764 Horní Lhota</t>
  </si>
  <si>
    <t>Rekonstrukce elektroinstalace – prostory Obecního domu Horní Lhota</t>
  </si>
  <si>
    <t>město Štramberk</t>
  </si>
  <si>
    <t>město</t>
  </si>
  <si>
    <t>00298468</t>
  </si>
  <si>
    <t>Náměstí 9, 742 66 Štramberk</t>
  </si>
  <si>
    <t>Obnova Národního sadu ve Štramberku - Dětské hřiště</t>
  </si>
  <si>
    <t>obec Pustá Polom</t>
  </si>
  <si>
    <t>00300608</t>
  </si>
  <si>
    <t>Slezská 94, 747 69 Pustá Polom</t>
  </si>
  <si>
    <t>Rekonstrukce zázemí multifunkčního hasičského areálu</t>
  </si>
  <si>
    <t>obec Lichnov</t>
  </si>
  <si>
    <t>00298115</t>
  </si>
  <si>
    <t>Lichnov 90, 742 75 Lichnov (NJ)</t>
  </si>
  <si>
    <t>Rekonstrukce místní komunikace tř.II 1b - 1. etapa</t>
  </si>
  <si>
    <t>obec Vysoká</t>
  </si>
  <si>
    <t>00296465</t>
  </si>
  <si>
    <t>Vysoká 90, 793 99 Vysoká</t>
  </si>
  <si>
    <t>Rekonstrukce sociálního zařízení a terasy v budově mateřské školy</t>
  </si>
  <si>
    <t>obec Malá Morávka</t>
  </si>
  <si>
    <t>00296201</t>
  </si>
  <si>
    <t>Malá Morávka 55, 793 36 Malá Morávka</t>
  </si>
  <si>
    <t>Rekonstrukce mostu Malá Morávka</t>
  </si>
  <si>
    <t>obec Mokré Lazce</t>
  </si>
  <si>
    <t>00300462</t>
  </si>
  <si>
    <t>Pavla Křížkovského 158, 747 62 Mokré Lazce</t>
  </si>
  <si>
    <t>Zastřešení kulturně-sportovního areálu obce Mokré Lazce</t>
  </si>
  <si>
    <t>město Budišov nad Budišovkou</t>
  </si>
  <si>
    <t>00299898</t>
  </si>
  <si>
    <t>Halaškovo náměstí 2, 747 87 Budišov nad Budišovkou</t>
  </si>
  <si>
    <t>Rekonstrukce chodníků podél ulice Československé armády v Budišově nad Budišovkou</t>
  </si>
  <si>
    <t>obec Václavov u Bruntálu</t>
  </si>
  <si>
    <t>00296449</t>
  </si>
  <si>
    <t>Václavov u Bruntálu 69, 792 01 Václavov u Bruntálu</t>
  </si>
  <si>
    <t>Pořízení úřední desky a chytrého boxu v obci</t>
  </si>
  <si>
    <t>městys Březová</t>
  </si>
  <si>
    <t>00299880</t>
  </si>
  <si>
    <t>Březová 106, 747 44 Březová</t>
  </si>
  <si>
    <t>Dětské hřiště - Březová</t>
  </si>
  <si>
    <t>obec Staré Město</t>
  </si>
  <si>
    <t>00576948</t>
  </si>
  <si>
    <t>Jamnická 46, 738 01 Staré Město</t>
  </si>
  <si>
    <t>Pořízení digitální úřední desky pro obec Staré Město</t>
  </si>
  <si>
    <t>obec Bohuslavice</t>
  </si>
  <si>
    <t>00299839</t>
  </si>
  <si>
    <t>Poštovní 119, 747 19 Bohuslavice</t>
  </si>
  <si>
    <t>Rekonstrukce propustku na bezejmenném potoku 2025</t>
  </si>
  <si>
    <t>obec Bukovec</t>
  </si>
  <si>
    <t>00535940</t>
  </si>
  <si>
    <t>Bukovec 270, 739 85 Bukovec</t>
  </si>
  <si>
    <t>Rekonstrukce místní komunikace MK 5c a 6c</t>
  </si>
  <si>
    <t>obec Dobrá</t>
  </si>
  <si>
    <t>00296589</t>
  </si>
  <si>
    <t>Dobrá 230, 739 51Dobrá</t>
  </si>
  <si>
    <t>Rekonstrukce povrchu víceúčelového hřiště</t>
  </si>
  <si>
    <t>obec Jistebník</t>
  </si>
  <si>
    <t>00298018</t>
  </si>
  <si>
    <t>Jistebník 149, 742 82 Jistebník</t>
  </si>
  <si>
    <t>Pumptrack Jistebník</t>
  </si>
  <si>
    <t>obec Kozmice</t>
  </si>
  <si>
    <t>00849961</t>
  </si>
  <si>
    <t>Poručíka Hoši 528, 747 11 Kozmice</t>
  </si>
  <si>
    <t>Přístavba sportovního zázemí ve fotbalovém areálu v Kozmicích</t>
  </si>
  <si>
    <t>obec Chvalíkovice</t>
  </si>
  <si>
    <t>00849685</t>
  </si>
  <si>
    <t>České školy 63/11, 747 06 Chvalíkovice</t>
  </si>
  <si>
    <t>Rekonstrukce obecní budovy sportovně-kulturního charakteru v Chvalíkovicích</t>
  </si>
  <si>
    <t>obec Slatina</t>
  </si>
  <si>
    <t>00600661</t>
  </si>
  <si>
    <t xml:space="preserve"> Slatina 1, 742 93 Slatina</t>
  </si>
  <si>
    <t>Stavební obnova budovy KD Slatina</t>
  </si>
  <si>
    <t>obec Libhošť</t>
  </si>
  <si>
    <t>72086718</t>
  </si>
  <si>
    <t>Libhošť 1, 742 57 Libhošť</t>
  </si>
  <si>
    <t>Rekonstrukce šaten ve sportovním areálu v Libhošti</t>
  </si>
  <si>
    <t>obec Václavovice</t>
  </si>
  <si>
    <t>00297330</t>
  </si>
  <si>
    <t xml:space="preserve"> Obecní 130, 739 34 Václavovice</t>
  </si>
  <si>
    <t>Bezpečnost dopravy v centru obce Václavovice</t>
  </si>
  <si>
    <t>obec Tísek</t>
  </si>
  <si>
    <t>00298484</t>
  </si>
  <si>
    <t>Tísek 62, 743 01 Tísek</t>
  </si>
  <si>
    <t>Rekonstrukce základní školy v obci Tísek - část SO 03</t>
  </si>
  <si>
    <t>obec Bítov</t>
  </si>
  <si>
    <t>64629929</t>
  </si>
  <si>
    <t>Bítov 117, 743 01 Bítov</t>
  </si>
  <si>
    <t>Rekonstrukce travnatého hřiště 2025</t>
  </si>
  <si>
    <t>obec Mezina</t>
  </si>
  <si>
    <t>00576026</t>
  </si>
  <si>
    <t>Mezina 2, 792 01 Mezina</t>
  </si>
  <si>
    <t>Rekonstrukce místní komunikace Slunečná v obci Mezina</t>
  </si>
  <si>
    <t>obec Ropice</t>
  </si>
  <si>
    <t>70305587</t>
  </si>
  <si>
    <t>Ropice 110, 739 61 Ropice</t>
  </si>
  <si>
    <t>ZŠ Ropice - rekonstrukce kmenové třídy</t>
  </si>
  <si>
    <t>obec Kateřinice</t>
  </si>
  <si>
    <t>00600784</t>
  </si>
  <si>
    <t>Kateřinice 127, 742 58 Příbor</t>
  </si>
  <si>
    <t>Relaxační a klidová zóna u retenční nádrže Kateřinice</t>
  </si>
  <si>
    <t>obec Úvalno</t>
  </si>
  <si>
    <t>00296422</t>
  </si>
  <si>
    <t>Úvalno 58, 793 91 Úvalno</t>
  </si>
  <si>
    <t>Bezpečně pěšky Úvalnem</t>
  </si>
  <si>
    <t>obec Kunčice pod Ondřejníkem</t>
  </si>
  <si>
    <t>00296856</t>
  </si>
  <si>
    <t>Kunčice pod Ondřejníkem 569, 739 13 Kunčice pod Ondřejníkem</t>
  </si>
  <si>
    <t>Rekonstrukce budovy obecního úřadu v Kunčicích pod Ondřejníkem - 2. etapa</t>
  </si>
  <si>
    <t>obec Hostašovice</t>
  </si>
  <si>
    <t>00600725</t>
  </si>
  <si>
    <t>Hostašovice 44, 741 01 Hostašovice</t>
  </si>
  <si>
    <t>Výstavba parkoviště u školy</t>
  </si>
  <si>
    <t>obec Světlá Hora</t>
  </si>
  <si>
    <t>00296392</t>
  </si>
  <si>
    <t>Světlá Hora 374, 793 31 Světlá Hora</t>
  </si>
  <si>
    <t>Modernizace veřejných budov ve Světlé Hoře</t>
  </si>
  <si>
    <t>obec Háj ve Slezsku</t>
  </si>
  <si>
    <t>00300021</t>
  </si>
  <si>
    <t>Antonína Vaška 86, 747 92 Háj ve Slezsku</t>
  </si>
  <si>
    <t>Chodníky 2025 - Háj ve Slezsku</t>
  </si>
  <si>
    <t>obec Zátor</t>
  </si>
  <si>
    <t>00296473</t>
  </si>
  <si>
    <t>Zátor 107, 793 16 Zátor</t>
  </si>
  <si>
    <t>Vybudování workoutového hřiště v obci Zátor</t>
  </si>
  <si>
    <t>obec Slezské Pavlovice</t>
  </si>
  <si>
    <t>00576093</t>
  </si>
  <si>
    <t>Slezské Pavlovice 16, 793 99 Slezské Pavlovice</t>
  </si>
  <si>
    <t>Elektronická úřední deska pro Slezské Pavlovice – krok k moderní komunikaci</t>
  </si>
  <si>
    <t>obec Slezské Rudoltice</t>
  </si>
  <si>
    <t>00296333</t>
  </si>
  <si>
    <t>Slezské Rudoltice 64, 793 97 Slezské Rudoltice</t>
  </si>
  <si>
    <t>Bezpečné prostředí pro vzdělávání – nové oplocení ZŠ a MŠ Slezské Rudoltice</t>
  </si>
  <si>
    <t>obec Čaková</t>
  </si>
  <si>
    <t>00575992</t>
  </si>
  <si>
    <t>Čaková 101, 793 16 Čaková</t>
  </si>
  <si>
    <t>Komunikace pro budoucnost – rozvoj nové obytné zóny v Čakové</t>
  </si>
  <si>
    <t>obec Řepiště</t>
  </si>
  <si>
    <t>00577031</t>
  </si>
  <si>
    <t>Mírová 178, 739 31 Řepiště</t>
  </si>
  <si>
    <t>Prodloužení ul. Sportovní v Obci Řepiště</t>
  </si>
  <si>
    <t>obec Nové Heřminovy</t>
  </si>
  <si>
    <t>00846538</t>
  </si>
  <si>
    <t>Nové Heřminovy 122, 792 01 Nové Heřminovy</t>
  </si>
  <si>
    <t>Elektronická úřední deska v Nových Heřminovech</t>
  </si>
  <si>
    <t>obec Milotice nad Opavou</t>
  </si>
  <si>
    <t>00846511</t>
  </si>
  <si>
    <t>Milotice nad Opavou 55, 792 01 Milotice nad Opavou</t>
  </si>
  <si>
    <t>Modernizace oplocení a přístupu k areálu mateřské školy v Miloticích nad Opavou</t>
  </si>
  <si>
    <t>obec Staré Těchanovice</t>
  </si>
  <si>
    <t>00635529</t>
  </si>
  <si>
    <t>Staré Těchanovice 48, 749 01 Staré Těchanovice</t>
  </si>
  <si>
    <t>Rozšíření prvků veřejného prostranství ve Starých Těchanovicích - II. etapa</t>
  </si>
  <si>
    <t>obec Písečná</t>
  </si>
  <si>
    <t>70632430</t>
  </si>
  <si>
    <t>Písečná 262, 739 91 Písečná</t>
  </si>
  <si>
    <t>Obec Písečná - digitální úřední deska</t>
  </si>
  <si>
    <t>obec Horní Lomná</t>
  </si>
  <si>
    <t>00535974</t>
  </si>
  <si>
    <t>Horní Lomná 44, 739 91 Horní Lomná</t>
  </si>
  <si>
    <t>Rekonstrukce a modernizace HZ v Horní Lomné</t>
  </si>
  <si>
    <t>obec Rusín</t>
  </si>
  <si>
    <t>00296309</t>
  </si>
  <si>
    <t>Rusín 53, 793 97 Rusín</t>
  </si>
  <si>
    <t>Rekonstrukce místní komunikace v k.ú. obce Rusín aneb pohraničí bez bariér</t>
  </si>
  <si>
    <t>Celkem</t>
  </si>
  <si>
    <t>Podpora obnovy a rozvoje venkova Moravskoslezského kraje 2025 DT1 - poskytnutí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</si>
</sst>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5" fillId="0" borderId="0" xfId="0" applyFont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4" fontId="4" fillId="0" borderId="1" xfId="0" applyNumberFormat="1" applyFont="1" applyBorder="1"/>
    <xf numFmtId="3" fontId="4" fillId="0" borderId="1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14" fontId="0" fillId="0" borderId="1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3" fontId="2" fillId="0" borderId="6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center"/>
    </xf>
    <xf numFmtId="0" fontId="0" fillId="0" borderId="1" xfId="0" applyBorder="1"/>
    <xf numFmtId="14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left" wrapText="1"/>
    </xf>
    <xf numFmtId="14" fontId="10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wrapText="1" shrinkToFi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3" xfId="0" applyBorder="1"/>
    <xf numFmtId="0" fontId="6" fillId="0" borderId="3" xfId="0" applyFont="1" applyBorder="1" applyAlignment="1">
      <alignment horizontal="left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10" fontId="1" fillId="2" borderId="8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14" fontId="12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right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/>
    </xf>
    <xf numFmtId="10" fontId="9" fillId="0" borderId="1" xfId="0" applyNumberFormat="1" applyFont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 shrinkToFit="1"/>
    </xf>
    <xf numFmtId="14" fontId="13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14" fontId="14" fillId="0" borderId="3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right" vertical="center"/>
    </xf>
    <xf numFmtId="10" fontId="2" fillId="0" borderId="12" xfId="0" applyNumberFormat="1" applyFont="1" applyBorder="1" applyAlignment="1">
      <alignment horizontal="center" vertical="center" wrapText="1"/>
    </xf>
    <xf numFmtId="10" fontId="2" fillId="0" borderId="12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/>
    </xf>
    <xf numFmtId="49" fontId="2" fillId="0" borderId="12" xfId="0" applyNumberFormat="1" applyFont="1" applyBorder="1" applyAlignment="1">
      <alignment horizontal="left" vertical="center" wrapText="1"/>
    </xf>
    <xf numFmtId="14" fontId="10" fillId="0" borderId="13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14" fontId="8" fillId="0" borderId="0" xfId="0" applyNumberFormat="1" applyFont="1" applyAlignment="1">
      <alignment horizontal="center"/>
    </xf>
  </cellXfs>
  <cellStyles count="1">
    <cellStyle name="Normální" xfId="0" builtinId="0"/>
  </cellStyles>
  <dxfs count="3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ahoma"/>
        <family val="2"/>
        <charset val="23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ahoma"/>
        <family val="2"/>
        <charset val="238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ahoma"/>
        <family val="2"/>
        <charset val="238"/>
        <scheme val="none"/>
      </font>
      <alignment horizontal="center" vertical="center" textRotation="0" wrapText="1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9102128-970C-4C7F-AB1F-605D4ADF849C}" name="Tabulka2" displayName="Tabulka2" ref="A4:AC60" totalsRowShown="0" headerRowDxfId="29" dataDxfId="28" tableBorderDxfId="27">
  <autoFilter ref="A4:AC60" xr:uid="{19102128-970C-4C7F-AB1F-605D4ADF849C}"/>
  <sortState xmlns:xlrd2="http://schemas.microsoft.com/office/spreadsheetml/2017/richdata2" ref="A5:AC60">
    <sortCondition descending="1" ref="S5:S60"/>
    <sortCondition descending="1" ref="I5:I60"/>
  </sortState>
  <tableColumns count="29">
    <tableColumn id="1" xr3:uid="{8F1A191B-6398-4AA8-A28A-46B9B816628B}" name="Pořadí"/>
    <tableColumn id="2" xr3:uid="{B82837D3-D066-4DD1-BF19-A8ADC915D00A}" name="Pořadí žádosti ve VFP" dataDxfId="26"/>
    <tableColumn id="4" xr3:uid="{3FBF8BDB-598E-40D5-B39A-79EB9BBC0B78}" name="Žadatel" dataDxfId="25"/>
    <tableColumn id="5" xr3:uid="{13ECD64F-CA3B-4BEA-BD21-14F182B45998}" name="Právní forma" dataDxfId="24"/>
    <tableColumn id="6" xr3:uid="{E94ECBF3-8460-48F8-9F9C-A40E12FAB0B5}" name="IČ" dataDxfId="23"/>
    <tableColumn id="7" xr3:uid="{C98771AB-B4AD-4EA8-8C59-AE4C19085185}" name="Adresa žadatele" dataDxfId="22"/>
    <tableColumn id="8" xr3:uid="{C776A644-B7EA-4D31-8026-1CD8B0C41D3D}" name="Název proj"/>
    <tableColumn id="9" xr3:uid="{4CB7B734-DF26-4FA0-BE17-7B5545E450B4}" name="Celkové uznatelné náklady projektu (Kč)" dataDxfId="21"/>
    <tableColumn id="10" xr3:uid="{89E581E8-1AFD-47D1-BECB-836E595F9B3F}" name="Podíl žadatele na uznatelných nákladech projektu (%)" dataDxfId="20">
      <calculatedColumnFormula>J5/H5</calculatedColumnFormula>
    </tableColumn>
    <tableColumn id="11" xr3:uid="{165060CF-0A58-4746-B290-E2BA7C374422}" name="Podíl žadatele na uznatelných nákladech projektu (Kč)" dataDxfId="19"/>
    <tableColumn id="12" xr3:uid="{9C03315F-6666-48DA-A777-5A60244ACDA2}" name="Podíl dotace na uznatelných nákladech projektu (Kč)" dataDxfId="18"/>
    <tableColumn id="13" xr3:uid="{7FD678B1-9230-4740-8EF8-E1CFD58ADB78}" name="Podíl dotace na uznatelných nákladech projektu (%)" dataDxfId="17">
      <calculatedColumnFormula>K5/H5</calculatedColumnFormula>
    </tableColumn>
    <tableColumn id="14" xr3:uid="{19A153EC-894E-4C2E-A2B0-91795E1C7204}" name="Kontrola % dotace obce do 5 tis. obyvatel" dataDxfId="16">
      <calculatedColumnFormula>IF(L5&gt;60%,"chyba","ok")</calculatedColumnFormula>
    </tableColumn>
    <tableColumn id="3" xr3:uid="{D94BF912-04A3-4C10-A9FA-5B3B438FBD07}" name="Kontrola % dotace obce VR 2024" dataDxfId="15">
      <calculatedColumnFormula>IF(M5&gt;60%,"chyba","ok")</calculatedColumnFormula>
    </tableColumn>
    <tableColumn id="15" xr3:uid="{7D2A2BA5-9C30-4945-9673-7F595C582402}" name="Dotace investiční (Kč)" dataDxfId="14">
      <calculatedColumnFormula>K5</calculatedColumnFormula>
    </tableColumn>
    <tableColumn id="16" xr3:uid="{AB6964BD-29D5-4DDC-87F5-02B60DE013DF}" name="Maximální časová použitelnost dotace od - do" dataDxfId="13"/>
    <tableColumn id="17" xr3:uid="{03A5CA64-F6C1-45AD-AA5A-088A23B85481}" name="hodnotitel 1" dataDxfId="12"/>
    <tableColumn id="18" xr3:uid="{44A33656-5D7B-4140-8B84-87CF88D84D18}" name="hodnotitel 2" dataDxfId="11"/>
    <tableColumn id="19" xr3:uid="{27F3EB2A-3456-4ED6-981E-33E0E7CC65E6}" name="CELKEM BODŮ průměr" dataDxfId="10">
      <calculatedColumnFormula>(Q5+R5)/2</calculatedColumnFormula>
    </tableColumn>
    <tableColumn id="20" xr3:uid="{AD6025C7-3509-422B-BD01-20AE2AECC088}" name="číslo smlouvy" dataDxfId="9"/>
    <tableColumn id="21" xr3:uid="{E47CC541-FB4D-4F50-BB10-AEC403CCE082}" name="Nabytí účinnosti smlouvy" dataDxfId="8"/>
    <tableColumn id="22" xr3:uid="{A52A781B-0DCD-4C5B-9EB9-0A86A9EACF5E}" name="1. splátka dotace" dataDxfId="7"/>
    <tableColumn id="23" xr3:uid="{533E8FFE-2F1C-44AC-B685-09EDD9805C58}" name="1. splátka dotace vyplacení" dataDxfId="6"/>
    <tableColumn id="24" xr3:uid="{CF05E9B4-0FAD-446A-A916-6CBF106BB6B1}" name="ZV předloženo" dataDxfId="5"/>
    <tableColumn id="25" xr3:uid="{08E4A6C7-7B2F-4470-B743-E1C4E77C8984}" name="2. splátka dotace" dataDxfId="4"/>
    <tableColumn id="26" xr3:uid="{8453D154-D20A-40FF-A941-3A350BE248FA}" name="2. splátka dotace vyplacení" dataDxfId="3"/>
    <tableColumn id="27" xr3:uid="{67862E80-3F15-4E77-83C5-987C06C74991}" name="Skutečně čerpáno celkem" dataDxfId="2"/>
    <tableColumn id="28" xr3:uid="{7355CB11-FBB3-4644-B644-12AFFB14BA59}" name="Úspora celkem projekt" dataDxfId="1"/>
    <tableColumn id="29" xr3:uid="{A73378BC-BD8E-4C1F-8719-2E0D41075394}" name="poznámk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1"/>
  <sheetViews>
    <sheetView tabSelected="1" zoomScale="75" zoomScaleNormal="75" workbookViewId="0">
      <selection activeCell="G1" sqref="G1"/>
    </sheetView>
  </sheetViews>
  <sheetFormatPr defaultRowHeight="15" x14ac:dyDescent="0.25"/>
  <cols>
    <col min="1" max="2" width="10.7109375" customWidth="1"/>
    <col min="3" max="3" width="27.42578125" customWidth="1"/>
    <col min="4" max="4" width="16.28515625" customWidth="1"/>
    <col min="5" max="5" width="12.5703125" customWidth="1"/>
    <col min="6" max="6" width="36.42578125" customWidth="1"/>
    <col min="7" max="7" width="52" customWidth="1"/>
    <col min="8" max="8" width="15.7109375" customWidth="1"/>
    <col min="9" max="9" width="23" customWidth="1"/>
    <col min="10" max="11" width="15.7109375" customWidth="1"/>
    <col min="12" max="12" width="19.140625" customWidth="1"/>
    <col min="13" max="14" width="10.7109375" hidden="1" customWidth="1"/>
    <col min="15" max="15" width="18" customWidth="1"/>
    <col min="16" max="16" width="15.7109375" customWidth="1"/>
    <col min="17" max="19" width="10.7109375" customWidth="1"/>
    <col min="20" max="20" width="18.85546875" hidden="1" customWidth="1"/>
    <col min="21" max="21" width="30.7109375" hidden="1" customWidth="1"/>
    <col min="22" max="22" width="20.5703125" hidden="1" customWidth="1"/>
    <col min="23" max="23" width="30.7109375" hidden="1" customWidth="1"/>
    <col min="24" max="24" width="18.85546875" hidden="1" customWidth="1"/>
    <col min="25" max="25" width="20.5703125" hidden="1" customWidth="1"/>
    <col min="26" max="26" width="30.7109375" hidden="1" customWidth="1"/>
    <col min="27" max="27" width="29.28515625" hidden="1" customWidth="1"/>
    <col min="28" max="28" width="26.28515625" hidden="1" customWidth="1"/>
    <col min="29" max="29" width="37.5703125" hidden="1" customWidth="1"/>
  </cols>
  <sheetData>
    <row r="1" spans="1:29" x14ac:dyDescent="0.25">
      <c r="A1" s="18"/>
      <c r="B1" s="18"/>
    </row>
    <row r="2" spans="1:29" x14ac:dyDescent="0.25">
      <c r="A2" t="s">
        <v>258</v>
      </c>
      <c r="B2" s="18"/>
    </row>
    <row r="3" spans="1:29" ht="21" customHeight="1" x14ac:dyDescent="0.25">
      <c r="A3" s="1"/>
      <c r="B3" s="1"/>
    </row>
    <row r="4" spans="1:29" ht="185.25" customHeight="1" x14ac:dyDescent="0.25">
      <c r="A4" s="34" t="s">
        <v>0</v>
      </c>
      <c r="B4" s="56" t="s">
        <v>1</v>
      </c>
      <c r="C4" s="35" t="s">
        <v>2</v>
      </c>
      <c r="D4" s="35" t="s">
        <v>3</v>
      </c>
      <c r="E4" s="35" t="s">
        <v>4</v>
      </c>
      <c r="F4" s="35" t="s">
        <v>5</v>
      </c>
      <c r="G4" s="35" t="s">
        <v>6</v>
      </c>
      <c r="H4" s="36" t="s">
        <v>7</v>
      </c>
      <c r="I4" s="37" t="s">
        <v>8</v>
      </c>
      <c r="J4" s="38" t="s">
        <v>9</v>
      </c>
      <c r="K4" s="38" t="s">
        <v>10</v>
      </c>
      <c r="L4" s="38" t="s">
        <v>11</v>
      </c>
      <c r="M4" s="38" t="s">
        <v>12</v>
      </c>
      <c r="N4" s="38" t="s">
        <v>13</v>
      </c>
      <c r="O4" s="39" t="s">
        <v>14</v>
      </c>
      <c r="P4" s="40" t="s">
        <v>15</v>
      </c>
      <c r="Q4" s="35" t="s">
        <v>16</v>
      </c>
      <c r="R4" s="35" t="s">
        <v>17</v>
      </c>
      <c r="S4" s="35" t="s">
        <v>18</v>
      </c>
      <c r="T4" s="40" t="s">
        <v>19</v>
      </c>
      <c r="U4" s="40" t="s">
        <v>20</v>
      </c>
      <c r="V4" s="40" t="s">
        <v>21</v>
      </c>
      <c r="W4" s="40" t="s">
        <v>22</v>
      </c>
      <c r="X4" s="40" t="s">
        <v>23</v>
      </c>
      <c r="Y4" s="40" t="s">
        <v>24</v>
      </c>
      <c r="Z4" s="40" t="s">
        <v>25</v>
      </c>
      <c r="AA4" s="40" t="s">
        <v>26</v>
      </c>
      <c r="AB4" s="40" t="s">
        <v>27</v>
      </c>
      <c r="AC4" s="41" t="s">
        <v>28</v>
      </c>
    </row>
    <row r="5" spans="1:29" ht="54" customHeight="1" x14ac:dyDescent="0.25">
      <c r="A5" s="26">
        <v>1</v>
      </c>
      <c r="B5" s="26">
        <v>25</v>
      </c>
      <c r="C5" s="4" t="s">
        <v>35</v>
      </c>
      <c r="D5" s="4" t="s">
        <v>29</v>
      </c>
      <c r="E5" s="5" t="s">
        <v>36</v>
      </c>
      <c r="F5" s="4" t="s">
        <v>37</v>
      </c>
      <c r="G5" s="6" t="s">
        <v>38</v>
      </c>
      <c r="H5" s="2">
        <v>2285893</v>
      </c>
      <c r="I5" s="7">
        <f t="shared" ref="I5:I36" si="0">J5/H5</f>
        <v>0.78126710217844841</v>
      </c>
      <c r="J5" s="2">
        <v>1785893</v>
      </c>
      <c r="K5" s="2">
        <v>500000</v>
      </c>
      <c r="L5" s="8">
        <f t="shared" ref="L5:L36" si="1">K5/H5</f>
        <v>0.21873289782155159</v>
      </c>
      <c r="M5" s="8" t="str">
        <f>IF(L5&gt;60%,"chyba","ok")</f>
        <v>ok</v>
      </c>
      <c r="N5" s="8"/>
      <c r="O5" s="2">
        <f t="shared" ref="O5:O36" si="2">K5</f>
        <v>500000</v>
      </c>
      <c r="P5" s="9" t="s">
        <v>30</v>
      </c>
      <c r="Q5" s="4">
        <v>42</v>
      </c>
      <c r="R5" s="4">
        <v>42</v>
      </c>
      <c r="S5" s="3">
        <f t="shared" ref="S5:S36" si="3">(Q5+R5)/2</f>
        <v>42</v>
      </c>
      <c r="T5" s="19"/>
      <c r="U5" s="19"/>
      <c r="V5" s="2"/>
      <c r="W5" s="19"/>
      <c r="X5" s="19"/>
      <c r="Y5" s="2"/>
      <c r="Z5" s="19"/>
      <c r="AA5" s="2"/>
      <c r="AB5" s="2"/>
      <c r="AC5" s="30"/>
    </row>
    <row r="6" spans="1:29" ht="54" customHeight="1" x14ac:dyDescent="0.25">
      <c r="A6" s="26">
        <v>2</v>
      </c>
      <c r="B6" s="26">
        <v>159</v>
      </c>
      <c r="C6" s="4" t="s">
        <v>253</v>
      </c>
      <c r="D6" s="4" t="s">
        <v>29</v>
      </c>
      <c r="E6" s="5" t="s">
        <v>254</v>
      </c>
      <c r="F6" s="4" t="s">
        <v>255</v>
      </c>
      <c r="G6" s="6" t="s">
        <v>256</v>
      </c>
      <c r="H6" s="2">
        <v>1265539</v>
      </c>
      <c r="I6" s="7">
        <f t="shared" si="0"/>
        <v>0.60514847823733597</v>
      </c>
      <c r="J6" s="2">
        <v>765839</v>
      </c>
      <c r="K6" s="2">
        <v>499700</v>
      </c>
      <c r="L6" s="8">
        <f t="shared" si="1"/>
        <v>0.39485152176266397</v>
      </c>
      <c r="M6" s="8" t="str">
        <f>IF(L6&gt;60%,"chyba","ok")</f>
        <v>ok</v>
      </c>
      <c r="N6" s="8"/>
      <c r="O6" s="2">
        <f t="shared" si="2"/>
        <v>499700</v>
      </c>
      <c r="P6" s="9" t="s">
        <v>30</v>
      </c>
      <c r="Q6" s="4">
        <v>42</v>
      </c>
      <c r="R6" s="4">
        <v>42</v>
      </c>
      <c r="S6" s="3">
        <f t="shared" si="3"/>
        <v>42</v>
      </c>
      <c r="T6" s="19"/>
      <c r="U6" s="19"/>
      <c r="V6" s="2"/>
      <c r="W6" s="19"/>
      <c r="X6" s="19"/>
      <c r="Y6" s="2"/>
      <c r="Z6" s="19"/>
      <c r="AA6" s="2"/>
      <c r="AB6" s="2"/>
      <c r="AC6" s="50"/>
    </row>
    <row r="7" spans="1:29" ht="54" customHeight="1" x14ac:dyDescent="0.25">
      <c r="A7" s="26">
        <v>3</v>
      </c>
      <c r="B7" s="26">
        <v>131</v>
      </c>
      <c r="C7" s="4" t="s">
        <v>185</v>
      </c>
      <c r="D7" s="4" t="s">
        <v>29</v>
      </c>
      <c r="E7" s="5" t="s">
        <v>186</v>
      </c>
      <c r="F7" s="4" t="s">
        <v>187</v>
      </c>
      <c r="G7" s="6" t="s">
        <v>188</v>
      </c>
      <c r="H7" s="2">
        <v>820000</v>
      </c>
      <c r="I7" s="7">
        <f t="shared" si="0"/>
        <v>0.55012195121951224</v>
      </c>
      <c r="J7" s="2">
        <v>451100</v>
      </c>
      <c r="K7" s="2">
        <v>368900</v>
      </c>
      <c r="L7" s="8">
        <f t="shared" si="1"/>
        <v>0.44987804878048782</v>
      </c>
      <c r="M7" s="8" t="str">
        <f>IF(L7&gt;60%,"chyba","ok")</f>
        <v>ok</v>
      </c>
      <c r="N7" s="8"/>
      <c r="O7" s="2">
        <f t="shared" si="2"/>
        <v>368900</v>
      </c>
      <c r="P7" s="9" t="s">
        <v>30</v>
      </c>
      <c r="Q7" s="4">
        <v>41</v>
      </c>
      <c r="R7" s="4">
        <v>43</v>
      </c>
      <c r="S7" s="3">
        <f t="shared" si="3"/>
        <v>42</v>
      </c>
      <c r="T7" s="42"/>
      <c r="U7" s="9"/>
      <c r="V7" s="2"/>
      <c r="W7" s="19"/>
      <c r="X7" s="19"/>
      <c r="Y7" s="2"/>
      <c r="Z7" s="19"/>
      <c r="AA7" s="2"/>
      <c r="AB7" s="2"/>
      <c r="AC7" s="27"/>
    </row>
    <row r="8" spans="1:29" ht="54" customHeight="1" x14ac:dyDescent="0.25">
      <c r="A8" s="26">
        <v>4</v>
      </c>
      <c r="B8" s="26">
        <v>145</v>
      </c>
      <c r="C8" s="4" t="s">
        <v>205</v>
      </c>
      <c r="D8" s="4" t="s">
        <v>29</v>
      </c>
      <c r="E8" s="5" t="s">
        <v>206</v>
      </c>
      <c r="F8" s="4" t="s">
        <v>207</v>
      </c>
      <c r="G8" s="6" t="s">
        <v>208</v>
      </c>
      <c r="H8" s="2">
        <v>789920</v>
      </c>
      <c r="I8" s="7">
        <f t="shared" si="0"/>
        <v>0.4114593882924853</v>
      </c>
      <c r="J8" s="2">
        <v>325020</v>
      </c>
      <c r="K8" s="2">
        <v>464900</v>
      </c>
      <c r="L8" s="8">
        <f t="shared" si="1"/>
        <v>0.5885406117075147</v>
      </c>
      <c r="M8" s="8" t="str">
        <f>IF(L8&gt;60%,"chyba","ok")</f>
        <v>ok</v>
      </c>
      <c r="N8" s="8"/>
      <c r="O8" s="2">
        <f t="shared" si="2"/>
        <v>464900</v>
      </c>
      <c r="P8" s="9" t="s">
        <v>30</v>
      </c>
      <c r="Q8" s="4">
        <v>40</v>
      </c>
      <c r="R8" s="4">
        <v>44</v>
      </c>
      <c r="S8" s="3">
        <f t="shared" si="3"/>
        <v>42</v>
      </c>
      <c r="T8" s="42"/>
      <c r="U8" s="9"/>
      <c r="V8" s="23"/>
      <c r="W8" s="23"/>
      <c r="X8" s="23"/>
      <c r="Y8" s="23"/>
      <c r="Z8" s="23"/>
      <c r="AA8" s="23"/>
      <c r="AB8" s="23"/>
      <c r="AC8" s="32"/>
    </row>
    <row r="9" spans="1:29" ht="54" customHeight="1" x14ac:dyDescent="0.25">
      <c r="A9" s="26">
        <v>5</v>
      </c>
      <c r="B9" s="26">
        <v>156</v>
      </c>
      <c r="C9" s="4" t="s">
        <v>241</v>
      </c>
      <c r="D9" s="4" t="s">
        <v>29</v>
      </c>
      <c r="E9" s="5" t="s">
        <v>242</v>
      </c>
      <c r="F9" s="4" t="s">
        <v>243</v>
      </c>
      <c r="G9" s="25" t="s">
        <v>244</v>
      </c>
      <c r="H9" s="2">
        <v>695000</v>
      </c>
      <c r="I9" s="7">
        <f t="shared" si="0"/>
        <v>0.2805755395683453</v>
      </c>
      <c r="J9" s="2">
        <v>195000</v>
      </c>
      <c r="K9" s="2">
        <v>500000</v>
      </c>
      <c r="L9" s="8">
        <f t="shared" si="1"/>
        <v>0.71942446043165464</v>
      </c>
      <c r="M9" s="8"/>
      <c r="N9" s="8" t="str">
        <f>IF(M9&gt;80%,"chyba","ok")</f>
        <v>ok</v>
      </c>
      <c r="O9" s="2">
        <f t="shared" si="2"/>
        <v>500000</v>
      </c>
      <c r="P9" s="9" t="s">
        <v>30</v>
      </c>
      <c r="Q9" s="4">
        <v>42</v>
      </c>
      <c r="R9" s="4">
        <v>42</v>
      </c>
      <c r="S9" s="3">
        <f t="shared" si="3"/>
        <v>42</v>
      </c>
      <c r="T9" s="19"/>
      <c r="U9" s="19"/>
      <c r="V9" s="2"/>
      <c r="W9" s="19"/>
      <c r="X9" s="19"/>
      <c r="Y9" s="2"/>
      <c r="Z9" s="19"/>
      <c r="AA9" s="2"/>
      <c r="AB9" s="2"/>
      <c r="AC9" s="54"/>
    </row>
    <row r="10" spans="1:29" ht="54" customHeight="1" x14ac:dyDescent="0.25">
      <c r="A10" s="26">
        <v>6</v>
      </c>
      <c r="B10" s="26">
        <v>140</v>
      </c>
      <c r="C10" s="4" t="s">
        <v>193</v>
      </c>
      <c r="D10" s="4" t="s">
        <v>29</v>
      </c>
      <c r="E10" s="5" t="s">
        <v>194</v>
      </c>
      <c r="F10" s="4" t="s">
        <v>195</v>
      </c>
      <c r="G10" s="6" t="s">
        <v>196</v>
      </c>
      <c r="H10" s="10">
        <v>2962000</v>
      </c>
      <c r="I10" s="7">
        <f t="shared" si="0"/>
        <v>0.83119513841998649</v>
      </c>
      <c r="J10" s="10">
        <v>2462000</v>
      </c>
      <c r="K10" s="2">
        <v>500000</v>
      </c>
      <c r="L10" s="8">
        <f t="shared" si="1"/>
        <v>0.16880486158001351</v>
      </c>
      <c r="M10" s="8" t="str">
        <f>IF(L10&gt;60%,"chyba","ok")</f>
        <v>ok</v>
      </c>
      <c r="N10" s="8"/>
      <c r="O10" s="2">
        <f t="shared" si="2"/>
        <v>500000</v>
      </c>
      <c r="P10" s="9" t="s">
        <v>30</v>
      </c>
      <c r="Q10" s="4">
        <v>40</v>
      </c>
      <c r="R10" s="4">
        <v>42</v>
      </c>
      <c r="S10" s="3">
        <f t="shared" si="3"/>
        <v>41</v>
      </c>
      <c r="T10" s="19"/>
      <c r="U10" s="19"/>
      <c r="V10" s="2"/>
      <c r="W10" s="19"/>
      <c r="X10" s="19"/>
      <c r="Y10" s="2"/>
      <c r="Z10" s="19"/>
      <c r="AA10" s="2"/>
      <c r="AB10" s="2"/>
      <c r="AC10" s="30"/>
    </row>
    <row r="11" spans="1:29" ht="54" customHeight="1" x14ac:dyDescent="0.25">
      <c r="A11" s="26">
        <v>7</v>
      </c>
      <c r="B11" s="26">
        <v>53</v>
      </c>
      <c r="C11" s="4" t="s">
        <v>56</v>
      </c>
      <c r="D11" s="4" t="s">
        <v>29</v>
      </c>
      <c r="E11" s="5" t="s">
        <v>57</v>
      </c>
      <c r="F11" s="4" t="s">
        <v>58</v>
      </c>
      <c r="G11" s="25" t="s">
        <v>59</v>
      </c>
      <c r="H11" s="2">
        <v>2861500</v>
      </c>
      <c r="I11" s="7">
        <f t="shared" si="0"/>
        <v>0.82526646863533115</v>
      </c>
      <c r="J11" s="2">
        <v>2361500</v>
      </c>
      <c r="K11" s="2">
        <v>500000</v>
      </c>
      <c r="L11" s="8">
        <f t="shared" si="1"/>
        <v>0.17473353136466888</v>
      </c>
      <c r="M11" s="8"/>
      <c r="N11" s="8" t="str">
        <f>IF(M11&gt;60%,"chyba","ok")</f>
        <v>ok</v>
      </c>
      <c r="O11" s="2">
        <f t="shared" si="2"/>
        <v>500000</v>
      </c>
      <c r="P11" s="9" t="s">
        <v>30</v>
      </c>
      <c r="Q11" s="4">
        <v>41</v>
      </c>
      <c r="R11" s="4">
        <v>41</v>
      </c>
      <c r="S11" s="3">
        <f t="shared" si="3"/>
        <v>41</v>
      </c>
      <c r="T11" s="42"/>
      <c r="U11" s="9"/>
      <c r="V11" s="23"/>
      <c r="W11" s="23"/>
      <c r="X11" s="23"/>
      <c r="Y11" s="23"/>
      <c r="Z11" s="23"/>
      <c r="AA11" s="23"/>
      <c r="AB11" s="23"/>
      <c r="AC11" s="32"/>
    </row>
    <row r="12" spans="1:29" ht="54.6" customHeight="1" x14ac:dyDescent="0.25">
      <c r="A12" s="26">
        <v>8</v>
      </c>
      <c r="B12" s="26">
        <v>118</v>
      </c>
      <c r="C12" s="4" t="s">
        <v>161</v>
      </c>
      <c r="D12" s="4" t="s">
        <v>29</v>
      </c>
      <c r="E12" s="5" t="s">
        <v>162</v>
      </c>
      <c r="F12" s="4" t="s">
        <v>163</v>
      </c>
      <c r="G12" s="6" t="s">
        <v>164</v>
      </c>
      <c r="H12" s="2">
        <v>2500000</v>
      </c>
      <c r="I12" s="7">
        <f t="shared" si="0"/>
        <v>0.8</v>
      </c>
      <c r="J12" s="2">
        <v>2000000</v>
      </c>
      <c r="K12" s="2">
        <v>500000</v>
      </c>
      <c r="L12" s="8">
        <f t="shared" si="1"/>
        <v>0.2</v>
      </c>
      <c r="M12" s="8" t="str">
        <f t="shared" ref="M12:M17" si="4">IF(L12&gt;60%,"chyba","ok")</f>
        <v>ok</v>
      </c>
      <c r="N12" s="8"/>
      <c r="O12" s="2">
        <f t="shared" si="2"/>
        <v>500000</v>
      </c>
      <c r="P12" s="9" t="s">
        <v>30</v>
      </c>
      <c r="Q12" s="4">
        <v>40</v>
      </c>
      <c r="R12" s="4">
        <v>42</v>
      </c>
      <c r="S12" s="3">
        <f t="shared" si="3"/>
        <v>41</v>
      </c>
      <c r="T12" s="19"/>
      <c r="U12" s="19"/>
      <c r="V12" s="2"/>
      <c r="W12" s="19"/>
      <c r="X12" s="19"/>
      <c r="Y12" s="10"/>
      <c r="Z12" s="19"/>
      <c r="AA12" s="10"/>
      <c r="AB12" s="10"/>
      <c r="AC12" s="33"/>
    </row>
    <row r="13" spans="1:29" ht="54" customHeight="1" x14ac:dyDescent="0.25">
      <c r="A13" s="26">
        <v>9</v>
      </c>
      <c r="B13" s="26">
        <v>112</v>
      </c>
      <c r="C13" s="4" t="s">
        <v>149</v>
      </c>
      <c r="D13" s="4" t="s">
        <v>29</v>
      </c>
      <c r="E13" s="5" t="s">
        <v>150</v>
      </c>
      <c r="F13" s="4" t="s">
        <v>151</v>
      </c>
      <c r="G13" s="25" t="s">
        <v>152</v>
      </c>
      <c r="H13" s="2">
        <v>1714499</v>
      </c>
      <c r="I13" s="7">
        <f t="shared" si="0"/>
        <v>0.70836961701348322</v>
      </c>
      <c r="J13" s="2">
        <v>1214499</v>
      </c>
      <c r="K13" s="2">
        <v>500000</v>
      </c>
      <c r="L13" s="8">
        <f t="shared" si="1"/>
        <v>0.29163038298651678</v>
      </c>
      <c r="M13" s="8" t="str">
        <f t="shared" si="4"/>
        <v>ok</v>
      </c>
      <c r="N13" s="8"/>
      <c r="O13" s="2">
        <f t="shared" si="2"/>
        <v>500000</v>
      </c>
      <c r="P13" s="9" t="s">
        <v>30</v>
      </c>
      <c r="Q13" s="4">
        <v>41</v>
      </c>
      <c r="R13" s="4">
        <v>41</v>
      </c>
      <c r="S13" s="3">
        <f t="shared" si="3"/>
        <v>41</v>
      </c>
      <c r="T13" s="19"/>
      <c r="U13" s="19"/>
      <c r="V13" s="2"/>
      <c r="W13" s="19"/>
      <c r="X13" s="19"/>
      <c r="Y13" s="2"/>
      <c r="Z13" s="19"/>
      <c r="AA13" s="2"/>
      <c r="AB13" s="2"/>
      <c r="AC13" s="30"/>
    </row>
    <row r="14" spans="1:29" ht="54" customHeight="1" x14ac:dyDescent="0.25">
      <c r="A14" s="26">
        <v>10</v>
      </c>
      <c r="B14" s="57">
        <v>80</v>
      </c>
      <c r="C14" s="4" t="s">
        <v>101</v>
      </c>
      <c r="D14" s="4" t="s">
        <v>29</v>
      </c>
      <c r="E14" s="5" t="s">
        <v>102</v>
      </c>
      <c r="F14" s="4" t="s">
        <v>103</v>
      </c>
      <c r="G14" s="6" t="s">
        <v>104</v>
      </c>
      <c r="H14" s="2">
        <v>1550000</v>
      </c>
      <c r="I14" s="7">
        <f t="shared" si="0"/>
        <v>0.67741935483870963</v>
      </c>
      <c r="J14" s="2">
        <v>1050000</v>
      </c>
      <c r="K14" s="2">
        <v>500000</v>
      </c>
      <c r="L14" s="8">
        <f t="shared" si="1"/>
        <v>0.32258064516129031</v>
      </c>
      <c r="M14" s="8" t="str">
        <f t="shared" si="4"/>
        <v>ok</v>
      </c>
      <c r="N14" s="8"/>
      <c r="O14" s="2">
        <f t="shared" si="2"/>
        <v>500000</v>
      </c>
      <c r="P14" s="9" t="s">
        <v>30</v>
      </c>
      <c r="Q14" s="4">
        <v>40</v>
      </c>
      <c r="R14" s="4">
        <v>42</v>
      </c>
      <c r="S14" s="3">
        <f t="shared" si="3"/>
        <v>41</v>
      </c>
      <c r="T14" s="58"/>
      <c r="U14" s="58"/>
      <c r="V14" s="2"/>
      <c r="W14" s="58"/>
      <c r="X14" s="58"/>
      <c r="Y14" s="10"/>
      <c r="Z14" s="58"/>
      <c r="AA14" s="10"/>
      <c r="AB14" s="10"/>
      <c r="AC14" s="59"/>
    </row>
    <row r="15" spans="1:29" ht="54" customHeight="1" x14ac:dyDescent="0.25">
      <c r="A15" s="26">
        <v>11</v>
      </c>
      <c r="B15" s="26">
        <v>144</v>
      </c>
      <c r="C15" s="4" t="s">
        <v>201</v>
      </c>
      <c r="D15" s="4" t="s">
        <v>29</v>
      </c>
      <c r="E15" s="5" t="s">
        <v>202</v>
      </c>
      <c r="F15" s="4" t="s">
        <v>203</v>
      </c>
      <c r="G15" s="6" t="s">
        <v>204</v>
      </c>
      <c r="H15" s="2">
        <v>1250000</v>
      </c>
      <c r="I15" s="7">
        <f t="shared" si="0"/>
        <v>0.6</v>
      </c>
      <c r="J15" s="2">
        <v>750000</v>
      </c>
      <c r="K15" s="2">
        <v>500000</v>
      </c>
      <c r="L15" s="8">
        <f t="shared" si="1"/>
        <v>0.4</v>
      </c>
      <c r="M15" s="8" t="str">
        <f t="shared" si="4"/>
        <v>ok</v>
      </c>
      <c r="N15" s="8"/>
      <c r="O15" s="2">
        <f t="shared" si="2"/>
        <v>500000</v>
      </c>
      <c r="P15" s="9" t="s">
        <v>30</v>
      </c>
      <c r="Q15" s="4">
        <v>40</v>
      </c>
      <c r="R15" s="4">
        <v>42</v>
      </c>
      <c r="S15" s="3">
        <f t="shared" si="3"/>
        <v>41</v>
      </c>
      <c r="T15" s="42"/>
      <c r="U15" s="9"/>
      <c r="V15" s="23"/>
      <c r="W15" s="23"/>
      <c r="X15" s="23"/>
      <c r="Y15" s="23"/>
      <c r="Z15" s="23"/>
      <c r="AA15" s="23"/>
      <c r="AB15" s="23"/>
      <c r="AC15" s="32"/>
    </row>
    <row r="16" spans="1:29" ht="54" customHeight="1" x14ac:dyDescent="0.25">
      <c r="A16" s="26">
        <v>12</v>
      </c>
      <c r="B16" s="26">
        <v>97</v>
      </c>
      <c r="C16" s="4" t="s">
        <v>121</v>
      </c>
      <c r="D16" s="4" t="s">
        <v>97</v>
      </c>
      <c r="E16" s="5" t="s">
        <v>122</v>
      </c>
      <c r="F16" s="4" t="s">
        <v>123</v>
      </c>
      <c r="G16" s="6" t="s">
        <v>124</v>
      </c>
      <c r="H16" s="10">
        <v>1839971</v>
      </c>
      <c r="I16" s="7">
        <f t="shared" si="0"/>
        <v>0.72825658665272441</v>
      </c>
      <c r="J16" s="10">
        <v>1339971</v>
      </c>
      <c r="K16" s="2">
        <v>500000</v>
      </c>
      <c r="L16" s="8">
        <f t="shared" si="1"/>
        <v>0.27174341334727559</v>
      </c>
      <c r="M16" s="8" t="str">
        <f t="shared" si="4"/>
        <v>ok</v>
      </c>
      <c r="N16" s="8"/>
      <c r="O16" s="2">
        <f t="shared" si="2"/>
        <v>500000</v>
      </c>
      <c r="P16" s="9" t="s">
        <v>30</v>
      </c>
      <c r="Q16" s="4">
        <v>40</v>
      </c>
      <c r="R16" s="4">
        <v>41</v>
      </c>
      <c r="S16" s="3">
        <f t="shared" si="3"/>
        <v>40.5</v>
      </c>
      <c r="T16" s="19"/>
      <c r="U16" s="19"/>
      <c r="V16" s="2"/>
      <c r="W16" s="19"/>
      <c r="X16" s="19"/>
      <c r="Y16" s="2"/>
      <c r="Z16" s="19"/>
      <c r="AA16" s="2"/>
      <c r="AB16" s="2"/>
      <c r="AC16" s="30"/>
    </row>
    <row r="17" spans="1:29" ht="54" customHeight="1" x14ac:dyDescent="0.25">
      <c r="A17" s="26">
        <v>13</v>
      </c>
      <c r="B17" s="26">
        <v>57</v>
      </c>
      <c r="C17" s="4" t="s">
        <v>68</v>
      </c>
      <c r="D17" s="4" t="s">
        <v>29</v>
      </c>
      <c r="E17" s="5" t="s">
        <v>69</v>
      </c>
      <c r="F17" s="4" t="s">
        <v>70</v>
      </c>
      <c r="G17" s="6" t="s">
        <v>71</v>
      </c>
      <c r="H17" s="2">
        <v>1604260</v>
      </c>
      <c r="I17" s="7">
        <f t="shared" si="0"/>
        <v>0.68832982184932612</v>
      </c>
      <c r="J17" s="2">
        <v>1104260</v>
      </c>
      <c r="K17" s="2">
        <v>500000</v>
      </c>
      <c r="L17" s="8">
        <f t="shared" si="1"/>
        <v>0.31167017815067383</v>
      </c>
      <c r="M17" s="8" t="str">
        <f t="shared" si="4"/>
        <v>ok</v>
      </c>
      <c r="N17" s="8"/>
      <c r="O17" s="2">
        <f t="shared" si="2"/>
        <v>500000</v>
      </c>
      <c r="P17" s="9" t="s">
        <v>30</v>
      </c>
      <c r="Q17" s="4">
        <v>40</v>
      </c>
      <c r="R17" s="4">
        <v>41</v>
      </c>
      <c r="S17" s="3">
        <f t="shared" si="3"/>
        <v>40.5</v>
      </c>
      <c r="T17" s="19"/>
      <c r="U17" s="19"/>
      <c r="V17" s="2"/>
      <c r="W17" s="19"/>
      <c r="X17" s="19"/>
      <c r="Y17" s="2"/>
      <c r="Z17" s="19"/>
      <c r="AA17" s="2"/>
      <c r="AB17" s="2"/>
      <c r="AC17" s="33"/>
    </row>
    <row r="18" spans="1:29" ht="54" customHeight="1" x14ac:dyDescent="0.25">
      <c r="A18" s="26">
        <v>14</v>
      </c>
      <c r="B18" s="26">
        <v>111</v>
      </c>
      <c r="C18" s="4" t="s">
        <v>145</v>
      </c>
      <c r="D18" s="4" t="s">
        <v>29</v>
      </c>
      <c r="E18" s="5" t="s">
        <v>146</v>
      </c>
      <c r="F18" s="4" t="s">
        <v>147</v>
      </c>
      <c r="G18" s="6" t="s">
        <v>148</v>
      </c>
      <c r="H18" s="2">
        <v>1547151</v>
      </c>
      <c r="I18" s="7">
        <f t="shared" si="0"/>
        <v>0.67682533896174324</v>
      </c>
      <c r="J18" s="2">
        <v>1047151</v>
      </c>
      <c r="K18" s="2">
        <v>500000</v>
      </c>
      <c r="L18" s="8">
        <f t="shared" si="1"/>
        <v>0.32317466103825676</v>
      </c>
      <c r="M18" s="8"/>
      <c r="N18" s="8" t="str">
        <f>IF(M18&gt;60%,"chyba","ok")</f>
        <v>ok</v>
      </c>
      <c r="O18" s="2">
        <f t="shared" si="2"/>
        <v>500000</v>
      </c>
      <c r="P18" s="9" t="s">
        <v>30</v>
      </c>
      <c r="Q18" s="4">
        <v>41</v>
      </c>
      <c r="R18" s="4">
        <v>40</v>
      </c>
      <c r="S18" s="3">
        <f t="shared" si="3"/>
        <v>40.5</v>
      </c>
      <c r="T18" s="19"/>
      <c r="U18" s="19"/>
      <c r="V18" s="2"/>
      <c r="W18" s="19"/>
      <c r="X18" s="19"/>
      <c r="Y18" s="10"/>
      <c r="Z18" s="19"/>
      <c r="AA18" s="10"/>
      <c r="AB18" s="10"/>
      <c r="AC18" s="33"/>
    </row>
    <row r="19" spans="1:29" ht="54" customHeight="1" x14ac:dyDescent="0.25">
      <c r="A19" s="26">
        <v>15</v>
      </c>
      <c r="B19" s="26">
        <v>143</v>
      </c>
      <c r="C19" s="4" t="s">
        <v>197</v>
      </c>
      <c r="D19" s="4" t="s">
        <v>29</v>
      </c>
      <c r="E19" s="5" t="s">
        <v>198</v>
      </c>
      <c r="F19" s="4" t="s">
        <v>199</v>
      </c>
      <c r="G19" s="6" t="s">
        <v>200</v>
      </c>
      <c r="H19" s="2">
        <v>1150000</v>
      </c>
      <c r="I19" s="7">
        <f t="shared" si="0"/>
        <v>0.56521739130434778</v>
      </c>
      <c r="J19" s="2">
        <v>650000</v>
      </c>
      <c r="K19" s="2">
        <v>500000</v>
      </c>
      <c r="L19" s="8">
        <f t="shared" si="1"/>
        <v>0.43478260869565216</v>
      </c>
      <c r="M19" s="8" t="str">
        <f t="shared" ref="M19:M27" si="5">IF(L19&gt;60%,"chyba","ok")</f>
        <v>ok</v>
      </c>
      <c r="N19" s="8"/>
      <c r="O19" s="2">
        <f t="shared" si="2"/>
        <v>500000</v>
      </c>
      <c r="P19" s="9" t="s">
        <v>30</v>
      </c>
      <c r="Q19" s="4">
        <v>39</v>
      </c>
      <c r="R19" s="4">
        <v>42</v>
      </c>
      <c r="S19" s="3">
        <f t="shared" si="3"/>
        <v>40.5</v>
      </c>
      <c r="T19" s="19"/>
      <c r="U19" s="19"/>
      <c r="V19" s="2"/>
      <c r="W19" s="19"/>
      <c r="X19" s="19"/>
      <c r="Y19" s="2"/>
      <c r="Z19" s="19"/>
      <c r="AA19" s="2"/>
      <c r="AB19" s="2"/>
      <c r="AC19" s="31"/>
    </row>
    <row r="20" spans="1:29" ht="54" customHeight="1" x14ac:dyDescent="0.25">
      <c r="A20" s="26">
        <v>16</v>
      </c>
      <c r="B20" s="26">
        <v>52</v>
      </c>
      <c r="C20" s="4" t="s">
        <v>52</v>
      </c>
      <c r="D20" s="4" t="s">
        <v>29</v>
      </c>
      <c r="E20" s="5" t="s">
        <v>53</v>
      </c>
      <c r="F20" s="4" t="s">
        <v>54</v>
      </c>
      <c r="G20" s="6" t="s">
        <v>55</v>
      </c>
      <c r="H20" s="2">
        <v>2500000</v>
      </c>
      <c r="I20" s="7">
        <f t="shared" si="0"/>
        <v>0.8</v>
      </c>
      <c r="J20" s="2">
        <v>2000000</v>
      </c>
      <c r="K20" s="2">
        <v>500000</v>
      </c>
      <c r="L20" s="8">
        <f t="shared" si="1"/>
        <v>0.2</v>
      </c>
      <c r="M20" s="8" t="str">
        <f t="shared" si="5"/>
        <v>ok</v>
      </c>
      <c r="N20" s="8"/>
      <c r="O20" s="2">
        <f t="shared" si="2"/>
        <v>500000</v>
      </c>
      <c r="P20" s="9" t="s">
        <v>30</v>
      </c>
      <c r="Q20" s="4">
        <v>40</v>
      </c>
      <c r="R20" s="4">
        <v>40</v>
      </c>
      <c r="S20" s="3">
        <f t="shared" si="3"/>
        <v>40</v>
      </c>
      <c r="T20" s="19"/>
      <c r="U20" s="19"/>
      <c r="V20" s="2"/>
      <c r="W20" s="19"/>
      <c r="X20" s="19"/>
      <c r="Y20" s="2"/>
      <c r="Z20" s="19"/>
      <c r="AA20" s="2"/>
      <c r="AB20" s="2"/>
      <c r="AC20" s="30"/>
    </row>
    <row r="21" spans="1:29" ht="54" customHeight="1" x14ac:dyDescent="0.25">
      <c r="A21" s="26">
        <v>17</v>
      </c>
      <c r="B21" s="26">
        <v>56</v>
      </c>
      <c r="C21" s="4" t="s">
        <v>64</v>
      </c>
      <c r="D21" s="4" t="s">
        <v>29</v>
      </c>
      <c r="E21" s="5" t="s">
        <v>65</v>
      </c>
      <c r="F21" s="4" t="s">
        <v>66</v>
      </c>
      <c r="G21" s="25" t="s">
        <v>67</v>
      </c>
      <c r="H21" s="2">
        <v>1653255.32</v>
      </c>
      <c r="I21" s="7">
        <f t="shared" si="0"/>
        <v>0.70966371969696729</v>
      </c>
      <c r="J21" s="2">
        <v>1173255.32</v>
      </c>
      <c r="K21" s="2">
        <v>480000</v>
      </c>
      <c r="L21" s="8">
        <f t="shared" si="1"/>
        <v>0.29033628030303266</v>
      </c>
      <c r="M21" s="8" t="str">
        <f t="shared" si="5"/>
        <v>ok</v>
      </c>
      <c r="N21" s="8"/>
      <c r="O21" s="2">
        <f t="shared" si="2"/>
        <v>480000</v>
      </c>
      <c r="P21" s="9" t="s">
        <v>30</v>
      </c>
      <c r="Q21" s="4">
        <v>40</v>
      </c>
      <c r="R21" s="4">
        <v>40</v>
      </c>
      <c r="S21" s="3">
        <f t="shared" si="3"/>
        <v>40</v>
      </c>
      <c r="T21" s="19"/>
      <c r="U21" s="19"/>
      <c r="V21" s="2"/>
      <c r="W21" s="19"/>
      <c r="X21" s="19"/>
      <c r="Y21" s="2"/>
      <c r="Z21" s="19"/>
      <c r="AA21" s="2"/>
      <c r="AB21" s="2"/>
      <c r="AC21" s="44"/>
    </row>
    <row r="22" spans="1:29" ht="54" customHeight="1" x14ac:dyDescent="0.25">
      <c r="A22" s="26">
        <v>18</v>
      </c>
      <c r="B22" s="26">
        <v>95</v>
      </c>
      <c r="C22" s="4" t="s">
        <v>117</v>
      </c>
      <c r="D22" s="4" t="s">
        <v>29</v>
      </c>
      <c r="E22" s="5" t="s">
        <v>118</v>
      </c>
      <c r="F22" s="4" t="s">
        <v>119</v>
      </c>
      <c r="G22" s="6" t="s">
        <v>120</v>
      </c>
      <c r="H22" s="2">
        <v>1357015</v>
      </c>
      <c r="I22" s="7">
        <f t="shared" si="0"/>
        <v>0.63154423495687229</v>
      </c>
      <c r="J22" s="2">
        <v>857015</v>
      </c>
      <c r="K22" s="2">
        <v>500000</v>
      </c>
      <c r="L22" s="8">
        <f t="shared" si="1"/>
        <v>0.36845576504312777</v>
      </c>
      <c r="M22" s="8" t="str">
        <f t="shared" si="5"/>
        <v>ok</v>
      </c>
      <c r="N22" s="8"/>
      <c r="O22" s="2">
        <f t="shared" si="2"/>
        <v>500000</v>
      </c>
      <c r="P22" s="9" t="s">
        <v>30</v>
      </c>
      <c r="Q22" s="4">
        <v>40</v>
      </c>
      <c r="R22" s="4">
        <v>40</v>
      </c>
      <c r="S22" s="3">
        <f t="shared" si="3"/>
        <v>40</v>
      </c>
      <c r="T22" s="19"/>
      <c r="U22" s="19"/>
      <c r="V22" s="2"/>
      <c r="W22" s="19"/>
      <c r="X22" s="19"/>
      <c r="Y22" s="2"/>
      <c r="Z22" s="19"/>
      <c r="AA22" s="2"/>
      <c r="AB22" s="2"/>
      <c r="AC22" s="31"/>
    </row>
    <row r="23" spans="1:29" ht="54" customHeight="1" x14ac:dyDescent="0.25">
      <c r="A23" s="26">
        <v>19</v>
      </c>
      <c r="B23" s="57">
        <v>39</v>
      </c>
      <c r="C23" s="4" t="s">
        <v>48</v>
      </c>
      <c r="D23" s="4" t="s">
        <v>29</v>
      </c>
      <c r="E23" s="5" t="s">
        <v>49</v>
      </c>
      <c r="F23" s="4" t="s">
        <v>50</v>
      </c>
      <c r="G23" s="25" t="s">
        <v>51</v>
      </c>
      <c r="H23" s="2">
        <v>1292050</v>
      </c>
      <c r="I23" s="7">
        <f t="shared" si="0"/>
        <v>0.61301807205603498</v>
      </c>
      <c r="J23" s="2">
        <v>792050</v>
      </c>
      <c r="K23" s="2">
        <v>500000</v>
      </c>
      <c r="L23" s="8">
        <f t="shared" si="1"/>
        <v>0.38698192794396502</v>
      </c>
      <c r="M23" s="8" t="str">
        <f t="shared" si="5"/>
        <v>ok</v>
      </c>
      <c r="N23" s="55"/>
      <c r="O23" s="2">
        <f t="shared" si="2"/>
        <v>500000</v>
      </c>
      <c r="P23" s="9" t="s">
        <v>30</v>
      </c>
      <c r="Q23" s="4">
        <v>41</v>
      </c>
      <c r="R23" s="4">
        <v>39</v>
      </c>
      <c r="S23" s="3">
        <f t="shared" si="3"/>
        <v>40</v>
      </c>
      <c r="T23" s="19"/>
      <c r="U23" s="19"/>
      <c r="V23" s="2"/>
      <c r="W23" s="19"/>
      <c r="X23" s="52"/>
      <c r="Y23" s="2"/>
      <c r="Z23" s="53"/>
      <c r="AA23" s="2"/>
      <c r="AB23" s="2"/>
      <c r="AC23" s="30"/>
    </row>
    <row r="24" spans="1:29" ht="54" customHeight="1" x14ac:dyDescent="0.25">
      <c r="A24" s="26">
        <v>20</v>
      </c>
      <c r="B24" s="26">
        <v>34</v>
      </c>
      <c r="C24" s="4" t="s">
        <v>43</v>
      </c>
      <c r="D24" s="4" t="s">
        <v>29</v>
      </c>
      <c r="E24" s="5" t="s">
        <v>44</v>
      </c>
      <c r="F24" s="4" t="s">
        <v>45</v>
      </c>
      <c r="G24" s="25" t="s">
        <v>46</v>
      </c>
      <c r="H24" s="2">
        <v>1282050</v>
      </c>
      <c r="I24" s="7">
        <f t="shared" si="0"/>
        <v>0.60999960999961</v>
      </c>
      <c r="J24" s="2">
        <v>782050</v>
      </c>
      <c r="K24" s="2">
        <v>500000</v>
      </c>
      <c r="L24" s="8">
        <f t="shared" si="1"/>
        <v>0.39000039000039</v>
      </c>
      <c r="M24" s="8" t="str">
        <f t="shared" si="5"/>
        <v>ok</v>
      </c>
      <c r="N24" s="8"/>
      <c r="O24" s="2">
        <f t="shared" si="2"/>
        <v>500000</v>
      </c>
      <c r="P24" s="9" t="s">
        <v>30</v>
      </c>
      <c r="Q24" s="4">
        <v>39</v>
      </c>
      <c r="R24" s="4">
        <v>41</v>
      </c>
      <c r="S24" s="3">
        <f t="shared" si="3"/>
        <v>40</v>
      </c>
      <c r="T24" s="19"/>
      <c r="U24" s="19"/>
      <c r="V24" s="2"/>
      <c r="W24" s="19"/>
      <c r="X24" s="19"/>
      <c r="Y24" s="2"/>
      <c r="Z24" s="19"/>
      <c r="AA24" s="2"/>
      <c r="AB24" s="2"/>
      <c r="AC24" s="28"/>
    </row>
    <row r="25" spans="1:29" ht="54" customHeight="1" x14ac:dyDescent="0.25">
      <c r="A25" s="26">
        <v>21</v>
      </c>
      <c r="B25" s="26">
        <v>152</v>
      </c>
      <c r="C25" s="4" t="s">
        <v>229</v>
      </c>
      <c r="D25" s="4" t="s">
        <v>29</v>
      </c>
      <c r="E25" s="5" t="s">
        <v>230</v>
      </c>
      <c r="F25" s="4" t="s">
        <v>231</v>
      </c>
      <c r="G25" s="6" t="s">
        <v>232</v>
      </c>
      <c r="H25" s="2">
        <v>1231000</v>
      </c>
      <c r="I25" s="7">
        <f t="shared" si="0"/>
        <v>0.59382615759545088</v>
      </c>
      <c r="J25" s="2">
        <v>731000</v>
      </c>
      <c r="K25" s="2">
        <v>500000</v>
      </c>
      <c r="L25" s="8">
        <f t="shared" si="1"/>
        <v>0.40617384240454912</v>
      </c>
      <c r="M25" s="8" t="str">
        <f t="shared" si="5"/>
        <v>ok</v>
      </c>
      <c r="N25" s="8"/>
      <c r="O25" s="2">
        <f t="shared" si="2"/>
        <v>500000</v>
      </c>
      <c r="P25" s="9" t="s">
        <v>30</v>
      </c>
      <c r="Q25" s="4">
        <v>40</v>
      </c>
      <c r="R25" s="4">
        <v>40</v>
      </c>
      <c r="S25" s="3">
        <f t="shared" si="3"/>
        <v>40</v>
      </c>
      <c r="T25" s="19"/>
      <c r="U25" s="19"/>
      <c r="V25" s="2"/>
      <c r="W25" s="19"/>
      <c r="X25" s="19"/>
      <c r="Y25" s="2"/>
      <c r="Z25" s="19"/>
      <c r="AA25" s="2"/>
      <c r="AB25" s="2"/>
      <c r="AC25" s="49"/>
    </row>
    <row r="26" spans="1:29" ht="54" customHeight="1" x14ac:dyDescent="0.25">
      <c r="A26" s="26">
        <v>22</v>
      </c>
      <c r="B26" s="26">
        <v>94</v>
      </c>
      <c r="C26" s="4" t="s">
        <v>113</v>
      </c>
      <c r="D26" s="4" t="s">
        <v>29</v>
      </c>
      <c r="E26" s="5" t="s">
        <v>114</v>
      </c>
      <c r="F26" s="4" t="s">
        <v>115</v>
      </c>
      <c r="G26" s="6" t="s">
        <v>116</v>
      </c>
      <c r="H26" s="2">
        <v>1190086</v>
      </c>
      <c r="I26" s="7">
        <f t="shared" si="0"/>
        <v>0.57986229566602754</v>
      </c>
      <c r="J26" s="2">
        <v>690086</v>
      </c>
      <c r="K26" s="2">
        <v>500000</v>
      </c>
      <c r="L26" s="8">
        <f t="shared" si="1"/>
        <v>0.42013770433397252</v>
      </c>
      <c r="M26" s="8" t="str">
        <f t="shared" si="5"/>
        <v>ok</v>
      </c>
      <c r="N26" s="8"/>
      <c r="O26" s="2">
        <f t="shared" si="2"/>
        <v>500000</v>
      </c>
      <c r="P26" s="9" t="s">
        <v>30</v>
      </c>
      <c r="Q26" s="4">
        <v>40</v>
      </c>
      <c r="R26" s="4">
        <v>40</v>
      </c>
      <c r="S26" s="3">
        <f t="shared" si="3"/>
        <v>40</v>
      </c>
      <c r="T26" s="19"/>
      <c r="U26" s="19"/>
      <c r="V26" s="2"/>
      <c r="W26" s="19"/>
      <c r="X26" s="19"/>
      <c r="Y26" s="10"/>
      <c r="Z26" s="19"/>
      <c r="AA26" s="10"/>
      <c r="AB26" s="10"/>
      <c r="AC26" s="31"/>
    </row>
    <row r="27" spans="1:29" ht="54" customHeight="1" x14ac:dyDescent="0.25">
      <c r="A27" s="26">
        <v>23</v>
      </c>
      <c r="B27" s="26">
        <v>73</v>
      </c>
      <c r="C27" s="4" t="s">
        <v>92</v>
      </c>
      <c r="D27" s="4" t="s">
        <v>29</v>
      </c>
      <c r="E27" s="5" t="s">
        <v>93</v>
      </c>
      <c r="F27" s="4" t="s">
        <v>94</v>
      </c>
      <c r="G27" s="6" t="s">
        <v>95</v>
      </c>
      <c r="H27" s="2">
        <v>809483</v>
      </c>
      <c r="I27" s="7">
        <f t="shared" si="0"/>
        <v>0.55527169810854582</v>
      </c>
      <c r="J27" s="2">
        <v>449483</v>
      </c>
      <c r="K27" s="2">
        <v>360000</v>
      </c>
      <c r="L27" s="8">
        <f t="shared" si="1"/>
        <v>0.44472830189145418</v>
      </c>
      <c r="M27" s="8" t="str">
        <f t="shared" si="5"/>
        <v>ok</v>
      </c>
      <c r="N27" s="8"/>
      <c r="O27" s="2">
        <f t="shared" si="2"/>
        <v>360000</v>
      </c>
      <c r="P27" s="9" t="s">
        <v>30</v>
      </c>
      <c r="Q27" s="4">
        <v>40</v>
      </c>
      <c r="R27" s="4">
        <v>40</v>
      </c>
      <c r="S27" s="3">
        <f t="shared" si="3"/>
        <v>40</v>
      </c>
      <c r="T27" s="19"/>
      <c r="U27" s="19"/>
      <c r="V27" s="2"/>
      <c r="W27" s="19"/>
      <c r="X27" s="19"/>
      <c r="Y27" s="2"/>
      <c r="Z27" s="19"/>
      <c r="AA27" s="2"/>
      <c r="AB27" s="2"/>
      <c r="AC27" s="30"/>
    </row>
    <row r="28" spans="1:29" ht="54" customHeight="1" x14ac:dyDescent="0.25">
      <c r="A28" s="26">
        <v>24</v>
      </c>
      <c r="B28" s="26">
        <v>61</v>
      </c>
      <c r="C28" s="4" t="s">
        <v>72</v>
      </c>
      <c r="D28" s="4" t="s">
        <v>29</v>
      </c>
      <c r="E28" s="5" t="s">
        <v>73</v>
      </c>
      <c r="F28" s="4" t="s">
        <v>74</v>
      </c>
      <c r="G28" s="6" t="s">
        <v>75</v>
      </c>
      <c r="H28" s="2">
        <v>1120000</v>
      </c>
      <c r="I28" s="7">
        <f t="shared" si="0"/>
        <v>0.5535714285714286</v>
      </c>
      <c r="J28" s="2">
        <v>620000</v>
      </c>
      <c r="K28" s="2">
        <v>500000</v>
      </c>
      <c r="L28" s="8">
        <f t="shared" si="1"/>
        <v>0.44642857142857145</v>
      </c>
      <c r="M28" s="8"/>
      <c r="N28" s="8" t="str">
        <f>IF(M28&gt;80%,"chyba","ok")</f>
        <v>ok</v>
      </c>
      <c r="O28" s="2">
        <f t="shared" si="2"/>
        <v>500000</v>
      </c>
      <c r="P28" s="9" t="s">
        <v>30</v>
      </c>
      <c r="Q28" s="4">
        <v>40</v>
      </c>
      <c r="R28" s="4">
        <v>40</v>
      </c>
      <c r="S28" s="3">
        <f t="shared" si="3"/>
        <v>40</v>
      </c>
      <c r="T28" s="19"/>
      <c r="U28" s="19"/>
      <c r="V28" s="2"/>
      <c r="W28" s="19"/>
      <c r="X28" s="19"/>
      <c r="Y28" s="2"/>
      <c r="Z28" s="19"/>
      <c r="AA28" s="2"/>
      <c r="AB28" s="2"/>
      <c r="AC28" s="31"/>
    </row>
    <row r="29" spans="1:29" ht="53.25" customHeight="1" x14ac:dyDescent="0.25">
      <c r="A29" s="26">
        <v>25</v>
      </c>
      <c r="B29" s="26">
        <v>78</v>
      </c>
      <c r="C29" s="4" t="s">
        <v>96</v>
      </c>
      <c r="D29" s="4" t="s">
        <v>97</v>
      </c>
      <c r="E29" s="5" t="s">
        <v>98</v>
      </c>
      <c r="F29" s="4" t="s">
        <v>99</v>
      </c>
      <c r="G29" s="6" t="s">
        <v>100</v>
      </c>
      <c r="H29" s="10">
        <v>941660.05</v>
      </c>
      <c r="I29" s="7">
        <f t="shared" si="0"/>
        <v>0.46902281773555116</v>
      </c>
      <c r="J29" s="10">
        <v>441660.05</v>
      </c>
      <c r="K29" s="2">
        <v>500000</v>
      </c>
      <c r="L29" s="8">
        <f t="shared" si="1"/>
        <v>0.53097718226444879</v>
      </c>
      <c r="M29" s="48" t="str">
        <f t="shared" ref="M29:M38" si="6">IF(L29&gt;60%,"chyba","ok")</f>
        <v>ok</v>
      </c>
      <c r="N29" s="8"/>
      <c r="O29" s="2">
        <f t="shared" si="2"/>
        <v>500000</v>
      </c>
      <c r="P29" s="9" t="s">
        <v>30</v>
      </c>
      <c r="Q29" s="4">
        <v>40</v>
      </c>
      <c r="R29" s="4">
        <v>40</v>
      </c>
      <c r="S29" s="3">
        <f t="shared" si="3"/>
        <v>40</v>
      </c>
      <c r="T29" s="19"/>
      <c r="U29" s="19"/>
      <c r="V29" s="2"/>
      <c r="W29" s="19"/>
      <c r="X29" s="19"/>
      <c r="Y29" s="2"/>
      <c r="Z29" s="19"/>
      <c r="AA29" s="2"/>
      <c r="AB29" s="2"/>
      <c r="AC29" s="31"/>
    </row>
    <row r="30" spans="1:29" ht="53.25" customHeight="1" x14ac:dyDescent="0.25">
      <c r="A30" s="26">
        <v>26</v>
      </c>
      <c r="B30" s="26">
        <v>68</v>
      </c>
      <c r="C30" s="4" t="s">
        <v>84</v>
      </c>
      <c r="D30" s="4" t="s">
        <v>29</v>
      </c>
      <c r="E30" s="5" t="s">
        <v>85</v>
      </c>
      <c r="F30" s="4" t="s">
        <v>86</v>
      </c>
      <c r="G30" s="25" t="s">
        <v>87</v>
      </c>
      <c r="H30" s="2">
        <v>845000</v>
      </c>
      <c r="I30" s="7">
        <f t="shared" si="0"/>
        <v>0.42011834319526625</v>
      </c>
      <c r="J30" s="2">
        <v>355000</v>
      </c>
      <c r="K30" s="2">
        <v>490000</v>
      </c>
      <c r="L30" s="8">
        <f t="shared" si="1"/>
        <v>0.57988165680473369</v>
      </c>
      <c r="M30" s="8" t="str">
        <f t="shared" si="6"/>
        <v>ok</v>
      </c>
      <c r="N30" s="8"/>
      <c r="O30" s="2">
        <f t="shared" si="2"/>
        <v>490000</v>
      </c>
      <c r="P30" s="9" t="s">
        <v>30</v>
      </c>
      <c r="Q30" s="4">
        <v>39</v>
      </c>
      <c r="R30" s="4">
        <v>41</v>
      </c>
      <c r="S30" s="3">
        <f t="shared" si="3"/>
        <v>40</v>
      </c>
      <c r="T30" s="9"/>
      <c r="U30" s="9"/>
      <c r="V30" s="2"/>
      <c r="W30" s="19"/>
      <c r="X30" s="19"/>
      <c r="Y30" s="2"/>
      <c r="Z30" s="19"/>
      <c r="AA30" s="2"/>
      <c r="AB30" s="2"/>
      <c r="AC30" s="30"/>
    </row>
    <row r="31" spans="1:29" ht="54" customHeight="1" x14ac:dyDescent="0.25">
      <c r="A31" s="26">
        <v>27</v>
      </c>
      <c r="B31" s="26">
        <v>100</v>
      </c>
      <c r="C31" s="4" t="s">
        <v>125</v>
      </c>
      <c r="D31" s="4" t="s">
        <v>29</v>
      </c>
      <c r="E31" s="5" t="s">
        <v>126</v>
      </c>
      <c r="F31" s="4" t="s">
        <v>127</v>
      </c>
      <c r="G31" s="6" t="s">
        <v>128</v>
      </c>
      <c r="H31" s="2">
        <v>394900</v>
      </c>
      <c r="I31" s="7">
        <f t="shared" si="0"/>
        <v>0.40997720942010635</v>
      </c>
      <c r="J31" s="2">
        <v>161900</v>
      </c>
      <c r="K31" s="2">
        <v>233000</v>
      </c>
      <c r="L31" s="8">
        <f t="shared" si="1"/>
        <v>0.5900227905798936</v>
      </c>
      <c r="M31" s="8" t="str">
        <f t="shared" si="6"/>
        <v>ok</v>
      </c>
      <c r="N31" s="8"/>
      <c r="O31" s="2">
        <f t="shared" si="2"/>
        <v>233000</v>
      </c>
      <c r="P31" s="9" t="s">
        <v>30</v>
      </c>
      <c r="Q31" s="4">
        <v>40</v>
      </c>
      <c r="R31" s="4">
        <v>40</v>
      </c>
      <c r="S31" s="3">
        <f t="shared" si="3"/>
        <v>40</v>
      </c>
      <c r="T31" s="19"/>
      <c r="U31" s="19"/>
      <c r="V31" s="2"/>
      <c r="W31" s="19"/>
      <c r="X31" s="19"/>
      <c r="Y31" s="2"/>
      <c r="Z31" s="19"/>
      <c r="AA31" s="2"/>
      <c r="AB31" s="2"/>
      <c r="AC31" s="31"/>
    </row>
    <row r="32" spans="1:29" ht="54" customHeight="1" x14ac:dyDescent="0.25">
      <c r="A32" s="26">
        <v>28</v>
      </c>
      <c r="B32" s="26">
        <v>27</v>
      </c>
      <c r="C32" s="4" t="s">
        <v>39</v>
      </c>
      <c r="D32" s="4" t="s">
        <v>29</v>
      </c>
      <c r="E32" s="5" t="s">
        <v>40</v>
      </c>
      <c r="F32" s="4" t="s">
        <v>41</v>
      </c>
      <c r="G32" s="6" t="s">
        <v>42</v>
      </c>
      <c r="H32" s="2">
        <v>1338960</v>
      </c>
      <c r="I32" s="7">
        <f t="shared" si="0"/>
        <v>0.62657584991336557</v>
      </c>
      <c r="J32" s="2">
        <v>838960</v>
      </c>
      <c r="K32" s="2">
        <v>500000</v>
      </c>
      <c r="L32" s="8">
        <f t="shared" si="1"/>
        <v>0.37342415008663438</v>
      </c>
      <c r="M32" s="8" t="str">
        <f t="shared" si="6"/>
        <v>ok</v>
      </c>
      <c r="N32" s="8"/>
      <c r="O32" s="2">
        <f t="shared" si="2"/>
        <v>500000</v>
      </c>
      <c r="P32" s="9" t="s">
        <v>30</v>
      </c>
      <c r="Q32" s="4">
        <v>38</v>
      </c>
      <c r="R32" s="4">
        <v>41</v>
      </c>
      <c r="S32" s="3">
        <f t="shared" si="3"/>
        <v>39.5</v>
      </c>
      <c r="T32" s="19"/>
      <c r="U32" s="19"/>
      <c r="V32" s="2"/>
      <c r="W32" s="19"/>
      <c r="X32" s="19"/>
      <c r="Y32" s="10"/>
      <c r="Z32" s="19"/>
      <c r="AA32" s="10"/>
      <c r="AB32" s="10"/>
      <c r="AC32" s="31"/>
    </row>
    <row r="33" spans="1:29" ht="54" customHeight="1" x14ac:dyDescent="0.25">
      <c r="A33" s="26">
        <v>29</v>
      </c>
      <c r="B33" s="26">
        <v>119</v>
      </c>
      <c r="C33" s="4" t="s">
        <v>165</v>
      </c>
      <c r="D33" s="4" t="s">
        <v>29</v>
      </c>
      <c r="E33" s="5" t="s">
        <v>166</v>
      </c>
      <c r="F33" s="4" t="s">
        <v>167</v>
      </c>
      <c r="G33" s="6" t="s">
        <v>168</v>
      </c>
      <c r="H33" s="2">
        <v>1250313</v>
      </c>
      <c r="I33" s="7">
        <f t="shared" si="0"/>
        <v>0.6001001349262145</v>
      </c>
      <c r="J33" s="2">
        <v>750313</v>
      </c>
      <c r="K33" s="2">
        <v>500000</v>
      </c>
      <c r="L33" s="8">
        <f t="shared" si="1"/>
        <v>0.3998998650737855</v>
      </c>
      <c r="M33" s="8" t="str">
        <f t="shared" si="6"/>
        <v>ok</v>
      </c>
      <c r="N33" s="8"/>
      <c r="O33" s="2">
        <f t="shared" si="2"/>
        <v>500000</v>
      </c>
      <c r="P33" s="9" t="s">
        <v>30</v>
      </c>
      <c r="Q33" s="4">
        <v>39</v>
      </c>
      <c r="R33" s="4">
        <v>40</v>
      </c>
      <c r="S33" s="3">
        <f t="shared" si="3"/>
        <v>39.5</v>
      </c>
      <c r="T33" s="46"/>
      <c r="U33" s="46"/>
      <c r="V33" s="47"/>
      <c r="W33" s="46"/>
      <c r="X33" s="46"/>
      <c r="Y33" s="10"/>
      <c r="Z33" s="19"/>
      <c r="AA33" s="10"/>
      <c r="AB33" s="10"/>
      <c r="AC33" s="29"/>
    </row>
    <row r="34" spans="1:29" ht="54" customHeight="1" x14ac:dyDescent="0.25">
      <c r="A34" s="26">
        <v>30</v>
      </c>
      <c r="B34" s="26">
        <v>149</v>
      </c>
      <c r="C34" s="4" t="s">
        <v>221</v>
      </c>
      <c r="D34" s="4" t="s">
        <v>29</v>
      </c>
      <c r="E34" s="5" t="s">
        <v>222</v>
      </c>
      <c r="F34" s="4" t="s">
        <v>223</v>
      </c>
      <c r="G34" s="6" t="s">
        <v>224</v>
      </c>
      <c r="H34" s="2">
        <v>914567</v>
      </c>
      <c r="I34" s="7">
        <f t="shared" si="0"/>
        <v>0.56077575508409994</v>
      </c>
      <c r="J34" s="2">
        <v>512867</v>
      </c>
      <c r="K34" s="2">
        <v>401700</v>
      </c>
      <c r="L34" s="8">
        <f t="shared" si="1"/>
        <v>0.43922424491590012</v>
      </c>
      <c r="M34" s="8" t="str">
        <f t="shared" si="6"/>
        <v>ok</v>
      </c>
      <c r="N34" s="8"/>
      <c r="O34" s="2">
        <f t="shared" si="2"/>
        <v>401700</v>
      </c>
      <c r="P34" s="9" t="s">
        <v>30</v>
      </c>
      <c r="Q34" s="4">
        <v>41</v>
      </c>
      <c r="R34" s="4">
        <v>38</v>
      </c>
      <c r="S34" s="3">
        <f t="shared" si="3"/>
        <v>39.5</v>
      </c>
      <c r="T34" s="19"/>
      <c r="U34" s="19"/>
      <c r="V34" s="2"/>
      <c r="W34" s="19"/>
      <c r="X34" s="19"/>
      <c r="Y34" s="10"/>
      <c r="Z34" s="19"/>
      <c r="AA34" s="10"/>
      <c r="AB34" s="10"/>
      <c r="AC34" s="43"/>
    </row>
    <row r="35" spans="1:29" ht="54" customHeight="1" x14ac:dyDescent="0.25">
      <c r="A35" s="26">
        <v>31</v>
      </c>
      <c r="B35" s="26">
        <v>83</v>
      </c>
      <c r="C35" s="4" t="s">
        <v>105</v>
      </c>
      <c r="D35" s="4" t="s">
        <v>29</v>
      </c>
      <c r="E35" s="5" t="s">
        <v>106</v>
      </c>
      <c r="F35" s="4" t="s">
        <v>107</v>
      </c>
      <c r="G35" s="6" t="s">
        <v>108</v>
      </c>
      <c r="H35" s="2">
        <v>936576</v>
      </c>
      <c r="I35" s="7">
        <f t="shared" si="0"/>
        <v>0.46614049473828073</v>
      </c>
      <c r="J35" s="2">
        <v>436576</v>
      </c>
      <c r="K35" s="2">
        <v>500000</v>
      </c>
      <c r="L35" s="8">
        <f t="shared" si="1"/>
        <v>0.53385950526171932</v>
      </c>
      <c r="M35" s="8" t="str">
        <f t="shared" si="6"/>
        <v>ok</v>
      </c>
      <c r="N35" s="8"/>
      <c r="O35" s="2">
        <f t="shared" si="2"/>
        <v>500000</v>
      </c>
      <c r="P35" s="9" t="s">
        <v>30</v>
      </c>
      <c r="Q35" s="4">
        <v>39</v>
      </c>
      <c r="R35" s="4">
        <v>40</v>
      </c>
      <c r="S35" s="3">
        <f t="shared" si="3"/>
        <v>39.5</v>
      </c>
      <c r="T35" s="19"/>
      <c r="U35" s="19"/>
      <c r="V35" s="2"/>
      <c r="W35" s="19"/>
      <c r="X35" s="19"/>
      <c r="Y35" s="2"/>
      <c r="Z35" s="19"/>
      <c r="AA35" s="2"/>
      <c r="AB35" s="2"/>
      <c r="AC35" s="27"/>
    </row>
    <row r="36" spans="1:29" ht="54" customHeight="1" x14ac:dyDescent="0.25">
      <c r="A36" s="26">
        <v>32</v>
      </c>
      <c r="B36" s="26">
        <v>54</v>
      </c>
      <c r="C36" s="4" t="s">
        <v>60</v>
      </c>
      <c r="D36" s="4" t="s">
        <v>29</v>
      </c>
      <c r="E36" s="5" t="s">
        <v>61</v>
      </c>
      <c r="F36" s="4" t="s">
        <v>62</v>
      </c>
      <c r="G36" s="25" t="s">
        <v>63</v>
      </c>
      <c r="H36" s="2">
        <v>2343122</v>
      </c>
      <c r="I36" s="7">
        <f t="shared" si="0"/>
        <v>0.78660948939065056</v>
      </c>
      <c r="J36" s="2">
        <v>1843122</v>
      </c>
      <c r="K36" s="2">
        <v>500000</v>
      </c>
      <c r="L36" s="8">
        <f t="shared" si="1"/>
        <v>0.21339051060934941</v>
      </c>
      <c r="M36" s="8" t="str">
        <f t="shared" si="6"/>
        <v>ok</v>
      </c>
      <c r="N36" s="8"/>
      <c r="O36" s="2">
        <f t="shared" si="2"/>
        <v>500000</v>
      </c>
      <c r="P36" s="9" t="s">
        <v>30</v>
      </c>
      <c r="Q36" s="4">
        <v>39</v>
      </c>
      <c r="R36" s="4">
        <v>39</v>
      </c>
      <c r="S36" s="3">
        <f t="shared" si="3"/>
        <v>39</v>
      </c>
      <c r="T36" s="42"/>
      <c r="U36" s="9"/>
      <c r="V36" s="23"/>
      <c r="W36" s="23"/>
      <c r="X36" s="23"/>
      <c r="Y36" s="23"/>
      <c r="Z36" s="23"/>
      <c r="AA36" s="23"/>
      <c r="AB36" s="23"/>
      <c r="AC36" s="32"/>
    </row>
    <row r="37" spans="1:29" ht="54" customHeight="1" x14ac:dyDescent="0.25">
      <c r="A37" s="26">
        <v>33</v>
      </c>
      <c r="B37" s="26">
        <v>146</v>
      </c>
      <c r="C37" s="4" t="s">
        <v>209</v>
      </c>
      <c r="D37" s="4" t="s">
        <v>29</v>
      </c>
      <c r="E37" s="5" t="s">
        <v>210</v>
      </c>
      <c r="F37" s="4" t="s">
        <v>211</v>
      </c>
      <c r="G37" s="6" t="s">
        <v>212</v>
      </c>
      <c r="H37" s="2">
        <v>2161879</v>
      </c>
      <c r="I37" s="7">
        <f t="shared" ref="I37:I60" si="7">J37/H37</f>
        <v>0.76871971095514602</v>
      </c>
      <c r="J37" s="2">
        <v>1661879</v>
      </c>
      <c r="K37" s="2">
        <v>500000</v>
      </c>
      <c r="L37" s="8">
        <f t="shared" ref="L37:L60" si="8">K37/H37</f>
        <v>0.23128028904485404</v>
      </c>
      <c r="M37" s="8" t="str">
        <f t="shared" si="6"/>
        <v>ok</v>
      </c>
      <c r="N37" s="8"/>
      <c r="O37" s="2">
        <f t="shared" ref="O37:O60" si="9">K37</f>
        <v>500000</v>
      </c>
      <c r="P37" s="9" t="s">
        <v>30</v>
      </c>
      <c r="Q37" s="4">
        <v>39</v>
      </c>
      <c r="R37" s="4">
        <v>39</v>
      </c>
      <c r="S37" s="3">
        <f t="shared" ref="S37:S60" si="10">(Q37+R37)/2</f>
        <v>39</v>
      </c>
      <c r="T37" s="42"/>
      <c r="U37" s="9"/>
      <c r="V37" s="23"/>
      <c r="W37" s="23"/>
      <c r="X37" s="23"/>
      <c r="Y37" s="23"/>
      <c r="Z37" s="23"/>
      <c r="AA37" s="23"/>
      <c r="AB37" s="23"/>
      <c r="AC37" s="32"/>
    </row>
    <row r="38" spans="1:29" ht="54" customHeight="1" x14ac:dyDescent="0.25">
      <c r="A38" s="26">
        <v>34</v>
      </c>
      <c r="B38" s="26">
        <v>130</v>
      </c>
      <c r="C38" s="4" t="s">
        <v>181</v>
      </c>
      <c r="D38" s="4" t="s">
        <v>29</v>
      </c>
      <c r="E38" s="5" t="s">
        <v>182</v>
      </c>
      <c r="F38" s="4" t="s">
        <v>183</v>
      </c>
      <c r="G38" s="6" t="s">
        <v>184</v>
      </c>
      <c r="H38" s="10">
        <v>2101208.77</v>
      </c>
      <c r="I38" s="7">
        <f t="shared" si="7"/>
        <v>0.76204173181706258</v>
      </c>
      <c r="J38" s="10">
        <v>1601208.77</v>
      </c>
      <c r="K38" s="2">
        <v>500000</v>
      </c>
      <c r="L38" s="8">
        <f t="shared" si="8"/>
        <v>0.23795826818293739</v>
      </c>
      <c r="M38" s="8" t="str">
        <f t="shared" si="6"/>
        <v>ok</v>
      </c>
      <c r="N38" s="8"/>
      <c r="O38" s="2">
        <f t="shared" si="9"/>
        <v>500000</v>
      </c>
      <c r="P38" s="9" t="s">
        <v>30</v>
      </c>
      <c r="Q38" s="4">
        <v>39</v>
      </c>
      <c r="R38" s="4">
        <v>39</v>
      </c>
      <c r="S38" s="3">
        <f t="shared" si="10"/>
        <v>39</v>
      </c>
      <c r="T38" s="19"/>
      <c r="U38" s="19"/>
      <c r="V38" s="2"/>
      <c r="W38" s="19"/>
      <c r="X38" s="19"/>
      <c r="Y38" s="2"/>
      <c r="Z38" s="19"/>
      <c r="AA38" s="2"/>
      <c r="AB38" s="2"/>
      <c r="AC38" s="30"/>
    </row>
    <row r="39" spans="1:29" ht="54" customHeight="1" x14ac:dyDescent="0.25">
      <c r="A39" s="26">
        <v>35</v>
      </c>
      <c r="B39" s="26">
        <v>110</v>
      </c>
      <c r="C39" s="4" t="s">
        <v>141</v>
      </c>
      <c r="D39" s="4" t="s">
        <v>29</v>
      </c>
      <c r="E39" s="5" t="s">
        <v>142</v>
      </c>
      <c r="F39" s="4" t="s">
        <v>143</v>
      </c>
      <c r="G39" s="6" t="s">
        <v>144</v>
      </c>
      <c r="H39" s="2">
        <v>1555762</v>
      </c>
      <c r="I39" s="7">
        <f t="shared" si="7"/>
        <v>0.67861408107409749</v>
      </c>
      <c r="J39" s="2">
        <v>1055762</v>
      </c>
      <c r="K39" s="2">
        <v>500000</v>
      </c>
      <c r="L39" s="8">
        <f t="shared" si="8"/>
        <v>0.32138591892590257</v>
      </c>
      <c r="M39" s="8"/>
      <c r="N39" s="8" t="str">
        <f>IF(M39&gt;60%,"chyba","ok")</f>
        <v>ok</v>
      </c>
      <c r="O39" s="2">
        <f t="shared" si="9"/>
        <v>500000</v>
      </c>
      <c r="P39" s="9" t="s">
        <v>30</v>
      </c>
      <c r="Q39" s="4">
        <v>38</v>
      </c>
      <c r="R39" s="4">
        <v>40</v>
      </c>
      <c r="S39" s="3">
        <f t="shared" si="10"/>
        <v>39</v>
      </c>
      <c r="T39" s="19"/>
      <c r="U39" s="19"/>
      <c r="V39" s="2"/>
      <c r="W39" s="19"/>
      <c r="X39" s="19"/>
      <c r="Y39" s="10"/>
      <c r="Z39" s="19"/>
      <c r="AA39" s="10"/>
      <c r="AB39" s="10"/>
      <c r="AC39" s="33"/>
    </row>
    <row r="40" spans="1:29" ht="54" customHeight="1" x14ac:dyDescent="0.25">
      <c r="A40" s="26">
        <v>36</v>
      </c>
      <c r="B40" s="26">
        <v>107</v>
      </c>
      <c r="C40" s="4" t="s">
        <v>129</v>
      </c>
      <c r="D40" s="4" t="s">
        <v>47</v>
      </c>
      <c r="E40" s="5" t="s">
        <v>130</v>
      </c>
      <c r="F40" s="4" t="s">
        <v>131</v>
      </c>
      <c r="G40" s="25" t="s">
        <v>132</v>
      </c>
      <c r="H40" s="2">
        <v>1315072</v>
      </c>
      <c r="I40" s="7">
        <f t="shared" si="7"/>
        <v>0.61979268055285186</v>
      </c>
      <c r="J40" s="2">
        <v>815072</v>
      </c>
      <c r="K40" s="2">
        <v>500000</v>
      </c>
      <c r="L40" s="8">
        <f t="shared" si="8"/>
        <v>0.38020731944714814</v>
      </c>
      <c r="M40" s="8" t="str">
        <f t="shared" ref="M40:M60" si="11">IF(L40&gt;60%,"chyba","ok")</f>
        <v>ok</v>
      </c>
      <c r="N40" s="8"/>
      <c r="O40" s="2">
        <f t="shared" si="9"/>
        <v>500000</v>
      </c>
      <c r="P40" s="9" t="s">
        <v>30</v>
      </c>
      <c r="Q40" s="4">
        <v>40</v>
      </c>
      <c r="R40" s="4">
        <v>38</v>
      </c>
      <c r="S40" s="3">
        <f t="shared" si="10"/>
        <v>39</v>
      </c>
      <c r="T40" s="42"/>
      <c r="U40" s="9"/>
      <c r="V40" s="2"/>
      <c r="W40" s="19"/>
      <c r="X40" s="19"/>
      <c r="Y40" s="10"/>
      <c r="Z40" s="19"/>
      <c r="AA40" s="10"/>
      <c r="AB40" s="10"/>
      <c r="AC40" s="27"/>
    </row>
    <row r="41" spans="1:29" ht="54" customHeight="1" x14ac:dyDescent="0.25">
      <c r="A41" s="26">
        <v>37</v>
      </c>
      <c r="B41" s="26">
        <v>128</v>
      </c>
      <c r="C41" s="4" t="s">
        <v>177</v>
      </c>
      <c r="D41" s="4" t="s">
        <v>29</v>
      </c>
      <c r="E41" s="5" t="s">
        <v>178</v>
      </c>
      <c r="F41" s="4" t="s">
        <v>179</v>
      </c>
      <c r="G41" s="25" t="s">
        <v>180</v>
      </c>
      <c r="H41" s="2">
        <v>1120040</v>
      </c>
      <c r="I41" s="7">
        <f t="shared" si="7"/>
        <v>0.55358737187957574</v>
      </c>
      <c r="J41" s="2">
        <v>620040</v>
      </c>
      <c r="K41" s="2">
        <v>500000</v>
      </c>
      <c r="L41" s="8">
        <f t="shared" si="8"/>
        <v>0.44641262812042426</v>
      </c>
      <c r="M41" s="8" t="str">
        <f t="shared" si="11"/>
        <v>ok</v>
      </c>
      <c r="N41" s="8"/>
      <c r="O41" s="2">
        <f t="shared" si="9"/>
        <v>500000</v>
      </c>
      <c r="P41" s="9" t="s">
        <v>30</v>
      </c>
      <c r="Q41" s="4">
        <v>41</v>
      </c>
      <c r="R41" s="4">
        <v>37</v>
      </c>
      <c r="S41" s="3">
        <f t="shared" si="10"/>
        <v>39</v>
      </c>
      <c r="T41" s="19"/>
      <c r="U41" s="19"/>
      <c r="V41" s="2"/>
      <c r="W41" s="19"/>
      <c r="X41" s="19"/>
      <c r="Y41" s="2"/>
      <c r="Z41" s="19"/>
      <c r="AA41" s="2"/>
      <c r="AB41" s="2"/>
      <c r="AC41" s="54"/>
    </row>
    <row r="42" spans="1:29" ht="54" customHeight="1" x14ac:dyDescent="0.25">
      <c r="A42" s="26">
        <v>38</v>
      </c>
      <c r="B42" s="26">
        <v>66</v>
      </c>
      <c r="C42" s="4" t="s">
        <v>80</v>
      </c>
      <c r="D42" s="4" t="s">
        <v>29</v>
      </c>
      <c r="E42" s="5" t="s">
        <v>81</v>
      </c>
      <c r="F42" s="4" t="s">
        <v>82</v>
      </c>
      <c r="G42" s="6" t="s">
        <v>83</v>
      </c>
      <c r="H42" s="2">
        <v>626175</v>
      </c>
      <c r="I42" s="7">
        <f t="shared" si="7"/>
        <v>0.55284065956002715</v>
      </c>
      <c r="J42" s="2">
        <v>346175</v>
      </c>
      <c r="K42" s="2">
        <v>280000</v>
      </c>
      <c r="L42" s="8">
        <f t="shared" si="8"/>
        <v>0.44715934043997285</v>
      </c>
      <c r="M42" s="8" t="str">
        <f t="shared" si="11"/>
        <v>ok</v>
      </c>
      <c r="N42" s="8"/>
      <c r="O42" s="2">
        <f t="shared" si="9"/>
        <v>280000</v>
      </c>
      <c r="P42" s="9" t="s">
        <v>30</v>
      </c>
      <c r="Q42" s="4">
        <v>39</v>
      </c>
      <c r="R42" s="4">
        <v>39</v>
      </c>
      <c r="S42" s="3">
        <f t="shared" si="10"/>
        <v>39</v>
      </c>
      <c r="T42" s="19"/>
      <c r="U42" s="19"/>
      <c r="V42" s="2"/>
      <c r="W42" s="19"/>
      <c r="X42" s="19"/>
      <c r="Y42" s="2"/>
      <c r="Z42" s="19"/>
      <c r="AA42" s="2"/>
      <c r="AB42" s="2"/>
      <c r="AC42" s="30"/>
    </row>
    <row r="43" spans="1:29" ht="54" customHeight="1" x14ac:dyDescent="0.25">
      <c r="A43" s="26">
        <v>39</v>
      </c>
      <c r="B43" s="26">
        <v>109</v>
      </c>
      <c r="C43" s="4" t="s">
        <v>137</v>
      </c>
      <c r="D43" s="4" t="s">
        <v>29</v>
      </c>
      <c r="E43" s="5" t="s">
        <v>138</v>
      </c>
      <c r="F43" s="4" t="s">
        <v>139</v>
      </c>
      <c r="G43" s="25" t="s">
        <v>140</v>
      </c>
      <c r="H43" s="2">
        <v>877102</v>
      </c>
      <c r="I43" s="7">
        <f t="shared" si="7"/>
        <v>0.42994087346739601</v>
      </c>
      <c r="J43" s="2">
        <v>377102</v>
      </c>
      <c r="K43" s="2">
        <v>500000</v>
      </c>
      <c r="L43" s="8">
        <f t="shared" si="8"/>
        <v>0.57005912653260393</v>
      </c>
      <c r="M43" s="8" t="str">
        <f t="shared" si="11"/>
        <v>ok</v>
      </c>
      <c r="N43" s="8"/>
      <c r="O43" s="2">
        <f t="shared" si="9"/>
        <v>500000</v>
      </c>
      <c r="P43" s="9" t="s">
        <v>30</v>
      </c>
      <c r="Q43" s="4">
        <v>39</v>
      </c>
      <c r="R43" s="4">
        <v>39</v>
      </c>
      <c r="S43" s="3">
        <f t="shared" si="10"/>
        <v>39</v>
      </c>
      <c r="T43" s="19"/>
      <c r="U43" s="19"/>
      <c r="V43" s="2"/>
      <c r="W43" s="19"/>
      <c r="X43" s="19"/>
      <c r="Y43" s="2"/>
      <c r="Z43" s="19"/>
      <c r="AA43" s="2"/>
      <c r="AB43" s="2"/>
      <c r="AC43" s="30"/>
    </row>
    <row r="44" spans="1:29" ht="54" customHeight="1" x14ac:dyDescent="0.25">
      <c r="A44" s="26">
        <v>40</v>
      </c>
      <c r="B44" s="26">
        <v>155</v>
      </c>
      <c r="C44" s="4" t="s">
        <v>237</v>
      </c>
      <c r="D44" s="4" t="s">
        <v>29</v>
      </c>
      <c r="E44" s="5" t="s">
        <v>238</v>
      </c>
      <c r="F44" s="4" t="s">
        <v>239</v>
      </c>
      <c r="G44" s="25" t="s">
        <v>240</v>
      </c>
      <c r="H44" s="2">
        <v>835000</v>
      </c>
      <c r="I44" s="7">
        <f t="shared" si="7"/>
        <v>0.40119760479041916</v>
      </c>
      <c r="J44" s="2">
        <v>335000</v>
      </c>
      <c r="K44" s="2">
        <v>500000</v>
      </c>
      <c r="L44" s="8">
        <f t="shared" si="8"/>
        <v>0.59880239520958078</v>
      </c>
      <c r="M44" s="8" t="str">
        <f t="shared" si="11"/>
        <v>ok</v>
      </c>
      <c r="N44" s="8"/>
      <c r="O44" s="2">
        <f t="shared" si="9"/>
        <v>500000</v>
      </c>
      <c r="P44" s="9" t="s">
        <v>30</v>
      </c>
      <c r="Q44" s="4">
        <v>39</v>
      </c>
      <c r="R44" s="4">
        <v>39</v>
      </c>
      <c r="S44" s="3">
        <f t="shared" si="10"/>
        <v>39</v>
      </c>
      <c r="T44" s="19"/>
      <c r="U44" s="19"/>
      <c r="V44" s="2"/>
      <c r="W44" s="19"/>
      <c r="X44" s="19"/>
      <c r="Y44" s="2"/>
      <c r="Z44" s="19"/>
      <c r="AA44" s="2"/>
      <c r="AB44" s="2"/>
      <c r="AC44" s="33"/>
    </row>
    <row r="45" spans="1:29" ht="54" customHeight="1" x14ac:dyDescent="0.25">
      <c r="A45" s="26">
        <v>41</v>
      </c>
      <c r="B45" s="26">
        <v>20</v>
      </c>
      <c r="C45" s="4" t="s">
        <v>31</v>
      </c>
      <c r="D45" s="4" t="s">
        <v>29</v>
      </c>
      <c r="E45" s="5" t="s">
        <v>32</v>
      </c>
      <c r="F45" s="4" t="s">
        <v>33</v>
      </c>
      <c r="G45" s="6" t="s">
        <v>34</v>
      </c>
      <c r="H45" s="2">
        <v>497020</v>
      </c>
      <c r="I45" s="7">
        <f t="shared" si="7"/>
        <v>0.40002414389762986</v>
      </c>
      <c r="J45" s="2">
        <v>198820</v>
      </c>
      <c r="K45" s="2">
        <v>298200</v>
      </c>
      <c r="L45" s="8">
        <f t="shared" si="8"/>
        <v>0.59997585610237014</v>
      </c>
      <c r="M45" s="8" t="str">
        <f t="shared" si="11"/>
        <v>ok</v>
      </c>
      <c r="N45" s="8"/>
      <c r="O45" s="2">
        <f t="shared" si="9"/>
        <v>298200</v>
      </c>
      <c r="P45" s="9" t="s">
        <v>30</v>
      </c>
      <c r="Q45" s="4">
        <v>38</v>
      </c>
      <c r="R45" s="4">
        <v>40</v>
      </c>
      <c r="S45" s="3">
        <f t="shared" si="10"/>
        <v>39</v>
      </c>
      <c r="T45" s="46"/>
      <c r="U45" s="46"/>
      <c r="V45" s="47"/>
      <c r="W45" s="46"/>
      <c r="X45" s="46"/>
      <c r="Y45" s="2"/>
      <c r="Z45" s="19"/>
      <c r="AA45" s="2"/>
      <c r="AB45" s="2"/>
      <c r="AC45" s="30"/>
    </row>
    <row r="46" spans="1:29" ht="54" customHeight="1" x14ac:dyDescent="0.25">
      <c r="A46" s="26">
        <v>42</v>
      </c>
      <c r="B46" s="26">
        <v>147</v>
      </c>
      <c r="C46" s="4" t="s">
        <v>213</v>
      </c>
      <c r="D46" s="4" t="s">
        <v>29</v>
      </c>
      <c r="E46" s="5" t="s">
        <v>214</v>
      </c>
      <c r="F46" s="4" t="s">
        <v>215</v>
      </c>
      <c r="G46" s="6" t="s">
        <v>216</v>
      </c>
      <c r="H46" s="2">
        <v>805000</v>
      </c>
      <c r="I46" s="7">
        <f t="shared" si="7"/>
        <v>0.4</v>
      </c>
      <c r="J46" s="2">
        <v>322000</v>
      </c>
      <c r="K46" s="2">
        <v>483000</v>
      </c>
      <c r="L46" s="8">
        <f t="shared" si="8"/>
        <v>0.6</v>
      </c>
      <c r="M46" s="8" t="str">
        <f t="shared" si="11"/>
        <v>ok</v>
      </c>
      <c r="N46" s="8"/>
      <c r="O46" s="2">
        <f t="shared" si="9"/>
        <v>483000</v>
      </c>
      <c r="P46" s="9" t="s">
        <v>30</v>
      </c>
      <c r="Q46" s="4">
        <v>39</v>
      </c>
      <c r="R46" s="4">
        <v>39</v>
      </c>
      <c r="S46" s="3">
        <f t="shared" si="10"/>
        <v>39</v>
      </c>
      <c r="T46" s="19"/>
      <c r="U46" s="19"/>
      <c r="V46" s="2"/>
      <c r="W46" s="19"/>
      <c r="X46" s="19"/>
      <c r="Y46" s="2"/>
      <c r="Z46" s="19"/>
      <c r="AA46" s="2"/>
      <c r="AB46" s="2"/>
      <c r="AC46" s="30"/>
    </row>
    <row r="47" spans="1:29" ht="54" customHeight="1" x14ac:dyDescent="0.25">
      <c r="A47" s="26">
        <v>43</v>
      </c>
      <c r="B47" s="26">
        <v>114</v>
      </c>
      <c r="C47" s="4" t="s">
        <v>153</v>
      </c>
      <c r="D47" s="4" t="s">
        <v>29</v>
      </c>
      <c r="E47" s="5" t="s">
        <v>154</v>
      </c>
      <c r="F47" s="4" t="s">
        <v>155</v>
      </c>
      <c r="G47" s="25" t="s">
        <v>156</v>
      </c>
      <c r="H47" s="2">
        <v>3500000</v>
      </c>
      <c r="I47" s="7">
        <f t="shared" si="7"/>
        <v>0.8571428571428571</v>
      </c>
      <c r="J47" s="2">
        <v>3000000</v>
      </c>
      <c r="K47" s="2">
        <v>500000</v>
      </c>
      <c r="L47" s="8">
        <f t="shared" si="8"/>
        <v>0.14285714285714285</v>
      </c>
      <c r="M47" s="8" t="str">
        <f t="shared" si="11"/>
        <v>ok</v>
      </c>
      <c r="N47" s="8"/>
      <c r="O47" s="2">
        <f t="shared" si="9"/>
        <v>500000</v>
      </c>
      <c r="P47" s="9" t="s">
        <v>30</v>
      </c>
      <c r="Q47" s="4">
        <v>39</v>
      </c>
      <c r="R47" s="4">
        <v>38</v>
      </c>
      <c r="S47" s="3">
        <f t="shared" si="10"/>
        <v>38.5</v>
      </c>
      <c r="T47" s="9"/>
      <c r="U47" s="9"/>
      <c r="V47" s="2"/>
      <c r="W47" s="19"/>
      <c r="X47" s="19"/>
      <c r="Y47" s="2"/>
      <c r="Z47" s="19"/>
      <c r="AA47" s="2"/>
      <c r="AB47" s="2"/>
      <c r="AC47" s="30"/>
    </row>
    <row r="48" spans="1:29" ht="54" customHeight="1" x14ac:dyDescent="0.25">
      <c r="A48" s="26">
        <v>44</v>
      </c>
      <c r="B48" s="26">
        <v>65</v>
      </c>
      <c r="C48" s="4" t="s">
        <v>76</v>
      </c>
      <c r="D48" s="4" t="s">
        <v>29</v>
      </c>
      <c r="E48" s="5" t="s">
        <v>77</v>
      </c>
      <c r="F48" s="4" t="s">
        <v>78</v>
      </c>
      <c r="G48" s="6" t="s">
        <v>79</v>
      </c>
      <c r="H48" s="2">
        <v>2500000</v>
      </c>
      <c r="I48" s="7">
        <f t="shared" si="7"/>
        <v>0.8</v>
      </c>
      <c r="J48" s="2">
        <v>2000000</v>
      </c>
      <c r="K48" s="2">
        <v>50000</v>
      </c>
      <c r="L48" s="8">
        <f t="shared" si="8"/>
        <v>0.02</v>
      </c>
      <c r="M48" s="8" t="str">
        <f t="shared" si="11"/>
        <v>ok</v>
      </c>
      <c r="N48" s="8"/>
      <c r="O48" s="2">
        <f t="shared" si="9"/>
        <v>50000</v>
      </c>
      <c r="P48" s="9" t="s">
        <v>30</v>
      </c>
      <c r="Q48" s="4">
        <v>38</v>
      </c>
      <c r="R48" s="4">
        <v>39</v>
      </c>
      <c r="S48" s="3">
        <f t="shared" si="10"/>
        <v>38.5</v>
      </c>
      <c r="T48" s="19"/>
      <c r="U48" s="19"/>
      <c r="V48" s="2"/>
      <c r="W48" s="19"/>
      <c r="X48" s="19"/>
      <c r="Y48" s="2"/>
      <c r="Z48" s="19"/>
      <c r="AA48" s="2"/>
      <c r="AB48" s="2"/>
      <c r="AC48" s="30"/>
    </row>
    <row r="49" spans="1:29" ht="54" customHeight="1" x14ac:dyDescent="0.25">
      <c r="A49" s="26">
        <v>45</v>
      </c>
      <c r="B49" s="26">
        <v>123</v>
      </c>
      <c r="C49" s="4" t="s">
        <v>173</v>
      </c>
      <c r="D49" s="4" t="s">
        <v>29</v>
      </c>
      <c r="E49" s="5" t="s">
        <v>174</v>
      </c>
      <c r="F49" s="4" t="s">
        <v>175</v>
      </c>
      <c r="G49" s="6" t="s">
        <v>176</v>
      </c>
      <c r="H49" s="2">
        <v>1513130</v>
      </c>
      <c r="I49" s="7">
        <f t="shared" si="7"/>
        <v>0.66955912578562315</v>
      </c>
      <c r="J49" s="2">
        <v>1013130</v>
      </c>
      <c r="K49" s="2">
        <v>500000</v>
      </c>
      <c r="L49" s="8">
        <f t="shared" si="8"/>
        <v>0.33044087421437685</v>
      </c>
      <c r="M49" s="8" t="str">
        <f t="shared" si="11"/>
        <v>ok</v>
      </c>
      <c r="N49" s="8"/>
      <c r="O49" s="2">
        <f t="shared" si="9"/>
        <v>500000</v>
      </c>
      <c r="P49" s="9" t="s">
        <v>30</v>
      </c>
      <c r="Q49" s="4">
        <v>40</v>
      </c>
      <c r="R49" s="4">
        <v>37</v>
      </c>
      <c r="S49" s="3">
        <f t="shared" si="10"/>
        <v>38.5</v>
      </c>
      <c r="T49" s="42"/>
      <c r="U49" s="9"/>
      <c r="V49" s="23"/>
      <c r="W49" s="23"/>
      <c r="X49" s="23"/>
      <c r="Y49" s="23"/>
      <c r="Z49" s="23"/>
      <c r="AA49" s="23"/>
      <c r="AB49" s="23"/>
      <c r="AC49" s="32"/>
    </row>
    <row r="50" spans="1:29" ht="54" customHeight="1" x14ac:dyDescent="0.25">
      <c r="A50" s="26">
        <v>46</v>
      </c>
      <c r="B50" s="57">
        <v>151</v>
      </c>
      <c r="C50" s="4" t="s">
        <v>225</v>
      </c>
      <c r="D50" s="4" t="s">
        <v>29</v>
      </c>
      <c r="E50" s="5" t="s">
        <v>226</v>
      </c>
      <c r="F50" s="4" t="s">
        <v>227</v>
      </c>
      <c r="G50" s="6" t="s">
        <v>228</v>
      </c>
      <c r="H50" s="2">
        <v>1400000</v>
      </c>
      <c r="I50" s="7">
        <f t="shared" si="7"/>
        <v>0.6428571428571429</v>
      </c>
      <c r="J50" s="2">
        <v>900000</v>
      </c>
      <c r="K50" s="2">
        <v>500000</v>
      </c>
      <c r="L50" s="8">
        <f t="shared" si="8"/>
        <v>0.35714285714285715</v>
      </c>
      <c r="M50" s="8" t="str">
        <f t="shared" si="11"/>
        <v>ok</v>
      </c>
      <c r="N50" s="8"/>
      <c r="O50" s="2">
        <f t="shared" si="9"/>
        <v>500000</v>
      </c>
      <c r="P50" s="9" t="s">
        <v>30</v>
      </c>
      <c r="Q50" s="4">
        <v>38</v>
      </c>
      <c r="R50" s="4">
        <v>39</v>
      </c>
      <c r="S50" s="3">
        <f t="shared" si="10"/>
        <v>38.5</v>
      </c>
      <c r="T50" s="58"/>
      <c r="U50" s="58"/>
      <c r="V50" s="2"/>
      <c r="W50" s="58"/>
      <c r="X50" s="58"/>
      <c r="Y50" s="2"/>
      <c r="Z50" s="58"/>
      <c r="AA50" s="2"/>
      <c r="AB50" s="2"/>
      <c r="AC50" s="61"/>
    </row>
    <row r="51" spans="1:29" ht="54" customHeight="1" x14ac:dyDescent="0.25">
      <c r="A51" s="26">
        <v>47</v>
      </c>
      <c r="B51" s="26">
        <v>72</v>
      </c>
      <c r="C51" s="4" t="s">
        <v>88</v>
      </c>
      <c r="D51" s="4" t="s">
        <v>29</v>
      </c>
      <c r="E51" s="5" t="s">
        <v>89</v>
      </c>
      <c r="F51" s="4" t="s">
        <v>90</v>
      </c>
      <c r="G51" s="6" t="s">
        <v>91</v>
      </c>
      <c r="H51" s="2">
        <v>1300000</v>
      </c>
      <c r="I51" s="7">
        <f t="shared" si="7"/>
        <v>0.61538461538461542</v>
      </c>
      <c r="J51" s="2">
        <v>800000</v>
      </c>
      <c r="K51" s="2">
        <v>500000</v>
      </c>
      <c r="L51" s="8">
        <f t="shared" si="8"/>
        <v>0.38461538461538464</v>
      </c>
      <c r="M51" s="8" t="str">
        <f t="shared" si="11"/>
        <v>ok</v>
      </c>
      <c r="N51" s="8"/>
      <c r="O51" s="2">
        <f t="shared" si="9"/>
        <v>500000</v>
      </c>
      <c r="P51" s="9" t="s">
        <v>30</v>
      </c>
      <c r="Q51" s="4">
        <v>38</v>
      </c>
      <c r="R51" s="4">
        <v>39</v>
      </c>
      <c r="S51" s="3">
        <f t="shared" si="10"/>
        <v>38.5</v>
      </c>
      <c r="T51" s="19"/>
      <c r="U51" s="19"/>
      <c r="V51" s="2"/>
      <c r="W51" s="19"/>
      <c r="X51" s="19"/>
      <c r="Y51" s="2"/>
      <c r="Z51" s="19"/>
      <c r="AA51" s="2"/>
      <c r="AB51" s="2"/>
      <c r="AC51" s="30"/>
    </row>
    <row r="52" spans="1:29" ht="54" customHeight="1" x14ac:dyDescent="0.25">
      <c r="A52" s="26">
        <v>48</v>
      </c>
      <c r="B52" s="26">
        <v>122</v>
      </c>
      <c r="C52" s="4" t="s">
        <v>169</v>
      </c>
      <c r="D52" s="4" t="s">
        <v>29</v>
      </c>
      <c r="E52" s="5" t="s">
        <v>170</v>
      </c>
      <c r="F52" s="4" t="s">
        <v>171</v>
      </c>
      <c r="G52" s="25" t="s">
        <v>172</v>
      </c>
      <c r="H52" s="2">
        <v>1270000</v>
      </c>
      <c r="I52" s="7">
        <f t="shared" si="7"/>
        <v>0.60629921259842523</v>
      </c>
      <c r="J52" s="2">
        <v>770000</v>
      </c>
      <c r="K52" s="2">
        <v>500000</v>
      </c>
      <c r="L52" s="8">
        <f t="shared" si="8"/>
        <v>0.39370078740157483</v>
      </c>
      <c r="M52" s="8" t="str">
        <f t="shared" si="11"/>
        <v>ok</v>
      </c>
      <c r="N52" s="8"/>
      <c r="O52" s="2">
        <f t="shared" si="9"/>
        <v>500000</v>
      </c>
      <c r="P52" s="9" t="s">
        <v>30</v>
      </c>
      <c r="Q52" s="4">
        <v>39</v>
      </c>
      <c r="R52" s="4">
        <v>38</v>
      </c>
      <c r="S52" s="3">
        <f t="shared" si="10"/>
        <v>38.5</v>
      </c>
      <c r="T52" s="19"/>
      <c r="U52" s="19"/>
      <c r="V52" s="2"/>
      <c r="W52" s="19"/>
      <c r="X52" s="19"/>
      <c r="Y52" s="2"/>
      <c r="Z52" s="19"/>
      <c r="AA52" s="2"/>
      <c r="AB52" s="2"/>
      <c r="AC52" s="31"/>
    </row>
    <row r="53" spans="1:29" ht="54" customHeight="1" x14ac:dyDescent="0.25">
      <c r="A53" s="26">
        <v>49</v>
      </c>
      <c r="B53" s="57">
        <v>137</v>
      </c>
      <c r="C53" s="4" t="s">
        <v>189</v>
      </c>
      <c r="D53" s="4" t="s">
        <v>29</v>
      </c>
      <c r="E53" s="5" t="s">
        <v>190</v>
      </c>
      <c r="F53" s="4" t="s">
        <v>191</v>
      </c>
      <c r="G53" s="25" t="s">
        <v>192</v>
      </c>
      <c r="H53" s="2">
        <v>249000</v>
      </c>
      <c r="I53" s="7">
        <f t="shared" si="7"/>
        <v>0.45020080321285139</v>
      </c>
      <c r="J53" s="2">
        <v>112100</v>
      </c>
      <c r="K53" s="2">
        <v>136900</v>
      </c>
      <c r="L53" s="8">
        <f t="shared" si="8"/>
        <v>0.54979919678714861</v>
      </c>
      <c r="M53" s="8" t="str">
        <f t="shared" si="11"/>
        <v>ok</v>
      </c>
      <c r="N53" s="8"/>
      <c r="O53" s="2">
        <f t="shared" si="9"/>
        <v>136900</v>
      </c>
      <c r="P53" s="9" t="s">
        <v>30</v>
      </c>
      <c r="Q53" s="4">
        <v>38</v>
      </c>
      <c r="R53" s="4">
        <v>39</v>
      </c>
      <c r="S53" s="3">
        <f t="shared" si="10"/>
        <v>38.5</v>
      </c>
      <c r="T53" s="58"/>
      <c r="U53" s="58"/>
      <c r="V53" s="2"/>
      <c r="W53" s="58"/>
      <c r="X53" s="58"/>
      <c r="Y53" s="2"/>
      <c r="Z53" s="58"/>
      <c r="AA53" s="2"/>
      <c r="AB53" s="2"/>
      <c r="AC53" s="60"/>
    </row>
    <row r="54" spans="1:29" ht="54" customHeight="1" x14ac:dyDescent="0.25">
      <c r="A54" s="26">
        <v>50</v>
      </c>
      <c r="B54" s="26">
        <v>116</v>
      </c>
      <c r="C54" s="4" t="s">
        <v>157</v>
      </c>
      <c r="D54" s="4" t="s">
        <v>29</v>
      </c>
      <c r="E54" s="5" t="s">
        <v>158</v>
      </c>
      <c r="F54" s="4" t="s">
        <v>159</v>
      </c>
      <c r="G54" s="25" t="s">
        <v>160</v>
      </c>
      <c r="H54" s="2">
        <v>465149</v>
      </c>
      <c r="I54" s="7">
        <f t="shared" si="7"/>
        <v>0.40234204523711758</v>
      </c>
      <c r="J54" s="2">
        <v>187149</v>
      </c>
      <c r="K54" s="2">
        <v>278000</v>
      </c>
      <c r="L54" s="8">
        <f t="shared" si="8"/>
        <v>0.59765795476288242</v>
      </c>
      <c r="M54" s="8" t="str">
        <f t="shared" si="11"/>
        <v>ok</v>
      </c>
      <c r="N54" s="8"/>
      <c r="O54" s="2">
        <f t="shared" si="9"/>
        <v>278000</v>
      </c>
      <c r="P54" s="9" t="s">
        <v>30</v>
      </c>
      <c r="Q54" s="4">
        <v>39</v>
      </c>
      <c r="R54" s="4">
        <v>38</v>
      </c>
      <c r="S54" s="3">
        <f t="shared" si="10"/>
        <v>38.5</v>
      </c>
      <c r="T54" s="19"/>
      <c r="U54" s="19"/>
      <c r="V54" s="2"/>
      <c r="W54" s="19"/>
      <c r="X54" s="52"/>
      <c r="Y54" s="2"/>
      <c r="Z54" s="53"/>
      <c r="AA54" s="2"/>
      <c r="AB54" s="2"/>
      <c r="AC54" s="30"/>
    </row>
    <row r="55" spans="1:29" ht="54" customHeight="1" x14ac:dyDescent="0.25">
      <c r="A55" s="26">
        <v>51</v>
      </c>
      <c r="B55" s="26">
        <v>158</v>
      </c>
      <c r="C55" s="4" t="s">
        <v>249</v>
      </c>
      <c r="D55" s="4" t="s">
        <v>29</v>
      </c>
      <c r="E55" s="5" t="s">
        <v>250</v>
      </c>
      <c r="F55" s="4" t="s">
        <v>251</v>
      </c>
      <c r="G55" s="25" t="s">
        <v>252</v>
      </c>
      <c r="H55" s="2">
        <v>836000</v>
      </c>
      <c r="I55" s="7">
        <f t="shared" si="7"/>
        <v>0.40191387559808611</v>
      </c>
      <c r="J55" s="2">
        <v>336000</v>
      </c>
      <c r="K55" s="2">
        <v>500000</v>
      </c>
      <c r="L55" s="8">
        <f t="shared" si="8"/>
        <v>0.59808612440191389</v>
      </c>
      <c r="M55" s="8" t="str">
        <f t="shared" si="11"/>
        <v>ok</v>
      </c>
      <c r="N55" s="8"/>
      <c r="O55" s="2">
        <f t="shared" si="9"/>
        <v>500000</v>
      </c>
      <c r="P55" s="9" t="s">
        <v>30</v>
      </c>
      <c r="Q55" s="4">
        <v>38</v>
      </c>
      <c r="R55" s="4">
        <v>39</v>
      </c>
      <c r="S55" s="3">
        <f t="shared" si="10"/>
        <v>38.5</v>
      </c>
      <c r="T55" s="19"/>
      <c r="U55" s="19"/>
      <c r="V55" s="2"/>
      <c r="W55" s="19"/>
      <c r="X55" s="19"/>
      <c r="Y55" s="10"/>
      <c r="Z55" s="19"/>
      <c r="AA55" s="10"/>
      <c r="AB55" s="10"/>
      <c r="AC55" s="51"/>
    </row>
    <row r="56" spans="1:29" ht="54" customHeight="1" x14ac:dyDescent="0.25">
      <c r="A56" s="26">
        <v>52</v>
      </c>
      <c r="B56" s="62">
        <v>92</v>
      </c>
      <c r="C56" s="63" t="s">
        <v>109</v>
      </c>
      <c r="D56" s="63" t="s">
        <v>29</v>
      </c>
      <c r="E56" s="64" t="s">
        <v>110</v>
      </c>
      <c r="F56" s="63" t="s">
        <v>111</v>
      </c>
      <c r="G56" s="74" t="s">
        <v>112</v>
      </c>
      <c r="H56" s="65">
        <v>576800</v>
      </c>
      <c r="I56" s="66">
        <f t="shared" si="7"/>
        <v>0.4001386962552011</v>
      </c>
      <c r="J56" s="65">
        <v>230800</v>
      </c>
      <c r="K56" s="65">
        <v>346000</v>
      </c>
      <c r="L56" s="67">
        <f t="shared" si="8"/>
        <v>0.59986130374479885</v>
      </c>
      <c r="M56" s="67" t="str">
        <f t="shared" si="11"/>
        <v>ok</v>
      </c>
      <c r="N56" s="67"/>
      <c r="O56" s="65">
        <f t="shared" si="9"/>
        <v>346000</v>
      </c>
      <c r="P56" s="68" t="s">
        <v>30</v>
      </c>
      <c r="Q56" s="63">
        <v>38</v>
      </c>
      <c r="R56" s="63">
        <v>39</v>
      </c>
      <c r="S56" s="69">
        <f t="shared" si="10"/>
        <v>38.5</v>
      </c>
      <c r="T56" s="70"/>
      <c r="U56" s="70"/>
      <c r="V56" s="65"/>
      <c r="W56" s="70"/>
      <c r="X56" s="70"/>
      <c r="Y56" s="65"/>
      <c r="Z56" s="70"/>
      <c r="AA56" s="65"/>
      <c r="AB56" s="65"/>
      <c r="AC56" s="75"/>
    </row>
    <row r="57" spans="1:29" ht="54" customHeight="1" x14ac:dyDescent="0.25">
      <c r="A57" s="26">
        <v>53</v>
      </c>
      <c r="B57" s="45">
        <v>108</v>
      </c>
      <c r="C57" s="4" t="s">
        <v>133</v>
      </c>
      <c r="D57" s="4" t="s">
        <v>29</v>
      </c>
      <c r="E57" s="5" t="s">
        <v>134</v>
      </c>
      <c r="F57" s="4" t="s">
        <v>135</v>
      </c>
      <c r="G57" s="6" t="s">
        <v>136</v>
      </c>
      <c r="H57" s="2">
        <v>303500</v>
      </c>
      <c r="I57" s="7">
        <f t="shared" si="7"/>
        <v>0.4</v>
      </c>
      <c r="J57" s="2">
        <v>121400</v>
      </c>
      <c r="K57" s="2">
        <v>182100</v>
      </c>
      <c r="L57" s="8">
        <f t="shared" si="8"/>
        <v>0.6</v>
      </c>
      <c r="M57" s="8" t="str">
        <f t="shared" si="11"/>
        <v>ok</v>
      </c>
      <c r="N57" s="8"/>
      <c r="O57" s="2">
        <f t="shared" si="9"/>
        <v>182100</v>
      </c>
      <c r="P57" s="9" t="s">
        <v>30</v>
      </c>
      <c r="Q57" s="4">
        <v>39</v>
      </c>
      <c r="R57" s="4">
        <v>38</v>
      </c>
      <c r="S57" s="3">
        <f t="shared" si="10"/>
        <v>38.5</v>
      </c>
      <c r="T57" s="72"/>
      <c r="U57" s="72"/>
      <c r="V57" s="71"/>
      <c r="W57" s="72"/>
      <c r="X57" s="72"/>
      <c r="Y57" s="76"/>
      <c r="Z57" s="72"/>
      <c r="AA57" s="76"/>
      <c r="AB57" s="76"/>
      <c r="AC57" s="77"/>
    </row>
    <row r="58" spans="1:29" ht="54" customHeight="1" x14ac:dyDescent="0.25">
      <c r="A58" s="26">
        <v>54</v>
      </c>
      <c r="B58" s="45">
        <v>148</v>
      </c>
      <c r="C58" s="4" t="s">
        <v>217</v>
      </c>
      <c r="D58" s="4" t="s">
        <v>29</v>
      </c>
      <c r="E58" s="5" t="s">
        <v>218</v>
      </c>
      <c r="F58" s="4" t="s">
        <v>219</v>
      </c>
      <c r="G58" s="6" t="s">
        <v>220</v>
      </c>
      <c r="H58" s="2">
        <v>295000</v>
      </c>
      <c r="I58" s="7">
        <f t="shared" si="7"/>
        <v>0.4</v>
      </c>
      <c r="J58" s="2">
        <v>118000</v>
      </c>
      <c r="K58" s="2">
        <v>177000</v>
      </c>
      <c r="L58" s="8">
        <f t="shared" si="8"/>
        <v>0.6</v>
      </c>
      <c r="M58" s="8" t="str">
        <f t="shared" si="11"/>
        <v>ok</v>
      </c>
      <c r="N58" s="8"/>
      <c r="O58" s="2">
        <f t="shared" si="9"/>
        <v>177000</v>
      </c>
      <c r="P58" s="9" t="s">
        <v>30</v>
      </c>
      <c r="Q58" s="4">
        <v>40</v>
      </c>
      <c r="R58" s="4">
        <v>37</v>
      </c>
      <c r="S58" s="3">
        <f t="shared" si="10"/>
        <v>38.5</v>
      </c>
      <c r="T58" s="72"/>
      <c r="U58" s="72"/>
      <c r="V58" s="71"/>
      <c r="W58" s="72"/>
      <c r="X58" s="72"/>
      <c r="Y58" s="71"/>
      <c r="Z58" s="72"/>
      <c r="AA58" s="71"/>
      <c r="AB58" s="71"/>
      <c r="AC58" s="73"/>
    </row>
    <row r="59" spans="1:29" ht="54" customHeight="1" x14ac:dyDescent="0.25">
      <c r="A59" s="26">
        <v>55</v>
      </c>
      <c r="B59" s="78">
        <v>153</v>
      </c>
      <c r="C59" s="63" t="s">
        <v>233</v>
      </c>
      <c r="D59" s="63" t="s">
        <v>29</v>
      </c>
      <c r="E59" s="64" t="s">
        <v>234</v>
      </c>
      <c r="F59" s="63" t="s">
        <v>235</v>
      </c>
      <c r="G59" s="74" t="s">
        <v>236</v>
      </c>
      <c r="H59" s="65">
        <v>380000</v>
      </c>
      <c r="I59" s="66">
        <f t="shared" si="7"/>
        <v>0.4</v>
      </c>
      <c r="J59" s="65">
        <v>152000</v>
      </c>
      <c r="K59" s="65">
        <v>228000</v>
      </c>
      <c r="L59" s="67">
        <f t="shared" si="8"/>
        <v>0.6</v>
      </c>
      <c r="M59" s="67" t="str">
        <f t="shared" si="11"/>
        <v>ok</v>
      </c>
      <c r="N59" s="67"/>
      <c r="O59" s="65">
        <f t="shared" si="9"/>
        <v>228000</v>
      </c>
      <c r="P59" s="68" t="s">
        <v>30</v>
      </c>
      <c r="Q59" s="63">
        <v>39</v>
      </c>
      <c r="R59" s="63">
        <v>38</v>
      </c>
      <c r="S59" s="69">
        <f t="shared" si="10"/>
        <v>38.5</v>
      </c>
      <c r="T59" s="72"/>
      <c r="U59" s="72"/>
      <c r="V59" s="71"/>
      <c r="W59" s="72"/>
      <c r="X59" s="72"/>
      <c r="Y59" s="71"/>
      <c r="Z59" s="72"/>
      <c r="AA59" s="71"/>
      <c r="AB59" s="71"/>
      <c r="AC59" s="73"/>
    </row>
    <row r="60" spans="1:29" ht="54" customHeight="1" x14ac:dyDescent="0.25">
      <c r="A60" s="26">
        <v>56</v>
      </c>
      <c r="B60" s="45">
        <v>157</v>
      </c>
      <c r="C60" s="4" t="s">
        <v>245</v>
      </c>
      <c r="D60" s="4" t="s">
        <v>29</v>
      </c>
      <c r="E60" s="5" t="s">
        <v>246</v>
      </c>
      <c r="F60" s="4" t="s">
        <v>247</v>
      </c>
      <c r="G60" s="25" t="s">
        <v>248</v>
      </c>
      <c r="H60" s="2">
        <v>314500</v>
      </c>
      <c r="I60" s="7">
        <f t="shared" si="7"/>
        <v>0.4</v>
      </c>
      <c r="J60" s="2">
        <v>125800</v>
      </c>
      <c r="K60" s="2">
        <v>188700</v>
      </c>
      <c r="L60" s="8">
        <f t="shared" si="8"/>
        <v>0.6</v>
      </c>
      <c r="M60" s="8" t="str">
        <f t="shared" si="11"/>
        <v>ok</v>
      </c>
      <c r="N60" s="8"/>
      <c r="O60" s="2">
        <f t="shared" si="9"/>
        <v>188700</v>
      </c>
      <c r="P60" s="9" t="s">
        <v>30</v>
      </c>
      <c r="Q60" s="4">
        <v>38</v>
      </c>
      <c r="R60" s="4">
        <v>39</v>
      </c>
      <c r="S60" s="3">
        <f t="shared" si="10"/>
        <v>38.5</v>
      </c>
      <c r="T60" s="72"/>
      <c r="U60" s="72"/>
      <c r="V60" s="71"/>
      <c r="W60" s="72"/>
      <c r="X60" s="72"/>
      <c r="Y60" s="71"/>
      <c r="Z60" s="72"/>
      <c r="AA60" s="71"/>
      <c r="AB60" s="71"/>
      <c r="AC60" s="79"/>
    </row>
    <row r="61" spans="1:29" ht="35.1" customHeight="1" x14ac:dyDescent="0.25">
      <c r="G61" s="12" t="s">
        <v>257</v>
      </c>
      <c r="H61" s="14">
        <f>SUM(H5:H60)</f>
        <v>73033108.140000001</v>
      </c>
      <c r="I61" s="13"/>
      <c r="J61" s="14">
        <f>SUM(J5:J60)</f>
        <v>48137008.140000001</v>
      </c>
      <c r="K61" s="15">
        <f>SUM(K5:K60)</f>
        <v>24446100</v>
      </c>
      <c r="L61" s="16"/>
      <c r="M61" s="17"/>
      <c r="N61" s="17"/>
      <c r="O61" s="15">
        <f>SUM(O5:O60)</f>
        <v>24446100</v>
      </c>
      <c r="P61" s="11"/>
      <c r="Q61" s="24"/>
      <c r="R61" s="24"/>
      <c r="S61" s="24"/>
      <c r="T61" s="20"/>
      <c r="U61" s="20"/>
      <c r="V61" s="21"/>
      <c r="W61" s="20"/>
      <c r="X61" s="20"/>
      <c r="Y61" s="21"/>
      <c r="Z61" s="20"/>
      <c r="AA61" s="21"/>
      <c r="AB61" s="21"/>
      <c r="AC61" s="22"/>
    </row>
  </sheetData>
  <sortState xmlns:xlrd2="http://schemas.microsoft.com/office/spreadsheetml/2017/richdata2" ref="A3">
    <sortCondition ref="A3"/>
  </sortState>
  <pageMargins left="0.70866141732283472" right="0.70866141732283472" top="0.78740157480314965" bottom="0.78740157480314965" header="0.31496062992125984" footer="0.31496062992125984"/>
  <pageSetup paperSize="9" fitToWidth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DT1_poskytnutí dotace</vt:lpstr>
      <vt:lpstr>'DT1_poskytnutí dotace'!Oblast_tisku</vt:lpstr>
    </vt:vector>
  </TitlesOfParts>
  <Manager/>
  <Company>KUMSK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Bartošková Jana</dc:creator>
  <cp:keywords/>
  <dc:description/>
  <cp:lastModifiedBy>Bartošková Jana</cp:lastModifiedBy>
  <cp:revision/>
  <dcterms:created xsi:type="dcterms:W3CDTF">2015-05-12T05:59:26Z</dcterms:created>
  <dcterms:modified xsi:type="dcterms:W3CDTF">2025-02-10T08:41:06Z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2022-01-03T12:31:54Z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34a5de22-a146-4a6a-8dd0-195961c38cd3</vt:lpwstr>
  </property>
  <property fmtid="{D5CDD505-2E9C-101B-9397-08002B2CF9AE}" pid="8" name="MSIP_Label_63ff9749-f68b-40ec-aa05-229831920469_ContentBits">
    <vt:lpwstr>2</vt:lpwstr>
  </property>
</Properties>
</file>