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kraj-my.sharepoint.com/personal/milena_lahutova_msk_cz/Documents/Dokumenty/pracovní pro Katku, Hanku,Petra/Souhrnná zpráva 2014+, 2021+/aktuální Souhrnná zpráva 2021+ 1_11_2024/final/"/>
    </mc:Choice>
  </mc:AlternateContent>
  <xr:revisionPtr revIDLastSave="0" documentId="8_{4DA78641-EDF7-440F-8965-EB6838E7696D}" xr6:coauthVersionLast="47" xr6:coauthVersionMax="47" xr10:uidLastSave="{00000000-0000-0000-0000-000000000000}"/>
  <bookViews>
    <workbookView xWindow="-108" yWindow="-108" windowWidth="23256" windowHeight="12456" xr2:uid="{D04513CE-D159-4AEA-89F9-C7D487F3A657}"/>
  </bookViews>
  <sheets>
    <sheet name="2014-2020" sheetId="3" r:id="rId1"/>
    <sheet name="2021+" sheetId="2" r:id="rId2"/>
  </sheets>
  <externalReferences>
    <externalReference r:id="rId3"/>
  </externalReferences>
  <definedNames>
    <definedName name="_xlnm._FilterDatabase" localSheetId="0" hidden="1">'2014-2020'!$A$1:$V$190</definedName>
    <definedName name="_xlnm._FilterDatabase" localSheetId="1" hidden="1">'2021+'!$B$2:$V$146</definedName>
    <definedName name="kurz">[1]rozhodnutí!$N$34</definedName>
    <definedName name="_xlnm.Print_Titles" localSheetId="1">'2021+'!$1:$2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" i="2" l="1"/>
  <c r="N179" i="3" l="1"/>
  <c r="P179" i="3" s="1"/>
  <c r="O179" i="3" s="1"/>
  <c r="P94" i="2"/>
  <c r="P95" i="2"/>
  <c r="P98" i="2"/>
  <c r="P99" i="2"/>
  <c r="P93" i="2"/>
  <c r="P19" i="2"/>
  <c r="P18" i="2"/>
  <c r="P177" i="3"/>
  <c r="O177" i="3" s="1"/>
  <c r="P67" i="3"/>
  <c r="O67" i="3" s="1"/>
  <c r="P65" i="3"/>
  <c r="O65" i="3" s="1"/>
  <c r="P153" i="3"/>
  <c r="O153" i="3" s="1"/>
  <c r="T153" i="3" s="1"/>
  <c r="R153" i="3"/>
  <c r="S153" i="3"/>
  <c r="V153" i="3"/>
  <c r="P160" i="3"/>
  <c r="O160" i="3" s="1"/>
  <c r="P158" i="3"/>
  <c r="O158" i="3" s="1"/>
  <c r="P156" i="3"/>
  <c r="O156" i="3" s="1"/>
  <c r="P155" i="3"/>
  <c r="O155" i="3" s="1"/>
  <c r="P154" i="3"/>
  <c r="O154" i="3" s="1"/>
  <c r="P152" i="3"/>
  <c r="O152" i="3" s="1"/>
  <c r="P149" i="3"/>
  <c r="O149" i="3" s="1"/>
  <c r="P148" i="3"/>
  <c r="O148" i="3" s="1"/>
  <c r="P147" i="3"/>
  <c r="O147" i="3" s="1"/>
  <c r="P146" i="3"/>
  <c r="O146" i="3" s="1"/>
  <c r="P145" i="3"/>
  <c r="O145" i="3" s="1"/>
  <c r="P143" i="3"/>
  <c r="O143" i="3" s="1"/>
  <c r="P141" i="3"/>
  <c r="O141" i="3" s="1"/>
  <c r="P138" i="3"/>
  <c r="O138" i="3" s="1"/>
  <c r="P135" i="3"/>
  <c r="N101" i="3"/>
  <c r="P101" i="3" s="1"/>
  <c r="O101" i="3" s="1"/>
  <c r="N100" i="3"/>
  <c r="P100" i="3" s="1"/>
  <c r="O100" i="3" s="1"/>
  <c r="U153" i="3" l="1"/>
  <c r="N44" i="2" l="1"/>
  <c r="P5" i="3"/>
  <c r="O5" i="3" s="1"/>
  <c r="T5" i="3" s="1"/>
  <c r="R5" i="3"/>
  <c r="S5" i="3"/>
  <c r="V5" i="3"/>
  <c r="U5" i="3" l="1"/>
  <c r="N34" i="2"/>
  <c r="P3" i="3"/>
  <c r="R3" i="3" l="1"/>
  <c r="S3" i="3"/>
  <c r="V3" i="3"/>
  <c r="O3" i="3" l="1"/>
  <c r="T3" i="3" s="1"/>
  <c r="U3" i="3"/>
  <c r="N4" i="3" l="1"/>
  <c r="P4" i="3" s="1"/>
  <c r="R4" i="3"/>
  <c r="V4" i="3"/>
  <c r="N6" i="3"/>
  <c r="P6" i="3" s="1"/>
  <c r="R6" i="3"/>
  <c r="V6" i="3"/>
  <c r="N7" i="3"/>
  <c r="P7" i="3" s="1"/>
  <c r="R7" i="3"/>
  <c r="V7" i="3"/>
  <c r="N8" i="3"/>
  <c r="S8" i="3" s="1"/>
  <c r="R8" i="3"/>
  <c r="V8" i="3"/>
  <c r="N9" i="3"/>
  <c r="P9" i="3" s="1"/>
  <c r="R9" i="3"/>
  <c r="V9" i="3"/>
  <c r="N10" i="3"/>
  <c r="P10" i="3" s="1"/>
  <c r="R10" i="3"/>
  <c r="V10" i="3"/>
  <c r="N11" i="3"/>
  <c r="S11" i="3" s="1"/>
  <c r="R11" i="3"/>
  <c r="V11" i="3"/>
  <c r="N12" i="3"/>
  <c r="S12" i="3" s="1"/>
  <c r="R12" i="3"/>
  <c r="V12" i="3"/>
  <c r="N13" i="3"/>
  <c r="P13" i="3" s="1"/>
  <c r="R13" i="3"/>
  <c r="V13" i="3"/>
  <c r="N14" i="3"/>
  <c r="S14" i="3" s="1"/>
  <c r="R14" i="3"/>
  <c r="V14" i="3"/>
  <c r="N15" i="3"/>
  <c r="S15" i="3" s="1"/>
  <c r="R15" i="3"/>
  <c r="V15" i="3"/>
  <c r="N16" i="3"/>
  <c r="P16" i="3" s="1"/>
  <c r="R16" i="3"/>
  <c r="V16" i="3"/>
  <c r="N17" i="3"/>
  <c r="S17" i="3" s="1"/>
  <c r="R17" i="3"/>
  <c r="V17" i="3"/>
  <c r="N18" i="3"/>
  <c r="P18" i="3" s="1"/>
  <c r="R18" i="3"/>
  <c r="V18" i="3"/>
  <c r="N19" i="3"/>
  <c r="P19" i="3" s="1"/>
  <c r="R19" i="3"/>
  <c r="V19" i="3"/>
  <c r="N20" i="3"/>
  <c r="S20" i="3" s="1"/>
  <c r="R20" i="3"/>
  <c r="V20" i="3"/>
  <c r="N21" i="3"/>
  <c r="P21" i="3" s="1"/>
  <c r="R21" i="3"/>
  <c r="V21" i="3"/>
  <c r="N22" i="3"/>
  <c r="P22" i="3" s="1"/>
  <c r="R22" i="3"/>
  <c r="V22" i="3"/>
  <c r="N23" i="3"/>
  <c r="S23" i="3" s="1"/>
  <c r="R23" i="3"/>
  <c r="V23" i="3"/>
  <c r="N24" i="3"/>
  <c r="P24" i="3" s="1"/>
  <c r="R24" i="3"/>
  <c r="V24" i="3"/>
  <c r="N25" i="3"/>
  <c r="P25" i="3" s="1"/>
  <c r="R25" i="3"/>
  <c r="V25" i="3"/>
  <c r="N26" i="3"/>
  <c r="S26" i="3" s="1"/>
  <c r="R26" i="3"/>
  <c r="V26" i="3"/>
  <c r="N27" i="3"/>
  <c r="P27" i="3" s="1"/>
  <c r="R27" i="3"/>
  <c r="V27" i="3"/>
  <c r="N28" i="3"/>
  <c r="P28" i="3" s="1"/>
  <c r="R28" i="3"/>
  <c r="V28" i="3"/>
  <c r="N29" i="3"/>
  <c r="S29" i="3" s="1"/>
  <c r="R29" i="3"/>
  <c r="V29" i="3"/>
  <c r="N30" i="3"/>
  <c r="P30" i="3" s="1"/>
  <c r="R30" i="3"/>
  <c r="V30" i="3"/>
  <c r="N31" i="3"/>
  <c r="P31" i="3" s="1"/>
  <c r="R31" i="3"/>
  <c r="V31" i="3"/>
  <c r="N32" i="3"/>
  <c r="S32" i="3" s="1"/>
  <c r="R32" i="3"/>
  <c r="V32" i="3"/>
  <c r="N33" i="3"/>
  <c r="S33" i="3" s="1"/>
  <c r="R33" i="3"/>
  <c r="V33" i="3"/>
  <c r="N34" i="3"/>
  <c r="P34" i="3" s="1"/>
  <c r="R34" i="3"/>
  <c r="V34" i="3"/>
  <c r="N35" i="3"/>
  <c r="S35" i="3" s="1"/>
  <c r="R35" i="3"/>
  <c r="V35" i="3"/>
  <c r="N36" i="3"/>
  <c r="S36" i="3" s="1"/>
  <c r="R36" i="3"/>
  <c r="V36" i="3"/>
  <c r="N37" i="3"/>
  <c r="P37" i="3" s="1"/>
  <c r="R37" i="3"/>
  <c r="V37" i="3"/>
  <c r="N38" i="3"/>
  <c r="S38" i="3" s="1"/>
  <c r="R38" i="3"/>
  <c r="V38" i="3"/>
  <c r="N39" i="3"/>
  <c r="P39" i="3" s="1"/>
  <c r="R39" i="3"/>
  <c r="V39" i="3"/>
  <c r="N40" i="3"/>
  <c r="P40" i="3" s="1"/>
  <c r="R40" i="3"/>
  <c r="V40" i="3"/>
  <c r="N41" i="3"/>
  <c r="P41" i="3" s="1"/>
  <c r="R41" i="3"/>
  <c r="V41" i="3"/>
  <c r="N42" i="3"/>
  <c r="P42" i="3" s="1"/>
  <c r="R42" i="3"/>
  <c r="V42" i="3"/>
  <c r="S43" i="3"/>
  <c r="R43" i="3"/>
  <c r="V43" i="3"/>
  <c r="P44" i="3"/>
  <c r="R44" i="3"/>
  <c r="V44" i="3"/>
  <c r="N45" i="3"/>
  <c r="P45" i="3" s="1"/>
  <c r="R45" i="3"/>
  <c r="V45" i="3"/>
  <c r="N46" i="3"/>
  <c r="S46" i="3" s="1"/>
  <c r="R46" i="3"/>
  <c r="V46" i="3"/>
  <c r="P47" i="3"/>
  <c r="R47" i="3"/>
  <c r="V47" i="3"/>
  <c r="P48" i="3"/>
  <c r="R48" i="3"/>
  <c r="V48" i="3"/>
  <c r="N49" i="3"/>
  <c r="S49" i="3" s="1"/>
  <c r="R49" i="3"/>
  <c r="V49" i="3"/>
  <c r="P50" i="3"/>
  <c r="R50" i="3"/>
  <c r="V50" i="3"/>
  <c r="S51" i="3"/>
  <c r="R51" i="3"/>
  <c r="V51" i="3"/>
  <c r="N52" i="3"/>
  <c r="P52" i="3" s="1"/>
  <c r="R52" i="3"/>
  <c r="V52" i="3"/>
  <c r="P53" i="3"/>
  <c r="R53" i="3"/>
  <c r="V53" i="3"/>
  <c r="N54" i="3"/>
  <c r="P54" i="3" s="1"/>
  <c r="R54" i="3"/>
  <c r="V54" i="3"/>
  <c r="N55" i="3"/>
  <c r="P55" i="3" s="1"/>
  <c r="R55" i="3"/>
  <c r="V55" i="3"/>
  <c r="N56" i="3"/>
  <c r="S56" i="3" s="1"/>
  <c r="R56" i="3"/>
  <c r="V56" i="3"/>
  <c r="N57" i="3"/>
  <c r="R57" i="3"/>
  <c r="V57" i="3"/>
  <c r="N58" i="3"/>
  <c r="P58" i="3" s="1"/>
  <c r="R58" i="3"/>
  <c r="V58" i="3"/>
  <c r="N59" i="3"/>
  <c r="S59" i="3" s="1"/>
  <c r="R59" i="3"/>
  <c r="V59" i="3"/>
  <c r="N60" i="3"/>
  <c r="P60" i="3" s="1"/>
  <c r="R60" i="3"/>
  <c r="V60" i="3"/>
  <c r="N61" i="3"/>
  <c r="P61" i="3" s="1"/>
  <c r="R61" i="3"/>
  <c r="V61" i="3"/>
  <c r="N62" i="3"/>
  <c r="S62" i="3" s="1"/>
  <c r="R62" i="3"/>
  <c r="V62" i="3"/>
  <c r="N63" i="3"/>
  <c r="P63" i="3" s="1"/>
  <c r="R63" i="3"/>
  <c r="V63" i="3"/>
  <c r="N64" i="3"/>
  <c r="S64" i="3" s="1"/>
  <c r="R64" i="3"/>
  <c r="V64" i="3"/>
  <c r="S65" i="3"/>
  <c r="R65" i="3"/>
  <c r="V65" i="3"/>
  <c r="S66" i="3"/>
  <c r="R66" i="3"/>
  <c r="V66" i="3"/>
  <c r="V67" i="3"/>
  <c r="N68" i="3"/>
  <c r="P68" i="3" s="1"/>
  <c r="R68" i="3"/>
  <c r="V68" i="3"/>
  <c r="P69" i="3"/>
  <c r="R69" i="3"/>
  <c r="V69" i="3"/>
  <c r="S70" i="3"/>
  <c r="R70" i="3"/>
  <c r="V70" i="3"/>
  <c r="P71" i="3"/>
  <c r="R71" i="3"/>
  <c r="V71" i="3"/>
  <c r="N72" i="3"/>
  <c r="P72" i="3" s="1"/>
  <c r="R72" i="3"/>
  <c r="V72" i="3"/>
  <c r="N73" i="3"/>
  <c r="S73" i="3" s="1"/>
  <c r="R73" i="3"/>
  <c r="V73" i="3"/>
  <c r="P74" i="3"/>
  <c r="O74" i="3" s="1"/>
  <c r="T74" i="3" s="1"/>
  <c r="R74" i="3"/>
  <c r="V74" i="3"/>
  <c r="N75" i="3"/>
  <c r="P75" i="3" s="1"/>
  <c r="R75" i="3"/>
  <c r="V75" i="3"/>
  <c r="S76" i="3"/>
  <c r="R76" i="3"/>
  <c r="V76" i="3"/>
  <c r="P77" i="3"/>
  <c r="O77" i="3" s="1"/>
  <c r="T77" i="3" s="1"/>
  <c r="R77" i="3"/>
  <c r="V77" i="3"/>
  <c r="N78" i="3"/>
  <c r="P78" i="3" s="1"/>
  <c r="R78" i="3"/>
  <c r="V78" i="3"/>
  <c r="N79" i="3"/>
  <c r="S79" i="3" s="1"/>
  <c r="R79" i="3"/>
  <c r="V79" i="3"/>
  <c r="S80" i="3"/>
  <c r="R80" i="3"/>
  <c r="V80" i="3"/>
  <c r="P81" i="3"/>
  <c r="O81" i="3" s="1"/>
  <c r="T81" i="3" s="1"/>
  <c r="R81" i="3"/>
  <c r="V81" i="3"/>
  <c r="S82" i="3"/>
  <c r="R82" i="3"/>
  <c r="V82" i="3"/>
  <c r="S83" i="3"/>
  <c r="R83" i="3"/>
  <c r="V83" i="3"/>
  <c r="N84" i="3"/>
  <c r="P84" i="3" s="1"/>
  <c r="O84" i="3" s="1"/>
  <c r="T84" i="3" s="1"/>
  <c r="R84" i="3"/>
  <c r="V84" i="3"/>
  <c r="N85" i="3"/>
  <c r="S85" i="3" s="1"/>
  <c r="R85" i="3"/>
  <c r="V85" i="3"/>
  <c r="N86" i="3"/>
  <c r="P86" i="3" s="1"/>
  <c r="R86" i="3"/>
  <c r="V86" i="3"/>
  <c r="N87" i="3"/>
  <c r="P87" i="3" s="1"/>
  <c r="O87" i="3" s="1"/>
  <c r="T87" i="3" s="1"/>
  <c r="R87" i="3"/>
  <c r="V87" i="3"/>
  <c r="N88" i="3"/>
  <c r="S88" i="3" s="1"/>
  <c r="R88" i="3"/>
  <c r="V88" i="3"/>
  <c r="N89" i="3"/>
  <c r="S89" i="3" s="1"/>
  <c r="R89" i="3"/>
  <c r="V89" i="3"/>
  <c r="P90" i="3"/>
  <c r="O90" i="3" s="1"/>
  <c r="T90" i="3" s="1"/>
  <c r="R90" i="3"/>
  <c r="V90" i="3"/>
  <c r="S91" i="3"/>
  <c r="R91" i="3"/>
  <c r="V91" i="3"/>
  <c r="P92" i="3"/>
  <c r="R92" i="3"/>
  <c r="V92" i="3"/>
  <c r="P93" i="3"/>
  <c r="O93" i="3" s="1"/>
  <c r="T93" i="3" s="1"/>
  <c r="R93" i="3"/>
  <c r="V93" i="3"/>
  <c r="N94" i="3"/>
  <c r="S94" i="3" s="1"/>
  <c r="R94" i="3"/>
  <c r="V94" i="3"/>
  <c r="N95" i="3"/>
  <c r="S95" i="3" s="1"/>
  <c r="R95" i="3"/>
  <c r="V95" i="3"/>
  <c r="N96" i="3"/>
  <c r="P96" i="3" s="1"/>
  <c r="O96" i="3" s="1"/>
  <c r="T96" i="3" s="1"/>
  <c r="R96" i="3"/>
  <c r="V96" i="3"/>
  <c r="N97" i="3"/>
  <c r="S97" i="3" s="1"/>
  <c r="R97" i="3"/>
  <c r="V97" i="3"/>
  <c r="N98" i="3"/>
  <c r="S98" i="3" s="1"/>
  <c r="R98" i="3"/>
  <c r="V98" i="3"/>
  <c r="N99" i="3"/>
  <c r="P99" i="3" s="1"/>
  <c r="O99" i="3" s="1"/>
  <c r="T99" i="3" s="1"/>
  <c r="R99" i="3"/>
  <c r="V99" i="3"/>
  <c r="S100" i="3"/>
  <c r="R100" i="3"/>
  <c r="V100" i="3"/>
  <c r="R101" i="3"/>
  <c r="V101" i="3"/>
  <c r="N102" i="3"/>
  <c r="P102" i="3" s="1"/>
  <c r="O102" i="3" s="1"/>
  <c r="T102" i="3" s="1"/>
  <c r="R102" i="3"/>
  <c r="V102" i="3"/>
  <c r="N103" i="3"/>
  <c r="S103" i="3" s="1"/>
  <c r="R103" i="3"/>
  <c r="V103" i="3"/>
  <c r="N104" i="3"/>
  <c r="P104" i="3" s="1"/>
  <c r="O104" i="3" s="1"/>
  <c r="T104" i="3" s="1"/>
  <c r="R104" i="3"/>
  <c r="V104" i="3"/>
  <c r="N105" i="3"/>
  <c r="S105" i="3" s="1"/>
  <c r="R105" i="3"/>
  <c r="V105" i="3"/>
  <c r="S106" i="3"/>
  <c r="V106" i="3"/>
  <c r="N107" i="3"/>
  <c r="P107" i="3" s="1"/>
  <c r="O107" i="3" s="1"/>
  <c r="T107" i="3" s="1"/>
  <c r="R107" i="3"/>
  <c r="V107" i="3"/>
  <c r="N108" i="3"/>
  <c r="S108" i="3" s="1"/>
  <c r="R108" i="3"/>
  <c r="V108" i="3"/>
  <c r="N109" i="3"/>
  <c r="S109" i="3" s="1"/>
  <c r="R109" i="3"/>
  <c r="V109" i="3"/>
  <c r="N110" i="3"/>
  <c r="P110" i="3" s="1"/>
  <c r="O110" i="3" s="1"/>
  <c r="T110" i="3" s="1"/>
  <c r="R110" i="3"/>
  <c r="V110" i="3"/>
  <c r="N111" i="3"/>
  <c r="S111" i="3" s="1"/>
  <c r="R111" i="3"/>
  <c r="V111" i="3"/>
  <c r="N112" i="3"/>
  <c r="S112" i="3" s="1"/>
  <c r="R112" i="3"/>
  <c r="V112" i="3"/>
  <c r="N113" i="3"/>
  <c r="P113" i="3" s="1"/>
  <c r="O113" i="3" s="1"/>
  <c r="T113" i="3" s="1"/>
  <c r="R113" i="3"/>
  <c r="V113" i="3"/>
  <c r="N114" i="3"/>
  <c r="S114" i="3" s="1"/>
  <c r="R114" i="3"/>
  <c r="V114" i="3"/>
  <c r="N115" i="3"/>
  <c r="P115" i="3" s="1"/>
  <c r="R115" i="3"/>
  <c r="V115" i="3"/>
  <c r="P116" i="3"/>
  <c r="O116" i="3" s="1"/>
  <c r="T116" i="3" s="1"/>
  <c r="R116" i="3"/>
  <c r="V116" i="3"/>
  <c r="S117" i="3"/>
  <c r="R117" i="3"/>
  <c r="V117" i="3"/>
  <c r="P118" i="3"/>
  <c r="R118" i="3"/>
  <c r="V118" i="3"/>
  <c r="P119" i="3"/>
  <c r="O119" i="3" s="1"/>
  <c r="T119" i="3" s="1"/>
  <c r="R119" i="3"/>
  <c r="V119" i="3"/>
  <c r="S120" i="3"/>
  <c r="R120" i="3"/>
  <c r="V120" i="3"/>
  <c r="P121" i="3"/>
  <c r="R121" i="3"/>
  <c r="V121" i="3"/>
  <c r="N122" i="3"/>
  <c r="P122" i="3" s="1"/>
  <c r="U122" i="3" s="1"/>
  <c r="R122" i="3"/>
  <c r="V122" i="3"/>
  <c r="N123" i="3"/>
  <c r="P123" i="3" s="1"/>
  <c r="R123" i="3"/>
  <c r="V123" i="3"/>
  <c r="N124" i="3"/>
  <c r="P124" i="3" s="1"/>
  <c r="R124" i="3"/>
  <c r="V124" i="3"/>
  <c r="N125" i="3"/>
  <c r="S125" i="3" s="1"/>
  <c r="R125" i="3"/>
  <c r="V125" i="3"/>
  <c r="N126" i="3"/>
  <c r="R126" i="3"/>
  <c r="V126" i="3"/>
  <c r="N127" i="3"/>
  <c r="P127" i="3" s="1"/>
  <c r="R127" i="3"/>
  <c r="V127" i="3"/>
  <c r="S128" i="3"/>
  <c r="R128" i="3"/>
  <c r="V128" i="3"/>
  <c r="P129" i="3"/>
  <c r="R129" i="3"/>
  <c r="V129" i="3"/>
  <c r="N130" i="3"/>
  <c r="P130" i="3" s="1"/>
  <c r="R130" i="3"/>
  <c r="V130" i="3"/>
  <c r="N131" i="3"/>
  <c r="S131" i="3" s="1"/>
  <c r="R131" i="3"/>
  <c r="V131" i="3"/>
  <c r="N132" i="3"/>
  <c r="P132" i="3" s="1"/>
  <c r="R132" i="3"/>
  <c r="V132" i="3"/>
  <c r="N133" i="3"/>
  <c r="P133" i="3" s="1"/>
  <c r="R133" i="3"/>
  <c r="V133" i="3"/>
  <c r="N134" i="3"/>
  <c r="S134" i="3" s="1"/>
  <c r="R134" i="3"/>
  <c r="V134" i="3"/>
  <c r="R135" i="3"/>
  <c r="V135" i="3"/>
  <c r="N136" i="3"/>
  <c r="P136" i="3" s="1"/>
  <c r="R136" i="3"/>
  <c r="V136" i="3"/>
  <c r="N137" i="3"/>
  <c r="S137" i="3" s="1"/>
  <c r="R137" i="3"/>
  <c r="V137" i="3"/>
  <c r="R138" i="3"/>
  <c r="V138" i="3"/>
  <c r="N139" i="3"/>
  <c r="P139" i="3" s="1"/>
  <c r="R139" i="3"/>
  <c r="V139" i="3"/>
  <c r="N140" i="3"/>
  <c r="S140" i="3" s="1"/>
  <c r="R140" i="3"/>
  <c r="V140" i="3"/>
  <c r="R141" i="3"/>
  <c r="V141" i="3"/>
  <c r="N142" i="3"/>
  <c r="P142" i="3" s="1"/>
  <c r="R142" i="3"/>
  <c r="V142" i="3"/>
  <c r="S143" i="3"/>
  <c r="R143" i="3"/>
  <c r="V143" i="3"/>
  <c r="N144" i="3"/>
  <c r="P144" i="3" s="1"/>
  <c r="R144" i="3"/>
  <c r="V144" i="3"/>
  <c r="R145" i="3"/>
  <c r="V145" i="3"/>
  <c r="S146" i="3"/>
  <c r="R146" i="3"/>
  <c r="V146" i="3"/>
  <c r="R147" i="3"/>
  <c r="V147" i="3"/>
  <c r="R148" i="3"/>
  <c r="V148" i="3"/>
  <c r="S149" i="3"/>
  <c r="R149" i="3"/>
  <c r="V149" i="3"/>
  <c r="N150" i="3"/>
  <c r="P150" i="3" s="1"/>
  <c r="R150" i="3"/>
  <c r="V150" i="3"/>
  <c r="N151" i="3"/>
  <c r="P151" i="3" s="1"/>
  <c r="R151" i="3"/>
  <c r="V151" i="3"/>
  <c r="R152" i="3"/>
  <c r="V152" i="3"/>
  <c r="R154" i="3"/>
  <c r="V154" i="3"/>
  <c r="S155" i="3"/>
  <c r="R155" i="3"/>
  <c r="V155" i="3"/>
  <c r="R156" i="3"/>
  <c r="V156" i="3"/>
  <c r="N157" i="3"/>
  <c r="P157" i="3" s="1"/>
  <c r="R157" i="3"/>
  <c r="V157" i="3"/>
  <c r="S158" i="3"/>
  <c r="R158" i="3"/>
  <c r="V158" i="3"/>
  <c r="N159" i="3"/>
  <c r="P159" i="3" s="1"/>
  <c r="R159" i="3"/>
  <c r="V159" i="3"/>
  <c r="R160" i="3"/>
  <c r="V160" i="3"/>
  <c r="N161" i="3"/>
  <c r="S161" i="3" s="1"/>
  <c r="R161" i="3"/>
  <c r="V161" i="3"/>
  <c r="N162" i="3"/>
  <c r="P162" i="3" s="1"/>
  <c r="R162" i="3"/>
  <c r="V162" i="3"/>
  <c r="N163" i="3"/>
  <c r="P163" i="3" s="1"/>
  <c r="R163" i="3"/>
  <c r="V163" i="3"/>
  <c r="N164" i="3"/>
  <c r="S164" i="3" s="1"/>
  <c r="R164" i="3"/>
  <c r="V164" i="3"/>
  <c r="P165" i="3"/>
  <c r="R165" i="3"/>
  <c r="V165" i="3"/>
  <c r="N166" i="3"/>
  <c r="S166" i="3" s="1"/>
  <c r="R166" i="3"/>
  <c r="V166" i="3"/>
  <c r="N167" i="3"/>
  <c r="P167" i="3" s="1"/>
  <c r="R167" i="3"/>
  <c r="V167" i="3"/>
  <c r="N168" i="3"/>
  <c r="R168" i="3"/>
  <c r="V168" i="3"/>
  <c r="N169" i="3"/>
  <c r="R169" i="3"/>
  <c r="V169" i="3"/>
  <c r="P170" i="3"/>
  <c r="R170" i="3"/>
  <c r="V170" i="3"/>
  <c r="N171" i="3"/>
  <c r="P171" i="3" s="1"/>
  <c r="R171" i="3"/>
  <c r="V171" i="3"/>
  <c r="N172" i="3"/>
  <c r="S172" i="3" s="1"/>
  <c r="R172" i="3"/>
  <c r="V172" i="3"/>
  <c r="N173" i="3"/>
  <c r="P173" i="3" s="1"/>
  <c r="R173" i="3"/>
  <c r="V173" i="3"/>
  <c r="N174" i="3"/>
  <c r="P174" i="3" s="1"/>
  <c r="R174" i="3"/>
  <c r="V174" i="3"/>
  <c r="N175" i="3"/>
  <c r="S175" i="3" s="1"/>
  <c r="R175" i="3"/>
  <c r="V175" i="3"/>
  <c r="N176" i="3"/>
  <c r="P176" i="3" s="1"/>
  <c r="R176" i="3"/>
  <c r="V176" i="3"/>
  <c r="S177" i="3"/>
  <c r="R177" i="3"/>
  <c r="V177" i="3"/>
  <c r="P178" i="3"/>
  <c r="R178" i="3"/>
  <c r="V178" i="3"/>
  <c r="R179" i="3"/>
  <c r="V179" i="3"/>
  <c r="N180" i="3"/>
  <c r="S180" i="3" s="1"/>
  <c r="R180" i="3"/>
  <c r="V180" i="3"/>
  <c r="N181" i="3"/>
  <c r="P181" i="3" s="1"/>
  <c r="R181" i="3"/>
  <c r="V181" i="3"/>
  <c r="N182" i="3"/>
  <c r="P182" i="3" s="1"/>
  <c r="R182" i="3"/>
  <c r="V182" i="3"/>
  <c r="N183" i="3"/>
  <c r="S183" i="3" s="1"/>
  <c r="R183" i="3"/>
  <c r="V183" i="3"/>
  <c r="N184" i="3"/>
  <c r="P184" i="3" s="1"/>
  <c r="R184" i="3"/>
  <c r="V184" i="3"/>
  <c r="N185" i="3"/>
  <c r="P185" i="3" s="1"/>
  <c r="R185" i="3"/>
  <c r="V185" i="3"/>
  <c r="N186" i="3"/>
  <c r="P186" i="3" s="1"/>
  <c r="R186" i="3"/>
  <c r="V186" i="3"/>
  <c r="P187" i="3"/>
  <c r="R187" i="3"/>
  <c r="V187" i="3"/>
  <c r="N139" i="2"/>
  <c r="N140" i="2"/>
  <c r="N141" i="2"/>
  <c r="S169" i="3" l="1"/>
  <c r="S130" i="3"/>
  <c r="P12" i="3"/>
  <c r="O12" i="3" s="1"/>
  <c r="T12" i="3" s="1"/>
  <c r="S9" i="3"/>
  <c r="S174" i="3"/>
  <c r="S7" i="3"/>
  <c r="P183" i="3"/>
  <c r="U183" i="3" s="1"/>
  <c r="S77" i="3"/>
  <c r="S127" i="3"/>
  <c r="S187" i="3"/>
  <c r="S74" i="3"/>
  <c r="S55" i="3"/>
  <c r="P172" i="3"/>
  <c r="U172" i="3" s="1"/>
  <c r="U116" i="3"/>
  <c r="P131" i="3"/>
  <c r="U131" i="3" s="1"/>
  <c r="S25" i="3"/>
  <c r="S22" i="3"/>
  <c r="P83" i="3"/>
  <c r="O83" i="3" s="1"/>
  <c r="T83" i="3" s="1"/>
  <c r="S86" i="3"/>
  <c r="S42" i="3"/>
  <c r="P180" i="3"/>
  <c r="U180" i="3" s="1"/>
  <c r="P166" i="3"/>
  <c r="U166" i="3" s="1"/>
  <c r="P89" i="3"/>
  <c r="O89" i="3" s="1"/>
  <c r="T89" i="3" s="1"/>
  <c r="S92" i="3"/>
  <c r="S53" i="3"/>
  <c r="P36" i="3"/>
  <c r="O36" i="3" s="1"/>
  <c r="T36" i="3" s="1"/>
  <c r="P17" i="3"/>
  <c r="U17" i="3" s="1"/>
  <c r="S157" i="3"/>
  <c r="U149" i="3"/>
  <c r="P59" i="3"/>
  <c r="U59" i="3" s="1"/>
  <c r="S121" i="3"/>
  <c r="P95" i="3"/>
  <c r="O95" i="3" s="1"/>
  <c r="T95" i="3" s="1"/>
  <c r="S27" i="3"/>
  <c r="O30" i="3"/>
  <c r="T30" i="3" s="1"/>
  <c r="U30" i="3"/>
  <c r="O60" i="3"/>
  <c r="T60" i="3" s="1"/>
  <c r="U60" i="3"/>
  <c r="O71" i="3"/>
  <c r="T71" i="3" s="1"/>
  <c r="U71" i="3"/>
  <c r="S171" i="3"/>
  <c r="P134" i="3"/>
  <c r="U134" i="3" s="1"/>
  <c r="S124" i="3"/>
  <c r="P108" i="3"/>
  <c r="U108" i="3" s="1"/>
  <c r="S71" i="3"/>
  <c r="S68" i="3"/>
  <c r="P80" i="3"/>
  <c r="O80" i="3" s="1"/>
  <c r="T80" i="3" s="1"/>
  <c r="S133" i="3"/>
  <c r="S107" i="3"/>
  <c r="P120" i="3"/>
  <c r="U120" i="3" s="1"/>
  <c r="U110" i="3"/>
  <c r="P140" i="3"/>
  <c r="U140" i="3" s="1"/>
  <c r="S163" i="3"/>
  <c r="U119" i="3"/>
  <c r="P82" i="3"/>
  <c r="U82" i="3" s="1"/>
  <c r="S60" i="3"/>
  <c r="P51" i="3"/>
  <c r="U51" i="3" s="1"/>
  <c r="S165" i="3"/>
  <c r="U143" i="3"/>
  <c r="O122" i="3"/>
  <c r="T122" i="3" s="1"/>
  <c r="S119" i="3"/>
  <c r="S116" i="3"/>
  <c r="S69" i="3"/>
  <c r="S30" i="3"/>
  <c r="U12" i="3"/>
  <c r="P125" i="3"/>
  <c r="U125" i="3" s="1"/>
  <c r="U84" i="3"/>
  <c r="P175" i="3"/>
  <c r="U175" i="3" s="1"/>
  <c r="P128" i="3"/>
  <c r="U128" i="3" s="1"/>
  <c r="P112" i="3"/>
  <c r="O112" i="3" s="1"/>
  <c r="T112" i="3" s="1"/>
  <c r="S84" i="3"/>
  <c r="U74" i="3"/>
  <c r="T65" i="3"/>
  <c r="S47" i="3"/>
  <c r="O47" i="3"/>
  <c r="T47" i="3" s="1"/>
  <c r="U47" i="3"/>
  <c r="O86" i="3"/>
  <c r="T86" i="3" s="1"/>
  <c r="U86" i="3"/>
  <c r="O52" i="3"/>
  <c r="T52" i="3" s="1"/>
  <c r="U52" i="3"/>
  <c r="O39" i="3"/>
  <c r="T39" i="3" s="1"/>
  <c r="U39" i="3"/>
  <c r="O21" i="3"/>
  <c r="T21" i="3" s="1"/>
  <c r="U21" i="3"/>
  <c r="O54" i="3"/>
  <c r="T54" i="3" s="1"/>
  <c r="U54" i="3"/>
  <c r="O41" i="3"/>
  <c r="T41" i="3" s="1"/>
  <c r="U41" i="3"/>
  <c r="O24" i="3"/>
  <c r="T24" i="3" s="1"/>
  <c r="U24" i="3"/>
  <c r="O18" i="3"/>
  <c r="T18" i="3" s="1"/>
  <c r="U18" i="3"/>
  <c r="T57" i="3"/>
  <c r="U57" i="3"/>
  <c r="O6" i="3"/>
  <c r="T6" i="3" s="1"/>
  <c r="U6" i="3"/>
  <c r="O68" i="3"/>
  <c r="T68" i="3" s="1"/>
  <c r="U68" i="3"/>
  <c r="O44" i="3"/>
  <c r="T44" i="3" s="1"/>
  <c r="U44" i="3"/>
  <c r="O27" i="3"/>
  <c r="T27" i="3" s="1"/>
  <c r="U27" i="3"/>
  <c r="O9" i="3"/>
  <c r="T9" i="3" s="1"/>
  <c r="U9" i="3"/>
  <c r="U169" i="3"/>
  <c r="S160" i="3"/>
  <c r="P137" i="3"/>
  <c r="U137" i="3" s="1"/>
  <c r="S113" i="3"/>
  <c r="P98" i="3"/>
  <c r="P66" i="3"/>
  <c r="U66" i="3" s="1"/>
  <c r="P33" i="3"/>
  <c r="P20" i="3"/>
  <c r="O20" i="3" s="1"/>
  <c r="T20" i="3" s="1"/>
  <c r="P15" i="3"/>
  <c r="U177" i="3"/>
  <c r="S168" i="3"/>
  <c r="U146" i="3"/>
  <c r="S136" i="3"/>
  <c r="S110" i="3"/>
  <c r="P103" i="3"/>
  <c r="U103" i="3" s="1"/>
  <c r="S57" i="3"/>
  <c r="S40" i="3"/>
  <c r="S19" i="3"/>
  <c r="S139" i="3"/>
  <c r="P97" i="3"/>
  <c r="U97" i="3" s="1"/>
  <c r="S81" i="3"/>
  <c r="S50" i="3"/>
  <c r="P49" i="3"/>
  <c r="S44" i="3"/>
  <c r="S37" i="3"/>
  <c r="P32" i="3"/>
  <c r="U32" i="3" s="1"/>
  <c r="S24" i="3"/>
  <c r="P14" i="3"/>
  <c r="O14" i="3" s="1"/>
  <c r="T14" i="3" s="1"/>
  <c r="S6" i="3"/>
  <c r="S142" i="3"/>
  <c r="S118" i="3"/>
  <c r="U99" i="3"/>
  <c r="S78" i="3"/>
  <c r="S63" i="3"/>
  <c r="S54" i="3"/>
  <c r="S34" i="3"/>
  <c r="S16" i="3"/>
  <c r="S176" i="3"/>
  <c r="S145" i="3"/>
  <c r="S132" i="3"/>
  <c r="S129" i="3"/>
  <c r="S126" i="3"/>
  <c r="S123" i="3"/>
  <c r="U104" i="3"/>
  <c r="S102" i="3"/>
  <c r="S99" i="3"/>
  <c r="P94" i="3"/>
  <c r="U94" i="3" s="1"/>
  <c r="P88" i="3"/>
  <c r="P73" i="3"/>
  <c r="U73" i="3" s="1"/>
  <c r="S67" i="3"/>
  <c r="P29" i="3"/>
  <c r="U29" i="3" s="1"/>
  <c r="S21" i="3"/>
  <c r="P11" i="3"/>
  <c r="U11" i="3" s="1"/>
  <c r="S179" i="3"/>
  <c r="U155" i="3"/>
  <c r="S148" i="3"/>
  <c r="S104" i="3"/>
  <c r="U96" i="3"/>
  <c r="S75" i="3"/>
  <c r="S61" i="3"/>
  <c r="S52" i="3"/>
  <c r="S41" i="3"/>
  <c r="S31" i="3"/>
  <c r="S13" i="3"/>
  <c r="S182" i="3"/>
  <c r="U158" i="3"/>
  <c r="S151" i="3"/>
  <c r="S96" i="3"/>
  <c r="U90" i="3"/>
  <c r="S48" i="3"/>
  <c r="S39" i="3"/>
  <c r="P26" i="3"/>
  <c r="U26" i="3" s="1"/>
  <c r="S18" i="3"/>
  <c r="P8" i="3"/>
  <c r="O8" i="3" s="1"/>
  <c r="T8" i="3" s="1"/>
  <c r="P161" i="3"/>
  <c r="U161" i="3" s="1"/>
  <c r="S152" i="3"/>
  <c r="P109" i="3"/>
  <c r="O109" i="3" s="1"/>
  <c r="T109" i="3" s="1"/>
  <c r="S93" i="3"/>
  <c r="S90" i="3"/>
  <c r="U77" i="3"/>
  <c r="S72" i="3"/>
  <c r="S58" i="3"/>
  <c r="S28" i="3"/>
  <c r="S10" i="3"/>
  <c r="S185" i="3"/>
  <c r="P164" i="3"/>
  <c r="U164" i="3" s="1"/>
  <c r="S154" i="3"/>
  <c r="P117" i="3"/>
  <c r="U117" i="3" s="1"/>
  <c r="S101" i="3"/>
  <c r="S87" i="3"/>
  <c r="P85" i="3"/>
  <c r="U85" i="3" s="1"/>
  <c r="S45" i="3"/>
  <c r="P43" i="3"/>
  <c r="U43" i="3" s="1"/>
  <c r="P23" i="3"/>
  <c r="U23" i="3" s="1"/>
  <c r="O186" i="3"/>
  <c r="T186" i="3" s="1"/>
  <c r="U186" i="3"/>
  <c r="O165" i="3"/>
  <c r="T165" i="3" s="1"/>
  <c r="U165" i="3"/>
  <c r="T156" i="3"/>
  <c r="U156" i="3"/>
  <c r="O133" i="3"/>
  <c r="T133" i="3" s="1"/>
  <c r="U133" i="3"/>
  <c r="O130" i="3"/>
  <c r="T130" i="3" s="1"/>
  <c r="U130" i="3"/>
  <c r="O127" i="3"/>
  <c r="T127" i="3" s="1"/>
  <c r="U127" i="3"/>
  <c r="O124" i="3"/>
  <c r="T124" i="3" s="1"/>
  <c r="U124" i="3"/>
  <c r="O121" i="3"/>
  <c r="T121" i="3" s="1"/>
  <c r="U121" i="3"/>
  <c r="T168" i="3"/>
  <c r="U168" i="3"/>
  <c r="O159" i="3"/>
  <c r="T159" i="3" s="1"/>
  <c r="U159" i="3"/>
  <c r="O136" i="3"/>
  <c r="T136" i="3" s="1"/>
  <c r="U136" i="3"/>
  <c r="O171" i="3"/>
  <c r="T171" i="3" s="1"/>
  <c r="U171" i="3"/>
  <c r="O162" i="3"/>
  <c r="T162" i="3" s="1"/>
  <c r="U162" i="3"/>
  <c r="O139" i="3"/>
  <c r="T139" i="3" s="1"/>
  <c r="U139" i="3"/>
  <c r="O174" i="3"/>
  <c r="T174" i="3" s="1"/>
  <c r="U174" i="3"/>
  <c r="O142" i="3"/>
  <c r="T142" i="3" s="1"/>
  <c r="U142" i="3"/>
  <c r="O118" i="3"/>
  <c r="T118" i="3" s="1"/>
  <c r="U118" i="3"/>
  <c r="O115" i="3"/>
  <c r="T115" i="3" s="1"/>
  <c r="U115" i="3"/>
  <c r="O176" i="3"/>
  <c r="T176" i="3" s="1"/>
  <c r="U176" i="3"/>
  <c r="O167" i="3"/>
  <c r="T167" i="3" s="1"/>
  <c r="U167" i="3"/>
  <c r="T145" i="3"/>
  <c r="U145" i="3"/>
  <c r="O135" i="3"/>
  <c r="T135" i="3" s="1"/>
  <c r="U135" i="3"/>
  <c r="O132" i="3"/>
  <c r="T132" i="3" s="1"/>
  <c r="U132" i="3"/>
  <c r="O129" i="3"/>
  <c r="T129" i="3" s="1"/>
  <c r="U129" i="3"/>
  <c r="T126" i="3"/>
  <c r="U126" i="3"/>
  <c r="O123" i="3"/>
  <c r="T123" i="3" s="1"/>
  <c r="U123" i="3"/>
  <c r="T179" i="3"/>
  <c r="U179" i="3"/>
  <c r="O170" i="3"/>
  <c r="T170" i="3" s="1"/>
  <c r="U170" i="3"/>
  <c r="T148" i="3"/>
  <c r="U148" i="3"/>
  <c r="T138" i="3"/>
  <c r="U138" i="3"/>
  <c r="O182" i="3"/>
  <c r="T182" i="3" s="1"/>
  <c r="U182" i="3"/>
  <c r="O173" i="3"/>
  <c r="T173" i="3" s="1"/>
  <c r="U173" i="3"/>
  <c r="O151" i="3"/>
  <c r="T151" i="3" s="1"/>
  <c r="U151" i="3"/>
  <c r="T141" i="3"/>
  <c r="U141" i="3"/>
  <c r="T152" i="3"/>
  <c r="U152" i="3"/>
  <c r="O144" i="3"/>
  <c r="T144" i="3" s="1"/>
  <c r="U144" i="3"/>
  <c r="O185" i="3"/>
  <c r="T185" i="3" s="1"/>
  <c r="U185" i="3"/>
  <c r="O178" i="3"/>
  <c r="T178" i="3" s="1"/>
  <c r="U178" i="3"/>
  <c r="T154" i="3"/>
  <c r="U154" i="3"/>
  <c r="T147" i="3"/>
  <c r="U147" i="3"/>
  <c r="T101" i="3"/>
  <c r="U101" i="3"/>
  <c r="O187" i="3"/>
  <c r="T187" i="3" s="1"/>
  <c r="U187" i="3"/>
  <c r="O181" i="3"/>
  <c r="T181" i="3" s="1"/>
  <c r="U181" i="3"/>
  <c r="O157" i="3"/>
  <c r="T157" i="3" s="1"/>
  <c r="U157" i="3"/>
  <c r="O150" i="3"/>
  <c r="T150" i="3" s="1"/>
  <c r="U150" i="3"/>
  <c r="O163" i="3"/>
  <c r="T163" i="3" s="1"/>
  <c r="U163" i="3"/>
  <c r="O92" i="3"/>
  <c r="T92" i="3" s="1"/>
  <c r="U92" i="3"/>
  <c r="O184" i="3"/>
  <c r="T184" i="3" s="1"/>
  <c r="U184" i="3"/>
  <c r="T160" i="3"/>
  <c r="U160" i="3"/>
  <c r="O40" i="3"/>
  <c r="T40" i="3" s="1"/>
  <c r="U40" i="3"/>
  <c r="O22" i="3"/>
  <c r="T22" i="3" s="1"/>
  <c r="U22" i="3"/>
  <c r="O172" i="3"/>
  <c r="T172" i="3" s="1"/>
  <c r="O140" i="3"/>
  <c r="T140" i="3" s="1"/>
  <c r="O78" i="3"/>
  <c r="T78" i="3" s="1"/>
  <c r="U78" i="3"/>
  <c r="O69" i="3"/>
  <c r="T69" i="3" s="1"/>
  <c r="U69" i="3"/>
  <c r="O63" i="3"/>
  <c r="T63" i="3" s="1"/>
  <c r="U63" i="3"/>
  <c r="O55" i="3"/>
  <c r="T55" i="3" s="1"/>
  <c r="U55" i="3"/>
  <c r="O48" i="3"/>
  <c r="T48" i="3" s="1"/>
  <c r="U48" i="3"/>
  <c r="S186" i="3"/>
  <c r="S184" i="3"/>
  <c r="S181" i="3"/>
  <c r="S178" i="3"/>
  <c r="S173" i="3"/>
  <c r="S170" i="3"/>
  <c r="S167" i="3"/>
  <c r="S162" i="3"/>
  <c r="S159" i="3"/>
  <c r="S156" i="3"/>
  <c r="S150" i="3"/>
  <c r="S147" i="3"/>
  <c r="S144" i="3"/>
  <c r="S141" i="3"/>
  <c r="S138" i="3"/>
  <c r="S135" i="3"/>
  <c r="O37" i="3"/>
  <c r="T37" i="3" s="1"/>
  <c r="U37" i="3"/>
  <c r="O19" i="3"/>
  <c r="T19" i="3" s="1"/>
  <c r="U19" i="3"/>
  <c r="P114" i="3"/>
  <c r="O34" i="3"/>
  <c r="T34" i="3" s="1"/>
  <c r="U34" i="3"/>
  <c r="O16" i="3"/>
  <c r="T16" i="3" s="1"/>
  <c r="U16" i="3"/>
  <c r="O75" i="3"/>
  <c r="T75" i="3" s="1"/>
  <c r="U75" i="3"/>
  <c r="O61" i="3"/>
  <c r="T61" i="3" s="1"/>
  <c r="U61" i="3"/>
  <c r="O53" i="3"/>
  <c r="T53" i="3" s="1"/>
  <c r="U53" i="3"/>
  <c r="O45" i="3"/>
  <c r="T45" i="3" s="1"/>
  <c r="U45" i="3"/>
  <c r="U81" i="3"/>
  <c r="O31" i="3"/>
  <c r="T31" i="3" s="1"/>
  <c r="U31" i="3"/>
  <c r="O13" i="3"/>
  <c r="T13" i="3" s="1"/>
  <c r="U13" i="3"/>
  <c r="U102" i="3"/>
  <c r="P79" i="3"/>
  <c r="P70" i="3"/>
  <c r="P64" i="3"/>
  <c r="U113" i="3"/>
  <c r="U87" i="3"/>
  <c r="O28" i="3"/>
  <c r="T28" i="3" s="1"/>
  <c r="U28" i="3"/>
  <c r="O10" i="3"/>
  <c r="T10" i="3" s="1"/>
  <c r="U10" i="3"/>
  <c r="S115" i="3"/>
  <c r="U107" i="3"/>
  <c r="O72" i="3"/>
  <c r="T72" i="3" s="1"/>
  <c r="U72" i="3"/>
  <c r="O58" i="3"/>
  <c r="T58" i="3" s="1"/>
  <c r="U58" i="3"/>
  <c r="O50" i="3"/>
  <c r="T50" i="3" s="1"/>
  <c r="U50" i="3"/>
  <c r="O42" i="3"/>
  <c r="T42" i="3" s="1"/>
  <c r="U42" i="3"/>
  <c r="P38" i="3"/>
  <c r="S122" i="3"/>
  <c r="P105" i="3"/>
  <c r="U93" i="3"/>
  <c r="O25" i="3"/>
  <c r="T25" i="3" s="1"/>
  <c r="U25" i="3"/>
  <c r="O7" i="3"/>
  <c r="T7" i="3" s="1"/>
  <c r="U7" i="3"/>
  <c r="P111" i="3"/>
  <c r="P91" i="3"/>
  <c r="P76" i="3"/>
  <c r="P62" i="3"/>
  <c r="P46" i="3"/>
  <c r="P35" i="3"/>
  <c r="O4" i="3"/>
  <c r="T4" i="3" s="1"/>
  <c r="U4" i="3"/>
  <c r="S4" i="3"/>
  <c r="V146" i="2"/>
  <c r="R146" i="2"/>
  <c r="T146" i="2"/>
  <c r="V145" i="2"/>
  <c r="R145" i="2"/>
  <c r="V144" i="2"/>
  <c r="R144" i="2"/>
  <c r="V143" i="2"/>
  <c r="R143" i="2"/>
  <c r="N143" i="2"/>
  <c r="P143" i="2" s="1"/>
  <c r="O143" i="2" s="1"/>
  <c r="T143" i="2" s="1"/>
  <c r="V142" i="2"/>
  <c r="R142" i="2"/>
  <c r="S142" i="2"/>
  <c r="V141" i="2"/>
  <c r="R141" i="2"/>
  <c r="S141" i="2"/>
  <c r="V140" i="2"/>
  <c r="R140" i="2"/>
  <c r="S140" i="2"/>
  <c r="V139" i="2"/>
  <c r="R139" i="2"/>
  <c r="V138" i="2"/>
  <c r="R138" i="2"/>
  <c r="N138" i="2"/>
  <c r="S138" i="2" s="1"/>
  <c r="V137" i="2"/>
  <c r="R137" i="2"/>
  <c r="N137" i="2"/>
  <c r="S137" i="2" s="1"/>
  <c r="V136" i="2"/>
  <c r="R136" i="2"/>
  <c r="N136" i="2"/>
  <c r="V135" i="2"/>
  <c r="R135" i="2"/>
  <c r="N135" i="2"/>
  <c r="S135" i="2" s="1"/>
  <c r="V134" i="2"/>
  <c r="R134" i="2"/>
  <c r="N134" i="2"/>
  <c r="S134" i="2" s="1"/>
  <c r="V133" i="2"/>
  <c r="R133" i="2"/>
  <c r="N133" i="2"/>
  <c r="V132" i="2"/>
  <c r="R132" i="2"/>
  <c r="N132" i="2"/>
  <c r="S132" i="2" s="1"/>
  <c r="V131" i="2"/>
  <c r="R131" i="2"/>
  <c r="N131" i="2"/>
  <c r="S131" i="2" s="1"/>
  <c r="V130" i="2"/>
  <c r="R130" i="2"/>
  <c r="N130" i="2"/>
  <c r="V129" i="2"/>
  <c r="R129" i="2"/>
  <c r="N129" i="2"/>
  <c r="S129" i="2" s="1"/>
  <c r="V128" i="2"/>
  <c r="R128" i="2"/>
  <c r="N128" i="2"/>
  <c r="P128" i="2" s="1"/>
  <c r="V127" i="2"/>
  <c r="R127" i="2"/>
  <c r="V126" i="2"/>
  <c r="R126" i="2"/>
  <c r="S126" i="2"/>
  <c r="V125" i="2"/>
  <c r="R125" i="2"/>
  <c r="S125" i="2"/>
  <c r="V124" i="2"/>
  <c r="R124" i="2"/>
  <c r="V123" i="2"/>
  <c r="R123" i="2"/>
  <c r="S123" i="2"/>
  <c r="V122" i="2"/>
  <c r="R122" i="2"/>
  <c r="S122" i="2"/>
  <c r="V121" i="2"/>
  <c r="R121" i="2"/>
  <c r="V120" i="2"/>
  <c r="R120" i="2"/>
  <c r="N120" i="2"/>
  <c r="S120" i="2" s="1"/>
  <c r="V119" i="2"/>
  <c r="R119" i="2"/>
  <c r="V118" i="2"/>
  <c r="R118" i="2"/>
  <c r="N118" i="2"/>
  <c r="V117" i="2"/>
  <c r="R117" i="2"/>
  <c r="S117" i="2"/>
  <c r="V116" i="2"/>
  <c r="R116" i="2"/>
  <c r="N116" i="2"/>
  <c r="S116" i="2" s="1"/>
  <c r="V115" i="2"/>
  <c r="R115" i="2"/>
  <c r="S115" i="2"/>
  <c r="V114" i="2"/>
  <c r="R114" i="2"/>
  <c r="N114" i="2"/>
  <c r="V113" i="2"/>
  <c r="R113" i="2"/>
  <c r="N113" i="2"/>
  <c r="S113" i="2" s="1"/>
  <c r="V112" i="2"/>
  <c r="R112" i="2"/>
  <c r="N112" i="2"/>
  <c r="S112" i="2" s="1"/>
  <c r="R111" i="2"/>
  <c r="V110" i="2"/>
  <c r="R110" i="2"/>
  <c r="N110" i="2"/>
  <c r="S110" i="2" s="1"/>
  <c r="V109" i="2"/>
  <c r="R109" i="2"/>
  <c r="N109" i="2"/>
  <c r="S109" i="2" s="1"/>
  <c r="V108" i="2"/>
  <c r="R108" i="2"/>
  <c r="N108" i="2"/>
  <c r="V107" i="2"/>
  <c r="R107" i="2"/>
  <c r="S107" i="2"/>
  <c r="V106" i="2"/>
  <c r="R106" i="2"/>
  <c r="S106" i="2"/>
  <c r="V105" i="2"/>
  <c r="R105" i="2"/>
  <c r="V104" i="2"/>
  <c r="R104" i="2"/>
  <c r="S104" i="2"/>
  <c r="V103" i="2"/>
  <c r="R103" i="2"/>
  <c r="S103" i="2"/>
  <c r="V102" i="2"/>
  <c r="R102" i="2"/>
  <c r="V101" i="2"/>
  <c r="R101" i="2"/>
  <c r="S101" i="2"/>
  <c r="V100" i="2"/>
  <c r="R100" i="2"/>
  <c r="S100" i="2"/>
  <c r="V99" i="2"/>
  <c r="R99" i="2"/>
  <c r="V98" i="2"/>
  <c r="R98" i="2"/>
  <c r="S98" i="2"/>
  <c r="V97" i="2"/>
  <c r="R97" i="2"/>
  <c r="V96" i="2"/>
  <c r="R96" i="2"/>
  <c r="V95" i="2"/>
  <c r="R95" i="2"/>
  <c r="S95" i="2"/>
  <c r="V94" i="2"/>
  <c r="R94" i="2"/>
  <c r="S94" i="2"/>
  <c r="V93" i="2"/>
  <c r="R93" i="2"/>
  <c r="V92" i="2"/>
  <c r="R92" i="2"/>
  <c r="S92" i="2"/>
  <c r="V91" i="2"/>
  <c r="R91" i="2"/>
  <c r="N91" i="2"/>
  <c r="S91" i="2" s="1"/>
  <c r="V90" i="2"/>
  <c r="R90" i="2"/>
  <c r="N90" i="2"/>
  <c r="V89" i="2"/>
  <c r="R89" i="2"/>
  <c r="N89" i="2"/>
  <c r="S89" i="2" s="1"/>
  <c r="V88" i="2"/>
  <c r="R88" i="2"/>
  <c r="N88" i="2"/>
  <c r="S88" i="2" s="1"/>
  <c r="V87" i="2"/>
  <c r="R87" i="2"/>
  <c r="N87" i="2"/>
  <c r="V86" i="2"/>
  <c r="R86" i="2"/>
  <c r="N86" i="2"/>
  <c r="S86" i="2" s="1"/>
  <c r="V85" i="2"/>
  <c r="R85" i="2"/>
  <c r="N85" i="2"/>
  <c r="P85" i="2" s="1"/>
  <c r="V84" i="2"/>
  <c r="R84" i="2"/>
  <c r="N84" i="2"/>
  <c r="S84" i="2" s="1"/>
  <c r="V83" i="2"/>
  <c r="R83" i="2"/>
  <c r="N83" i="2"/>
  <c r="S83" i="2" s="1"/>
  <c r="V82" i="2"/>
  <c r="R82" i="2"/>
  <c r="N82" i="2"/>
  <c r="S82" i="2" s="1"/>
  <c r="V81" i="2"/>
  <c r="R81" i="2"/>
  <c r="N81" i="2"/>
  <c r="V80" i="2"/>
  <c r="R80" i="2"/>
  <c r="N80" i="2"/>
  <c r="S80" i="2" s="1"/>
  <c r="V79" i="2"/>
  <c r="R79" i="2"/>
  <c r="N79" i="2"/>
  <c r="V78" i="2"/>
  <c r="R78" i="2"/>
  <c r="N78" i="2"/>
  <c r="S78" i="2" s="1"/>
  <c r="V77" i="2"/>
  <c r="R77" i="2"/>
  <c r="N77" i="2"/>
  <c r="S77" i="2" s="1"/>
  <c r="V76" i="2"/>
  <c r="R76" i="2"/>
  <c r="N76" i="2"/>
  <c r="V75" i="2"/>
  <c r="R75" i="2"/>
  <c r="N75" i="2"/>
  <c r="S75" i="2" s="1"/>
  <c r="V74" i="2"/>
  <c r="R74" i="2"/>
  <c r="N74" i="2"/>
  <c r="V73" i="2"/>
  <c r="R73" i="2"/>
  <c r="N73" i="2"/>
  <c r="P73" i="2" s="1"/>
  <c r="U73" i="2" s="1"/>
  <c r="V72" i="2"/>
  <c r="R72" i="2"/>
  <c r="N72" i="2"/>
  <c r="V71" i="2"/>
  <c r="R71" i="2"/>
  <c r="N71" i="2"/>
  <c r="P71" i="2" s="1"/>
  <c r="U71" i="2" s="1"/>
  <c r="V70" i="2"/>
  <c r="R70" i="2"/>
  <c r="N70" i="2"/>
  <c r="S70" i="2" s="1"/>
  <c r="V69" i="2"/>
  <c r="R69" i="2"/>
  <c r="N69" i="2"/>
  <c r="P69" i="2" s="1"/>
  <c r="O69" i="2" s="1"/>
  <c r="T69" i="2" s="1"/>
  <c r="V68" i="2"/>
  <c r="R68" i="2"/>
  <c r="N68" i="2"/>
  <c r="P68" i="2" s="1"/>
  <c r="V67" i="2"/>
  <c r="R67" i="2"/>
  <c r="N67" i="2"/>
  <c r="V66" i="2"/>
  <c r="R66" i="2"/>
  <c r="N66" i="2"/>
  <c r="P66" i="2" s="1"/>
  <c r="O66" i="2" s="1"/>
  <c r="T66" i="2" s="1"/>
  <c r="V65" i="2"/>
  <c r="R65" i="2"/>
  <c r="N65" i="2"/>
  <c r="S65" i="2" s="1"/>
  <c r="V64" i="2"/>
  <c r="R64" i="2"/>
  <c r="N64" i="2"/>
  <c r="V63" i="2"/>
  <c r="R63" i="2"/>
  <c r="N63" i="2"/>
  <c r="V62" i="2"/>
  <c r="R62" i="2"/>
  <c r="N62" i="2"/>
  <c r="S62" i="2" s="1"/>
  <c r="V61" i="2"/>
  <c r="R61" i="2"/>
  <c r="N61" i="2"/>
  <c r="P61" i="2" s="1"/>
  <c r="O61" i="2" s="1"/>
  <c r="T61" i="2" s="1"/>
  <c r="V60" i="2"/>
  <c r="R60" i="2"/>
  <c r="N60" i="2"/>
  <c r="S60" i="2" s="1"/>
  <c r="V59" i="2"/>
  <c r="R59" i="2"/>
  <c r="V58" i="2"/>
  <c r="R58" i="2"/>
  <c r="U58" i="2"/>
  <c r="V57" i="2"/>
  <c r="R57" i="2"/>
  <c r="S57" i="2"/>
  <c r="V56" i="2"/>
  <c r="R56" i="2"/>
  <c r="N56" i="2"/>
  <c r="V55" i="2"/>
  <c r="R55" i="2"/>
  <c r="P55" i="2"/>
  <c r="U55" i="2" s="1"/>
  <c r="V54" i="2"/>
  <c r="R54" i="2"/>
  <c r="S54" i="2"/>
  <c r="V53" i="2"/>
  <c r="R53" i="2"/>
  <c r="N53" i="2"/>
  <c r="V52" i="2"/>
  <c r="R52" i="2"/>
  <c r="N52" i="2"/>
  <c r="P52" i="2" s="1"/>
  <c r="U52" i="2" s="1"/>
  <c r="V51" i="2"/>
  <c r="R51" i="2"/>
  <c r="S51" i="2"/>
  <c r="V50" i="2"/>
  <c r="R50" i="2"/>
  <c r="V49" i="2"/>
  <c r="R49" i="2"/>
  <c r="N49" i="2"/>
  <c r="S49" i="2" s="1"/>
  <c r="V48" i="2"/>
  <c r="R48" i="2"/>
  <c r="V47" i="2"/>
  <c r="R47" i="2"/>
  <c r="N47" i="2"/>
  <c r="P47" i="2" s="1"/>
  <c r="U47" i="2" s="1"/>
  <c r="V46" i="2"/>
  <c r="R46" i="2"/>
  <c r="N46" i="2"/>
  <c r="S46" i="2" s="1"/>
  <c r="R45" i="2"/>
  <c r="V44" i="2"/>
  <c r="R44" i="2"/>
  <c r="U44" i="2"/>
  <c r="V43" i="2"/>
  <c r="R43" i="2"/>
  <c r="N43" i="2"/>
  <c r="S43" i="2" s="1"/>
  <c r="V42" i="2"/>
  <c r="R42" i="2"/>
  <c r="N42" i="2"/>
  <c r="V41" i="2"/>
  <c r="R41" i="2"/>
  <c r="N41" i="2"/>
  <c r="S41" i="2" s="1"/>
  <c r="V40" i="2"/>
  <c r="R40" i="2"/>
  <c r="N40" i="2"/>
  <c r="V39" i="2"/>
  <c r="R39" i="2"/>
  <c r="N39" i="2"/>
  <c r="P39" i="2" s="1"/>
  <c r="U39" i="2" s="1"/>
  <c r="V38" i="2"/>
  <c r="R38" i="2"/>
  <c r="N38" i="2"/>
  <c r="V37" i="2"/>
  <c r="R37" i="2"/>
  <c r="N37" i="2"/>
  <c r="P37" i="2" s="1"/>
  <c r="U37" i="2" s="1"/>
  <c r="V36" i="2"/>
  <c r="R36" i="2"/>
  <c r="N36" i="2"/>
  <c r="S36" i="2" s="1"/>
  <c r="V35" i="2"/>
  <c r="R35" i="2"/>
  <c r="N35" i="2"/>
  <c r="V34" i="2"/>
  <c r="R34" i="2"/>
  <c r="P34" i="2"/>
  <c r="U34" i="2" s="1"/>
  <c r="V33" i="2"/>
  <c r="R33" i="2"/>
  <c r="N33" i="2"/>
  <c r="S33" i="2" s="1"/>
  <c r="V32" i="2"/>
  <c r="R32" i="2"/>
  <c r="P32" i="2"/>
  <c r="O32" i="2" s="1"/>
  <c r="T32" i="2" s="1"/>
  <c r="V31" i="2"/>
  <c r="R31" i="2"/>
  <c r="S31" i="2"/>
  <c r="V30" i="2"/>
  <c r="R30" i="2"/>
  <c r="N30" i="2"/>
  <c r="V29" i="2"/>
  <c r="R29" i="2"/>
  <c r="U29" i="2"/>
  <c r="V28" i="2"/>
  <c r="R28" i="2"/>
  <c r="V27" i="2"/>
  <c r="R27" i="2"/>
  <c r="N27" i="2"/>
  <c r="V26" i="2"/>
  <c r="R26" i="2"/>
  <c r="N26" i="2"/>
  <c r="P26" i="2" s="1"/>
  <c r="U26" i="2" s="1"/>
  <c r="V25" i="2"/>
  <c r="R25" i="2"/>
  <c r="N25" i="2"/>
  <c r="S25" i="2" s="1"/>
  <c r="V24" i="2"/>
  <c r="R24" i="2"/>
  <c r="N24" i="2"/>
  <c r="V23" i="2"/>
  <c r="R23" i="2"/>
  <c r="N23" i="2"/>
  <c r="S23" i="2" s="1"/>
  <c r="V22" i="2"/>
  <c r="R22" i="2"/>
  <c r="N22" i="2"/>
  <c r="V21" i="2"/>
  <c r="R21" i="2"/>
  <c r="N21" i="2"/>
  <c r="P21" i="2" s="1"/>
  <c r="U21" i="2" s="1"/>
  <c r="V20" i="2"/>
  <c r="R20" i="2"/>
  <c r="S20" i="2"/>
  <c r="V19" i="2"/>
  <c r="R19" i="2"/>
  <c r="V18" i="2"/>
  <c r="R18" i="2"/>
  <c r="U18" i="2"/>
  <c r="V17" i="2"/>
  <c r="R17" i="2"/>
  <c r="N17" i="2"/>
  <c r="S17" i="2" s="1"/>
  <c r="V16" i="2"/>
  <c r="R16" i="2"/>
  <c r="N16" i="2"/>
  <c r="V15" i="2"/>
  <c r="R15" i="2"/>
  <c r="N15" i="2"/>
  <c r="P15" i="2" s="1"/>
  <c r="U15" i="2" s="1"/>
  <c r="V14" i="2"/>
  <c r="R14" i="2"/>
  <c r="N14" i="2"/>
  <c r="S14" i="2" s="1"/>
  <c r="V13" i="2"/>
  <c r="R13" i="2"/>
  <c r="N13" i="2"/>
  <c r="V12" i="2"/>
  <c r="R12" i="2"/>
  <c r="N12" i="2"/>
  <c r="P12" i="2" s="1"/>
  <c r="O12" i="2" s="1"/>
  <c r="T12" i="2" s="1"/>
  <c r="V11" i="2"/>
  <c r="R11" i="2"/>
  <c r="N11" i="2"/>
  <c r="S11" i="2" s="1"/>
  <c r="V10" i="2"/>
  <c r="R10" i="2"/>
  <c r="N10" i="2"/>
  <c r="V9" i="2"/>
  <c r="R9" i="2"/>
  <c r="N9" i="2"/>
  <c r="P9" i="2" s="1"/>
  <c r="U9" i="2" s="1"/>
  <c r="V8" i="2"/>
  <c r="R8" i="2"/>
  <c r="N8" i="2"/>
  <c r="S8" i="2" s="1"/>
  <c r="V7" i="2"/>
  <c r="R7" i="2"/>
  <c r="N7" i="2"/>
  <c r="V6" i="2"/>
  <c r="R6" i="2"/>
  <c r="N6" i="2"/>
  <c r="P6" i="2" s="1"/>
  <c r="U6" i="2" s="1"/>
  <c r="V5" i="2"/>
  <c r="R5" i="2"/>
  <c r="N5" i="2"/>
  <c r="S5" i="2" s="1"/>
  <c r="V4" i="2"/>
  <c r="R4" i="2"/>
  <c r="S4" i="2"/>
  <c r="V3" i="2"/>
  <c r="R3" i="2"/>
  <c r="U14" i="3" l="1"/>
  <c r="O32" i="3"/>
  <c r="T32" i="3" s="1"/>
  <c r="O17" i="3"/>
  <c r="T17" i="3" s="1"/>
  <c r="O120" i="3"/>
  <c r="T120" i="3" s="1"/>
  <c r="O180" i="3"/>
  <c r="T180" i="3" s="1"/>
  <c r="O97" i="3"/>
  <c r="T97" i="3" s="1"/>
  <c r="U83" i="3"/>
  <c r="U89" i="3"/>
  <c r="O73" i="3"/>
  <c r="T73" i="3" s="1"/>
  <c r="O183" i="3"/>
  <c r="T183" i="3" s="1"/>
  <c r="O51" i="3"/>
  <c r="T51" i="3" s="1"/>
  <c r="O128" i="3"/>
  <c r="T128" i="3" s="1"/>
  <c r="O11" i="3"/>
  <c r="T11" i="3" s="1"/>
  <c r="U80" i="3"/>
  <c r="O131" i="3"/>
  <c r="T131" i="3" s="1"/>
  <c r="O103" i="3"/>
  <c r="T103" i="3" s="1"/>
  <c r="T149" i="3"/>
  <c r="U95" i="3"/>
  <c r="T143" i="3"/>
  <c r="O23" i="3"/>
  <c r="T23" i="3" s="1"/>
  <c r="O108" i="3"/>
  <c r="T108" i="3" s="1"/>
  <c r="O166" i="3"/>
  <c r="T166" i="3" s="1"/>
  <c r="U8" i="3"/>
  <c r="O26" i="3"/>
  <c r="T26" i="3" s="1"/>
  <c r="O175" i="3"/>
  <c r="T175" i="3" s="1"/>
  <c r="O117" i="3"/>
  <c r="T117" i="3" s="1"/>
  <c r="T177" i="3"/>
  <c r="O59" i="3"/>
  <c r="T59" i="3" s="1"/>
  <c r="O134" i="3"/>
  <c r="T134" i="3" s="1"/>
  <c r="U109" i="3"/>
  <c r="U36" i="3"/>
  <c r="U112" i="3"/>
  <c r="U65" i="3"/>
  <c r="O125" i="3"/>
  <c r="T125" i="3" s="1"/>
  <c r="O85" i="3"/>
  <c r="T85" i="3" s="1"/>
  <c r="O29" i="3"/>
  <c r="T29" i="3" s="1"/>
  <c r="O82" i="3"/>
  <c r="T82" i="3" s="1"/>
  <c r="O94" i="3"/>
  <c r="T94" i="3" s="1"/>
  <c r="O43" i="3"/>
  <c r="T43" i="3" s="1"/>
  <c r="U20" i="3"/>
  <c r="O66" i="3"/>
  <c r="T66" i="3" s="1"/>
  <c r="T158" i="3"/>
  <c r="O164" i="3"/>
  <c r="T164" i="3" s="1"/>
  <c r="U49" i="3"/>
  <c r="O49" i="3"/>
  <c r="T49" i="3" s="1"/>
  <c r="O137" i="3"/>
  <c r="T137" i="3" s="1"/>
  <c r="T169" i="3"/>
  <c r="O15" i="3"/>
  <c r="T15" i="3" s="1"/>
  <c r="U15" i="3"/>
  <c r="T146" i="3"/>
  <c r="O33" i="3"/>
  <c r="T33" i="3" s="1"/>
  <c r="U33" i="3"/>
  <c r="U88" i="3"/>
  <c r="O88" i="3"/>
  <c r="T88" i="3" s="1"/>
  <c r="O98" i="3"/>
  <c r="T98" i="3" s="1"/>
  <c r="U98" i="3"/>
  <c r="O161" i="3"/>
  <c r="T161" i="3" s="1"/>
  <c r="T155" i="3"/>
  <c r="U76" i="3"/>
  <c r="O76" i="3"/>
  <c r="T76" i="3" s="1"/>
  <c r="U100" i="3"/>
  <c r="T100" i="3"/>
  <c r="U91" i="3"/>
  <c r="O91" i="3"/>
  <c r="T91" i="3" s="1"/>
  <c r="U111" i="3"/>
  <c r="O111" i="3"/>
  <c r="T111" i="3" s="1"/>
  <c r="U38" i="3"/>
  <c r="O38" i="3"/>
  <c r="T38" i="3" s="1"/>
  <c r="U35" i="3"/>
  <c r="O35" i="3"/>
  <c r="T35" i="3" s="1"/>
  <c r="U46" i="3"/>
  <c r="O46" i="3"/>
  <c r="T46" i="3" s="1"/>
  <c r="U56" i="3"/>
  <c r="T56" i="3"/>
  <c r="U114" i="3"/>
  <c r="O114" i="3"/>
  <c r="T114" i="3" s="1"/>
  <c r="U64" i="3"/>
  <c r="O64" i="3"/>
  <c r="T64" i="3" s="1"/>
  <c r="U62" i="3"/>
  <c r="O62" i="3"/>
  <c r="T62" i="3" s="1"/>
  <c r="U70" i="3"/>
  <c r="O70" i="3"/>
  <c r="T70" i="3" s="1"/>
  <c r="U105" i="3"/>
  <c r="O105" i="3"/>
  <c r="T105" i="3" s="1"/>
  <c r="U79" i="3"/>
  <c r="O79" i="3"/>
  <c r="T79" i="3" s="1"/>
  <c r="P91" i="2"/>
  <c r="U91" i="2" s="1"/>
  <c r="P14" i="2"/>
  <c r="U14" i="2" s="1"/>
  <c r="S58" i="2"/>
  <c r="U32" i="2"/>
  <c r="P86" i="2"/>
  <c r="O86" i="2" s="1"/>
  <c r="T86" i="2" s="1"/>
  <c r="P134" i="2"/>
  <c r="U134" i="2" s="1"/>
  <c r="P82" i="2"/>
  <c r="U82" i="2" s="1"/>
  <c r="S119" i="2"/>
  <c r="T123" i="2"/>
  <c r="S68" i="2"/>
  <c r="U103" i="2"/>
  <c r="S6" i="2"/>
  <c r="U61" i="2"/>
  <c r="U100" i="2"/>
  <c r="U122" i="2"/>
  <c r="S97" i="2"/>
  <c r="S37" i="2"/>
  <c r="P23" i="2"/>
  <c r="U23" i="2" s="1"/>
  <c r="T104" i="2"/>
  <c r="P135" i="2"/>
  <c r="O135" i="2" s="1"/>
  <c r="T135" i="2" s="1"/>
  <c r="S34" i="2"/>
  <c r="O71" i="2"/>
  <c r="T71" i="2" s="1"/>
  <c r="P80" i="2"/>
  <c r="U80" i="2" s="1"/>
  <c r="T117" i="2"/>
  <c r="S128" i="2"/>
  <c r="P25" i="2"/>
  <c r="O25" i="2" s="1"/>
  <c r="T25" i="2" s="1"/>
  <c r="S32" i="2"/>
  <c r="P88" i="2"/>
  <c r="U88" i="2" s="1"/>
  <c r="O95" i="2"/>
  <c r="T95" i="2" s="1"/>
  <c r="S9" i="2"/>
  <c r="P36" i="2"/>
  <c r="U36" i="2" s="1"/>
  <c r="P46" i="2"/>
  <c r="U46" i="2" s="1"/>
  <c r="S61" i="2"/>
  <c r="S85" i="2"/>
  <c r="U85" i="2"/>
  <c r="O85" i="2"/>
  <c r="T85" i="2" s="1"/>
  <c r="U119" i="2"/>
  <c r="T119" i="2"/>
  <c r="U128" i="2"/>
  <c r="O128" i="2"/>
  <c r="T128" i="2" s="1"/>
  <c r="U97" i="2"/>
  <c r="T97" i="2"/>
  <c r="U92" i="2"/>
  <c r="S52" i="2"/>
  <c r="S55" i="2"/>
  <c r="S71" i="2"/>
  <c r="P75" i="2"/>
  <c r="U75" i="2" s="1"/>
  <c r="P78" i="2"/>
  <c r="P83" i="2"/>
  <c r="T141" i="2"/>
  <c r="P138" i="2"/>
  <c r="O138" i="2" s="1"/>
  <c r="T138" i="2" s="1"/>
  <c r="S47" i="2"/>
  <c r="S73" i="2"/>
  <c r="P109" i="2"/>
  <c r="U146" i="2"/>
  <c r="P31" i="2"/>
  <c r="O31" i="2" s="1"/>
  <c r="T31" i="2" s="1"/>
  <c r="P17" i="2"/>
  <c r="U17" i="2" s="1"/>
  <c r="P20" i="2"/>
  <c r="U20" i="2" s="1"/>
  <c r="S44" i="2"/>
  <c r="O98" i="2"/>
  <c r="T98" i="2" s="1"/>
  <c r="P120" i="2"/>
  <c r="O120" i="2" s="1"/>
  <c r="T120" i="2" s="1"/>
  <c r="U142" i="2"/>
  <c r="S39" i="2"/>
  <c r="P65" i="2"/>
  <c r="U65" i="2" s="1"/>
  <c r="U101" i="2"/>
  <c r="P131" i="2"/>
  <c r="P5" i="2"/>
  <c r="O5" i="2" s="1"/>
  <c r="T5" i="2" s="1"/>
  <c r="S29" i="2"/>
  <c r="P60" i="2"/>
  <c r="U60" i="2" s="1"/>
  <c r="P62" i="2"/>
  <c r="U62" i="2" s="1"/>
  <c r="T107" i="2"/>
  <c r="P33" i="2"/>
  <c r="O33" i="2" s="1"/>
  <c r="T33" i="2" s="1"/>
  <c r="S26" i="2"/>
  <c r="P54" i="2"/>
  <c r="U54" i="2" s="1"/>
  <c r="T57" i="2"/>
  <c r="P84" i="2"/>
  <c r="O84" i="2" s="1"/>
  <c r="T84" i="2" s="1"/>
  <c r="P110" i="2"/>
  <c r="O110" i="2" s="1"/>
  <c r="T110" i="2" s="1"/>
  <c r="U126" i="2"/>
  <c r="P137" i="2"/>
  <c r="U143" i="2"/>
  <c r="U4" i="2"/>
  <c r="S21" i="2"/>
  <c r="P49" i="2"/>
  <c r="U49" i="2" s="1"/>
  <c r="P51" i="2"/>
  <c r="O51" i="2" s="1"/>
  <c r="T51" i="2" s="1"/>
  <c r="P77" i="2"/>
  <c r="U77" i="2" s="1"/>
  <c r="P116" i="2"/>
  <c r="P129" i="2"/>
  <c r="O129" i="2" s="1"/>
  <c r="T129" i="2" s="1"/>
  <c r="P8" i="2"/>
  <c r="U8" i="2" s="1"/>
  <c r="S12" i="2"/>
  <c r="S15" i="2"/>
  <c r="S18" i="2"/>
  <c r="S66" i="2"/>
  <c r="S69" i="2"/>
  <c r="P112" i="2"/>
  <c r="O112" i="2" s="1"/>
  <c r="T112" i="2" s="1"/>
  <c r="U12" i="2"/>
  <c r="U41" i="2"/>
  <c r="P43" i="2"/>
  <c r="O43" i="2" s="1"/>
  <c r="T43" i="2" s="1"/>
  <c r="U66" i="2"/>
  <c r="P89" i="2"/>
  <c r="O89" i="2" s="1"/>
  <c r="T89" i="2" s="1"/>
  <c r="P113" i="2"/>
  <c r="O113" i="2" s="1"/>
  <c r="T113" i="2" s="1"/>
  <c r="P132" i="2"/>
  <c r="O132" i="2" s="1"/>
  <c r="T132" i="2" s="1"/>
  <c r="U68" i="2"/>
  <c r="O68" i="2"/>
  <c r="T68" i="2" s="1"/>
  <c r="S96" i="2"/>
  <c r="S30" i="2"/>
  <c r="P30" i="2"/>
  <c r="S40" i="2"/>
  <c r="P40" i="2"/>
  <c r="S59" i="2"/>
  <c r="P59" i="2"/>
  <c r="S64" i="2"/>
  <c r="P64" i="2"/>
  <c r="S10" i="2"/>
  <c r="P10" i="2"/>
  <c r="S22" i="2"/>
  <c r="P22" i="2"/>
  <c r="P48" i="2"/>
  <c r="O15" i="2"/>
  <c r="T15" i="2" s="1"/>
  <c r="O26" i="2"/>
  <c r="T26" i="2" s="1"/>
  <c r="O34" i="2"/>
  <c r="T34" i="2" s="1"/>
  <c r="T44" i="2"/>
  <c r="O52" i="2"/>
  <c r="T52" i="2" s="1"/>
  <c r="S13" i="2"/>
  <c r="P13" i="2"/>
  <c r="S3" i="2"/>
  <c r="S24" i="2"/>
  <c r="P24" i="2"/>
  <c r="O6" i="2"/>
  <c r="T6" i="2" s="1"/>
  <c r="O18" i="2"/>
  <c r="T18" i="2" s="1"/>
  <c r="O37" i="2"/>
  <c r="T37" i="2" s="1"/>
  <c r="O55" i="2"/>
  <c r="T55" i="2" s="1"/>
  <c r="S121" i="2"/>
  <c r="S53" i="2"/>
  <c r="P53" i="2"/>
  <c r="S72" i="2"/>
  <c r="P72" i="2"/>
  <c r="S42" i="2"/>
  <c r="P42" i="2"/>
  <c r="S50" i="2"/>
  <c r="P50" i="2"/>
  <c r="S67" i="2"/>
  <c r="P67" i="2"/>
  <c r="P11" i="2"/>
  <c r="S16" i="2"/>
  <c r="P16" i="2"/>
  <c r="S27" i="2"/>
  <c r="P27" i="2"/>
  <c r="S35" i="2"/>
  <c r="P35" i="2"/>
  <c r="O9" i="2"/>
  <c r="T9" i="2" s="1"/>
  <c r="O21" i="2"/>
  <c r="T21" i="2" s="1"/>
  <c r="T29" i="2"/>
  <c r="O39" i="2"/>
  <c r="T39" i="2" s="1"/>
  <c r="O47" i="2"/>
  <c r="T47" i="2" s="1"/>
  <c r="T58" i="2"/>
  <c r="S90" i="2"/>
  <c r="P90" i="2"/>
  <c r="U69" i="2"/>
  <c r="S7" i="2"/>
  <c r="P7" i="2"/>
  <c r="S19" i="2"/>
  <c r="S28" i="2"/>
  <c r="P28" i="2"/>
  <c r="S38" i="2"/>
  <c r="P38" i="2"/>
  <c r="S56" i="2"/>
  <c r="P56" i="2"/>
  <c r="S63" i="2"/>
  <c r="P63" i="2"/>
  <c r="S127" i="2"/>
  <c r="S74" i="2"/>
  <c r="P74" i="2"/>
  <c r="S79" i="2"/>
  <c r="P79" i="2"/>
  <c r="S105" i="2"/>
  <c r="S136" i="2"/>
  <c r="P136" i="2"/>
  <c r="S145" i="2"/>
  <c r="S99" i="2"/>
  <c r="S130" i="2"/>
  <c r="P130" i="2"/>
  <c r="S81" i="2"/>
  <c r="P81" i="2"/>
  <c r="P70" i="2"/>
  <c r="O73" i="2"/>
  <c r="T73" i="2" s="1"/>
  <c r="S76" i="2"/>
  <c r="P76" i="2"/>
  <c r="S93" i="2"/>
  <c r="S124" i="2"/>
  <c r="S108" i="2"/>
  <c r="P108" i="2"/>
  <c r="S139" i="2"/>
  <c r="S87" i="2"/>
  <c r="P87" i="2"/>
  <c r="S118" i="2"/>
  <c r="P118" i="2"/>
  <c r="S102" i="2"/>
  <c r="S133" i="2"/>
  <c r="P133" i="2"/>
  <c r="S144" i="2"/>
  <c r="S146" i="2"/>
  <c r="S114" i="2"/>
  <c r="P114" i="2"/>
  <c r="S143" i="2"/>
  <c r="O14" i="2" l="1"/>
  <c r="T14" i="2" s="1"/>
  <c r="O91" i="2"/>
  <c r="T91" i="2" s="1"/>
  <c r="T101" i="2"/>
  <c r="U110" i="2"/>
  <c r="O46" i="2"/>
  <c r="T46" i="2" s="1"/>
  <c r="U43" i="2"/>
  <c r="O65" i="2"/>
  <c r="T65" i="2" s="1"/>
  <c r="O17" i="2"/>
  <c r="T17" i="2" s="1"/>
  <c r="O36" i="2"/>
  <c r="T36" i="2" s="1"/>
  <c r="T126" i="2"/>
  <c r="O23" i="2"/>
  <c r="T23" i="2" s="1"/>
  <c r="U86" i="2"/>
  <c r="T100" i="2"/>
  <c r="U135" i="2"/>
  <c r="U31" i="2"/>
  <c r="U117" i="2"/>
  <c r="U123" i="2"/>
  <c r="U51" i="2"/>
  <c r="T4" i="2"/>
  <c r="U132" i="2"/>
  <c r="U138" i="2"/>
  <c r="O8" i="2"/>
  <c r="T8" i="2" s="1"/>
  <c r="O75" i="2"/>
  <c r="T75" i="2" s="1"/>
  <c r="T142" i="2"/>
  <c r="O134" i="2"/>
  <c r="T134" i="2" s="1"/>
  <c r="U95" i="2"/>
  <c r="T92" i="2"/>
  <c r="U89" i="2"/>
  <c r="U113" i="2"/>
  <c r="O80" i="2"/>
  <c r="T80" i="2" s="1"/>
  <c r="U57" i="2"/>
  <c r="T122" i="2"/>
  <c r="O88" i="2"/>
  <c r="T88" i="2" s="1"/>
  <c r="U25" i="2"/>
  <c r="O20" i="2"/>
  <c r="T20" i="2" s="1"/>
  <c r="U104" i="2"/>
  <c r="U107" i="2"/>
  <c r="U5" i="2"/>
  <c r="O54" i="2"/>
  <c r="T54" i="2" s="1"/>
  <c r="O49" i="2"/>
  <c r="T49" i="2" s="1"/>
  <c r="T103" i="2"/>
  <c r="U141" i="2"/>
  <c r="U129" i="2"/>
  <c r="U84" i="2"/>
  <c r="O60" i="2"/>
  <c r="T60" i="2" s="1"/>
  <c r="O82" i="2"/>
  <c r="T82" i="2" s="1"/>
  <c r="O62" i="2"/>
  <c r="T62" i="2" s="1"/>
  <c r="T41" i="2"/>
  <c r="U115" i="2"/>
  <c r="T115" i="2"/>
  <c r="U33" i="2"/>
  <c r="O77" i="2"/>
  <c r="T77" i="2" s="1"/>
  <c r="U137" i="2"/>
  <c r="O137" i="2"/>
  <c r="T137" i="2" s="1"/>
  <c r="U116" i="2"/>
  <c r="O116" i="2"/>
  <c r="T116" i="2" s="1"/>
  <c r="U131" i="2"/>
  <c r="O131" i="2"/>
  <c r="T131" i="2" s="1"/>
  <c r="U94" i="2"/>
  <c r="O94" i="2"/>
  <c r="T94" i="2" s="1"/>
  <c r="U120" i="2"/>
  <c r="U98" i="2"/>
  <c r="U112" i="2"/>
  <c r="U140" i="2"/>
  <c r="T140" i="2"/>
  <c r="U125" i="2"/>
  <c r="T125" i="2"/>
  <c r="U106" i="2"/>
  <c r="T106" i="2"/>
  <c r="U83" i="2"/>
  <c r="O83" i="2"/>
  <c r="T83" i="2" s="1"/>
  <c r="O78" i="2"/>
  <c r="T78" i="2" s="1"/>
  <c r="U78" i="2"/>
  <c r="U109" i="2"/>
  <c r="O109" i="2"/>
  <c r="T109" i="2" s="1"/>
  <c r="U130" i="2"/>
  <c r="O130" i="2"/>
  <c r="T130" i="2" s="1"/>
  <c r="U64" i="2"/>
  <c r="O64" i="2"/>
  <c r="T64" i="2" s="1"/>
  <c r="O133" i="2"/>
  <c r="T133" i="2" s="1"/>
  <c r="U133" i="2"/>
  <c r="U124" i="2"/>
  <c r="T124" i="2"/>
  <c r="U38" i="2"/>
  <c r="O38" i="2"/>
  <c r="T38" i="2" s="1"/>
  <c r="U35" i="2"/>
  <c r="O35" i="2"/>
  <c r="T35" i="2" s="1"/>
  <c r="U90" i="2"/>
  <c r="O90" i="2"/>
  <c r="T90" i="2" s="1"/>
  <c r="U42" i="2"/>
  <c r="O42" i="2"/>
  <c r="T42" i="2" s="1"/>
  <c r="U121" i="2"/>
  <c r="T121" i="2"/>
  <c r="U59" i="2"/>
  <c r="T59" i="2"/>
  <c r="O70" i="2"/>
  <c r="T70" i="2" s="1"/>
  <c r="U70" i="2"/>
  <c r="O87" i="2"/>
  <c r="T87" i="2" s="1"/>
  <c r="U87" i="2"/>
  <c r="U28" i="2"/>
  <c r="T28" i="2"/>
  <c r="U27" i="2"/>
  <c r="O27" i="2"/>
  <c r="T27" i="2" s="1"/>
  <c r="U13" i="2"/>
  <c r="O13" i="2"/>
  <c r="T13" i="2" s="1"/>
  <c r="U50" i="2"/>
  <c r="O50" i="2"/>
  <c r="T50" i="2" s="1"/>
  <c r="U139" i="2"/>
  <c r="T139" i="2"/>
  <c r="U99" i="2"/>
  <c r="O99" i="2"/>
  <c r="T99" i="2" s="1"/>
  <c r="U48" i="2"/>
  <c r="O48" i="2"/>
  <c r="T48" i="2" s="1"/>
  <c r="U40" i="2"/>
  <c r="O40" i="2"/>
  <c r="T40" i="2" s="1"/>
  <c r="T102" i="2"/>
  <c r="U102" i="2"/>
  <c r="U93" i="2"/>
  <c r="O93" i="2"/>
  <c r="T93" i="2" s="1"/>
  <c r="U136" i="2"/>
  <c r="O136" i="2"/>
  <c r="T136" i="2" s="1"/>
  <c r="O79" i="2"/>
  <c r="T79" i="2" s="1"/>
  <c r="U79" i="2"/>
  <c r="U127" i="2"/>
  <c r="T127" i="2"/>
  <c r="U19" i="2"/>
  <c r="O19" i="2"/>
  <c r="T19" i="2" s="1"/>
  <c r="U16" i="2"/>
  <c r="O16" i="2"/>
  <c r="T16" i="2" s="1"/>
  <c r="U24" i="2"/>
  <c r="O24" i="2"/>
  <c r="T24" i="2" s="1"/>
  <c r="O72" i="2"/>
  <c r="T72" i="2" s="1"/>
  <c r="U72" i="2"/>
  <c r="U53" i="2"/>
  <c r="O53" i="2"/>
  <c r="T53" i="2" s="1"/>
  <c r="U22" i="2"/>
  <c r="O22" i="2"/>
  <c r="T22" i="2" s="1"/>
  <c r="U30" i="2"/>
  <c r="O30" i="2"/>
  <c r="T30" i="2" s="1"/>
  <c r="O114" i="2"/>
  <c r="T114" i="2" s="1"/>
  <c r="U114" i="2"/>
  <c r="O74" i="2"/>
  <c r="T74" i="2" s="1"/>
  <c r="U74" i="2"/>
  <c r="U63" i="2"/>
  <c r="O63" i="2"/>
  <c r="T63" i="2" s="1"/>
  <c r="U7" i="2"/>
  <c r="O7" i="2"/>
  <c r="T7" i="2" s="1"/>
  <c r="U11" i="2"/>
  <c r="O11" i="2"/>
  <c r="T11" i="2" s="1"/>
  <c r="U3" i="2"/>
  <c r="T3" i="2"/>
  <c r="U108" i="2"/>
  <c r="O108" i="2"/>
  <c r="T108" i="2" s="1"/>
  <c r="U145" i="2"/>
  <c r="T145" i="2"/>
  <c r="U67" i="2"/>
  <c r="O67" i="2"/>
  <c r="T67" i="2" s="1"/>
  <c r="U10" i="2"/>
  <c r="O10" i="2"/>
  <c r="T10" i="2" s="1"/>
  <c r="U96" i="2"/>
  <c r="T96" i="2"/>
  <c r="U76" i="2"/>
  <c r="O76" i="2"/>
  <c r="T76" i="2" s="1"/>
  <c r="U81" i="2"/>
  <c r="O81" i="2"/>
  <c r="T81" i="2" s="1"/>
  <c r="T105" i="2"/>
  <c r="U105" i="2"/>
  <c r="U56" i="2"/>
  <c r="O56" i="2"/>
  <c r="T56" i="2" s="1"/>
  <c r="T144" i="2"/>
  <c r="U144" i="2"/>
  <c r="O118" i="2"/>
  <c r="T118" i="2" s="1"/>
  <c r="U118" i="2"/>
  <c r="V45" i="2" l="1"/>
  <c r="N45" i="2"/>
  <c r="S45" i="2" s="1"/>
  <c r="P45" i="2" l="1"/>
  <c r="U45" i="2" l="1"/>
  <c r="O45" i="2"/>
  <c r="T45" i="2" s="1"/>
  <c r="R67" i="3"/>
  <c r="T67" i="3"/>
  <c r="U67" i="3" l="1"/>
  <c r="V111" i="2"/>
  <c r="N111" i="2"/>
  <c r="S111" i="2" s="1"/>
  <c r="P111" i="2" l="1"/>
  <c r="U111" i="2" l="1"/>
  <c r="O111" i="2"/>
  <c r="T111" i="2" s="1"/>
  <c r="R106" i="3"/>
  <c r="P106" i="3"/>
  <c r="U106" i="3" s="1"/>
  <c r="O106" i="3" l="1"/>
  <c r="T10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Kotulová Ivona</author>
    <author>Václavíková Radana</author>
  </authors>
  <commentList>
    <comment ref="F3" authorId="0" shapeId="0" xr:uid="{1BE2D97B-F330-47A8-8BBA-CFF4C72FABA6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ZK 16/1620 z 25.9.2015</t>
        </r>
      </text>
    </comment>
    <comment ref="F13" authorId="0" shapeId="0" xr:uid="{2602EB30-FF89-474F-9F19-C5477CF1557F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původní: 
ZK 23.6.2016, usn. č. 20/2083, mat. 10/21 373.000 tis. Kč</t>
        </r>
      </text>
    </comment>
    <comment ref="Q15" authorId="0" shapeId="0" xr:uid="{1A4F4000-D7E9-43C8-B85C-3F400FDC7AAE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prodej SO městu OV za 37.415,02 tis.Kč</t>
        </r>
      </text>
    </comment>
    <comment ref="F18" authorId="0" shapeId="0" xr:uid="{CC7FA6F2-7EE1-4631-A000-38F28A791448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původní: 
ZK 23.6.2016, usn. č. 20/2083, mat. 10/21 </t>
        </r>
      </text>
    </comment>
    <comment ref="F22" authorId="1" shapeId="0" xr:uid="{B169C93F-BFE4-472E-84B8-4518D07EE5BA}">
      <text>
        <r>
          <rPr>
            <sz val="9"/>
            <color indexed="81"/>
            <rFont val="Tahoma"/>
            <family val="2"/>
            <charset val="238"/>
          </rPr>
          <t xml:space="preserve">původní: ZK 21/2233 z 22.9.2016 76.000 tis. Kč
</t>
        </r>
      </text>
    </comment>
    <comment ref="F23" authorId="1" shapeId="0" xr:uid="{AACC5293-A480-4796-8A84-DAA31554E54D}">
      <text>
        <r>
          <rPr>
            <sz val="9"/>
            <color indexed="81"/>
            <rFont val="Tahoma"/>
            <family val="2"/>
            <charset val="238"/>
          </rPr>
          <t>původně
ZK 21/2233 z 22.9.2016   38.000 tis. Kč</t>
        </r>
      </text>
    </comment>
    <comment ref="F40" authorId="0" shapeId="0" xr:uid="{1EF28D45-43B7-4805-9439-8F1DA309C98E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13/1561 z 12.9.2019</t>
        </r>
      </text>
    </comment>
    <comment ref="F41" authorId="0" shapeId="0" xr:uid="{33526F4E-87AE-40C0-B275-5BFC31231102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usnesení:
21/2246 z 22.9.2016, změna 5/466 z 14.9.2017</t>
        </r>
      </text>
    </comment>
    <comment ref="F42" authorId="0" shapeId="0" xr:uid="{AB811472-7351-4948-805B-B461167E94A1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usnesení:
21/2246 z 22.9.2016</t>
        </r>
      </text>
    </comment>
    <comment ref="F44" authorId="0" shapeId="0" xr:uid="{EF20D968-85BF-446C-B9F3-30E8B3CA38CF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ZK 12/1433 z 13.6.2019</t>
        </r>
      </text>
    </comment>
    <comment ref="F54" authorId="0" shapeId="0" xr:uid="{F56F52A7-775A-4541-91BA-D4D52B1B16F0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20/2103 z 23.6.2016</t>
        </r>
      </text>
    </comment>
    <comment ref="F55" authorId="0" shapeId="0" xr:uid="{01B5AC43-CE3F-4486-BC4D-47AF2F68529E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10/1122 z 13.12.2018, 14/1703 z 12.12.2019</t>
        </r>
      </text>
    </comment>
    <comment ref="F67" authorId="0" shapeId="0" xr:uid="{2D127DAA-EE6B-4F6C-B40E-CF596B69F311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20/2088 z 23.6.2016</t>
        </r>
      </text>
    </comment>
    <comment ref="B68" authorId="0" shapeId="0" xr:uid="{6FB16946-F124-49D0-91A9-D043F7A96D20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 Implementace střednědobého plánu rozvoje sociálních služeb s ohledem na efektivitu poskytování soc. služeb v MSK</t>
        </r>
      </text>
    </comment>
    <comment ref="F72" authorId="0" shapeId="0" xr:uid="{6EB77690-2FFD-40EA-9CF4-988110BBC67B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8/865 z 14.6.2018</t>
        </r>
      </text>
    </comment>
    <comment ref="B75" authorId="0" shapeId="0" xr:uid="{1751F17C-A5B2-4989-95EE-EB1E5E2A24F3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 projektu: Podpora pečujících osob</t>
        </r>
      </text>
    </comment>
    <comment ref="B78" authorId="0" shapeId="0" xr:uid="{4ABFF20C-C142-4EB8-B4C5-C7DD9041E43D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 Podpora procesu transformace v MSK III</t>
        </r>
      </text>
    </comment>
    <comment ref="F80" authorId="0" shapeId="0" xr:uid="{D5CB1285-0067-4BF7-B165-CEB79C5F0326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16/1633 z 25.9.2015</t>
        </r>
      </text>
    </comment>
    <comment ref="F100" authorId="0" shapeId="0" xr:uid="{185F12D9-38EC-4708-B1FE-89E0E37D26DB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17/2060 z 3.9.2020
8/755 z 16.6.2022</t>
        </r>
      </text>
    </comment>
    <comment ref="F101" authorId="0" shapeId="0" xr:uid="{0BA8C071-58D5-447F-8784-4B3868BCD0A4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17/2060 z 3.9.2020
8/755 z 16.6.2022</t>
        </r>
      </text>
    </comment>
    <comment ref="F104" authorId="0" shapeId="0" xr:uid="{5F42748B-3708-44C5-AF60-B25807E23DA0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13/1160 z 5.3.2015, změna 18/1888 z 25.2.2016</t>
        </r>
      </text>
    </comment>
    <comment ref="G111" authorId="0" shapeId="0" xr:uid="{B4B5246D-E152-452F-A88B-F34F7F26474C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12/1431 z 13.6.2019,
2/76 z 17.12.2020</t>
        </r>
      </text>
    </comment>
    <comment ref="F126" authorId="0" shapeId="0" xr:uid="{00E9E244-01DC-481D-96B3-7A210E71D15A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č. 10/1130 z 13.12.2018, </t>
        </r>
      </text>
    </comment>
    <comment ref="F131" authorId="0" shapeId="0" xr:uid="{27A295AB-8A04-42F2-974E-744AF7E94689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2/66 z 22.12.2016</t>
        </r>
      </text>
    </comment>
    <comment ref="F153" authorId="0" shapeId="0" xr:uid="{E95D061E-D3E5-4447-A786-B1F39CECE9DD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14/1687 z 12.12.2019
</t>
        </r>
      </text>
    </comment>
    <comment ref="F155" authorId="0" shapeId="0" xr:uid="{5E53268D-373B-403E-A6FF-A1824C78D71F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14/1687 z 12.12.2019</t>
        </r>
      </text>
    </comment>
    <comment ref="F159" authorId="0" shapeId="0" xr:uid="{53E95465-7D79-494F-8B66-44BAF0BF3BC0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14/1687 z 12.12.2019</t>
        </r>
      </text>
    </comment>
    <comment ref="F161" authorId="0" shapeId="0" xr:uid="{224E91B9-6FAF-47C1-861E-16E9E764E2B9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2/78 z 17.12.2020</t>
        </r>
      </text>
    </comment>
    <comment ref="F162" authorId="0" shapeId="0" xr:uid="{4210237F-3318-47DC-A48E-F9542CB43D31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2/78 z 17.12.2020</t>
        </r>
      </text>
    </comment>
    <comment ref="F163" authorId="0" shapeId="0" xr:uid="{70A819CE-FB5A-4E12-9DE2-6FBE367860A4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2/78 z 17.12.2020</t>
        </r>
      </text>
    </comment>
    <comment ref="F164" authorId="0" shapeId="0" xr:uid="{DD4F02FD-8BA7-42E3-A099-1DA4D269FF71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2/78 z 17.12.2020</t>
        </r>
      </text>
    </comment>
    <comment ref="F167" authorId="0" shapeId="0" xr:uid="{6F214042-B50D-448B-B1FA-1BE22EBD58EB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20/2086 z 23.6.2016</t>
        </r>
      </text>
    </comment>
    <comment ref="F168" authorId="0" shapeId="0" xr:uid="{A26809A9-6C91-4F04-8566-93AEF7AFA28E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č. 3/188 z 17.3.2021</t>
        </r>
      </text>
    </comment>
    <comment ref="F169" authorId="0" shapeId="0" xr:uid="{879B0390-AEF0-44E6-8832-184F542FC91A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3/188 z 17.3.2021</t>
        </r>
      </text>
    </comment>
    <comment ref="N179" authorId="0" shapeId="0" xr:uid="{0C090892-6A53-41F3-840E-3711B8136B0E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dotace pro partnery
</t>
        </r>
      </text>
    </comment>
    <comment ref="G180" authorId="0" shapeId="0" xr:uid="{DAEF2A9F-ADE0-45D0-B9A7-A3228C5D4E9C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9/991 z 13.9.2018</t>
        </r>
      </text>
    </comment>
    <comment ref="F182" authorId="0" shapeId="0" xr:uid="{8460380C-6735-4B94-9815-2F5588F38554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č.21/2247 z 22.9.2016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Kotulová Ivona</author>
  </authors>
  <commentList>
    <comment ref="F3" authorId="0" shapeId="0" xr:uid="{21838FCE-5B0D-45A7-B98E-65DA16575A35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6/517 z 16.12.2021</t>
        </r>
      </text>
    </comment>
    <comment ref="F8" authorId="0" shapeId="0" xr:uid="{54052299-F19F-4F19-88F7-A75F71EC6D69}">
      <text>
        <r>
          <rPr>
            <b/>
            <sz val="9"/>
            <color indexed="81"/>
            <rFont val="Tahoma"/>
            <charset val="1"/>
          </rPr>
          <t>Kotulová Ivona:</t>
        </r>
        <r>
          <rPr>
            <sz val="9"/>
            <color indexed="81"/>
            <rFont val="Tahoma"/>
            <charset val="1"/>
          </rPr>
          <t xml:space="preserve">
původní 17/1732 z 6.6.2024</t>
        </r>
      </text>
    </comment>
    <comment ref="F28" authorId="0" shapeId="0" xr:uid="{1CAD85FA-5A8E-4C3E-A3CE-45B74941621A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usn. 13/1366 z 7.9.2023</t>
        </r>
      </text>
    </comment>
    <comment ref="I28" authorId="0" shapeId="0" xr:uid="{D61396A1-AD19-4C68-8379-3E1A401D2FD0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1/2 vlastního podílu MSK- Dotace SMO</t>
        </r>
      </text>
    </comment>
    <comment ref="I29" authorId="0" shapeId="0" xr:uid="{BF266E7A-F5FB-4733-ADD3-C8ECC23043CC}">
      <text>
        <r>
          <rPr>
            <b/>
            <sz val="9"/>
            <color indexed="81"/>
            <rFont val="Tahoma"/>
            <charset val="1"/>
          </rPr>
          <t>Kotulová Ivona:</t>
        </r>
        <r>
          <rPr>
            <sz val="9"/>
            <color indexed="81"/>
            <rFont val="Tahoma"/>
            <charset val="1"/>
          </rPr>
          <t xml:space="preserve">
300 mil.Kč dotace SMO</t>
        </r>
      </text>
    </comment>
    <comment ref="F34" authorId="0" shapeId="0" xr:uid="{DA74C372-63E4-4A31-8D3B-7F40652A2B1C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9/877 z 15.9.2022
</t>
        </r>
      </text>
    </comment>
    <comment ref="F35" authorId="0" shapeId="0" xr:uid="{752DA64A-3799-4150-9A5D-CF1B5D51E0A7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9/877 z 15.9.2022
</t>
        </r>
      </text>
    </comment>
    <comment ref="F37" authorId="0" shapeId="0" xr:uid="{2BFC8BCE-48A6-493D-AEAF-8A84C9A066DD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pův.usn. 11/1122 z 10.3.2023</t>
        </r>
      </text>
    </comment>
    <comment ref="F39" authorId="0" shapeId="0" xr:uid="{2CC234D9-9DF0-4998-99A6-BE85B8072A56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usnesení č. 11/1123 ze dne 10.3.2023</t>
        </r>
      </text>
    </comment>
    <comment ref="F40" authorId="0" shapeId="0" xr:uid="{580E0126-2873-4C6F-B446-62E41B01EA14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pvodní usnesení 7/635 z 16.3.2022
</t>
        </r>
      </text>
    </comment>
    <comment ref="F41" authorId="0" shapeId="0" xr:uid="{E38ABCA8-4FE2-4ADE-9B7A-A30EB8929D1A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pvodní usnesení 7/635 z 16.3.2022, 8/743 z 16.6.2022, 13/1364 z 7.9.2023
</t>
        </r>
      </text>
    </comment>
    <comment ref="F49" authorId="0" shapeId="0" xr:uid="{EE7FE76F-A99F-4186-A15E-E6AB45DE8E0A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4/307 z 17.6.2021, 9/875 z 15.9.2022</t>
        </r>
      </text>
    </comment>
    <comment ref="F50" authorId="0" shapeId="0" xr:uid="{4CCC9436-CCA3-4C83-8BD4-D8F88D258C92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8/771 z 16.6.2022
</t>
        </r>
      </text>
    </comment>
    <comment ref="F51" authorId="0" shapeId="0" xr:uid="{3AAE71EF-DAA5-417B-9B91-D963A7DA3C30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8/771 z 16.6.2022</t>
        </r>
      </text>
    </comment>
    <comment ref="F59" authorId="0" shapeId="0" xr:uid="{136D05A2-0134-4DA3-972A-EF47CBCD5C8D}">
      <text>
        <r>
          <rPr>
            <b/>
            <sz val="9"/>
            <color indexed="81"/>
            <rFont val="Tahoma"/>
            <charset val="1"/>
          </rPr>
          <t>Kotulová Ivona:</t>
        </r>
        <r>
          <rPr>
            <sz val="9"/>
            <color indexed="81"/>
            <rFont val="Tahoma"/>
            <charset val="1"/>
          </rPr>
          <t xml:space="preserve">
původní usnesení 17/1736 z 6.6.2024</t>
        </r>
      </text>
    </comment>
    <comment ref="F60" authorId="0" shapeId="0" xr:uid="{30F077B8-C151-4CF1-B96A-95FFB426E8DD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9/878 z 15.9.2022</t>
        </r>
      </text>
    </comment>
    <comment ref="F62" authorId="0" shapeId="0" xr:uid="{D5FCBFB9-5979-4C8C-B7C4-08F59220896C}">
      <text>
        <r>
          <rPr>
            <b/>
            <sz val="9"/>
            <color indexed="81"/>
            <rFont val="Tahoma"/>
            <charset val="1"/>
          </rPr>
          <t>Kotulová Ivona:</t>
        </r>
        <r>
          <rPr>
            <sz val="9"/>
            <color indexed="81"/>
            <rFont val="Tahoma"/>
            <charset val="1"/>
          </rPr>
          <t xml:space="preserve">
původní 17/1742 z 6.6.2024</t>
        </r>
      </text>
    </comment>
    <comment ref="F65" authorId="0" shapeId="0" xr:uid="{F4B8F50D-A66E-4EE9-A83F-D052D764A997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usn. 14/1509 z 7.12.2023</t>
        </r>
      </text>
    </comment>
    <comment ref="F80" authorId="0" shapeId="0" xr:uid="{A7105D90-86E6-48C3-8D88-79B3DB9BDE9D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9/874 z 15.9.2022</t>
        </r>
      </text>
    </comment>
    <comment ref="F114" authorId="0" shapeId="0" xr:uid="{09234382-E189-4B71-8AEC-003C58858687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21/2254 z 22.9.2016, 7/638 z 16.3.2022</t>
        </r>
      </text>
    </comment>
    <comment ref="F120" authorId="0" shapeId="0" xr:uid="{31EC4253-653D-4274-A129-3AEF5B091763}">
      <text>
        <r>
          <rPr>
            <b/>
            <sz val="9"/>
            <color indexed="81"/>
            <rFont val="Tahoma"/>
            <charset val="1"/>
          </rPr>
          <t>Kotulová Ivona:</t>
        </r>
        <r>
          <rPr>
            <sz val="9"/>
            <color indexed="81"/>
            <rFont val="Tahoma"/>
            <charset val="1"/>
          </rPr>
          <t xml:space="preserve">
původní 17/1729 z 6.6.2024</t>
        </r>
      </text>
    </comment>
    <comment ref="F126" authorId="0" shapeId="0" xr:uid="{8EDA9A04-0DB5-40CD-899B-006359F014B3}">
      <text>
        <r>
          <rPr>
            <b/>
            <sz val="9"/>
            <color indexed="81"/>
            <rFont val="Tahoma"/>
            <charset val="1"/>
          </rPr>
          <t>Kotulová Ivona:</t>
        </r>
        <r>
          <rPr>
            <sz val="9"/>
            <color indexed="81"/>
            <rFont val="Tahoma"/>
            <charset val="1"/>
          </rPr>
          <t xml:space="preserve">
původní 17/1729 z 6.6.2024</t>
        </r>
      </text>
    </comment>
    <comment ref="F127" authorId="0" shapeId="0" xr:uid="{3D6D59B1-5206-4CEE-9DDF-B2B45A5806DE}">
      <text>
        <r>
          <rPr>
            <b/>
            <sz val="9"/>
            <color indexed="81"/>
            <rFont val="Tahoma"/>
            <charset val="1"/>
          </rPr>
          <t>Kotulová Ivona:</t>
        </r>
        <r>
          <rPr>
            <sz val="9"/>
            <color indexed="81"/>
            <rFont val="Tahoma"/>
            <charset val="1"/>
          </rPr>
          <t xml:space="preserve">
původní 17/1729 z 6.6.2024</t>
        </r>
      </text>
    </comment>
    <comment ref="F130" authorId="0" shapeId="0" xr:uid="{C22BD02F-497A-4003-85D1-D84C01382969}">
      <text>
        <r>
          <rPr>
            <b/>
            <sz val="9"/>
            <color indexed="81"/>
            <rFont val="Tahoma"/>
            <charset val="1"/>
          </rPr>
          <t>Kotulová Ivona:</t>
        </r>
        <r>
          <rPr>
            <sz val="9"/>
            <color indexed="81"/>
            <rFont val="Tahoma"/>
            <charset val="1"/>
          </rPr>
          <t xml:space="preserve">
původní 17/1729 z 6.6.2024</t>
        </r>
      </text>
    </comment>
    <comment ref="F131" authorId="0" shapeId="0" xr:uid="{3188AB03-F7EC-445F-99AB-361654338AAF}">
      <text>
        <r>
          <rPr>
            <b/>
            <sz val="9"/>
            <color indexed="81"/>
            <rFont val="Tahoma"/>
            <charset val="1"/>
          </rPr>
          <t>Kotulová Ivona:</t>
        </r>
        <r>
          <rPr>
            <sz val="9"/>
            <color indexed="81"/>
            <rFont val="Tahoma"/>
            <charset val="1"/>
          </rPr>
          <t xml:space="preserve">
původní 17/1729 z 6.6.2024</t>
        </r>
      </text>
    </comment>
    <comment ref="F132" authorId="0" shapeId="0" xr:uid="{A696BC7C-0C4F-421E-AAF5-0A60B440F551}">
      <text>
        <r>
          <rPr>
            <b/>
            <sz val="9"/>
            <color indexed="81"/>
            <rFont val="Tahoma"/>
            <charset val="1"/>
          </rPr>
          <t>Kotulová Ivona:</t>
        </r>
        <r>
          <rPr>
            <sz val="9"/>
            <color indexed="81"/>
            <rFont val="Tahoma"/>
            <charset val="1"/>
          </rPr>
          <t xml:space="preserve">
původní 17/1729 z 6.6.2024</t>
        </r>
      </text>
    </comment>
    <comment ref="F133" authorId="0" shapeId="0" xr:uid="{F3774BD6-FBF4-43F2-84A7-833F68544C0D}">
      <text>
        <r>
          <rPr>
            <b/>
            <sz val="9"/>
            <color indexed="81"/>
            <rFont val="Tahoma"/>
            <charset val="1"/>
          </rPr>
          <t>Kotulová Ivona:</t>
        </r>
        <r>
          <rPr>
            <sz val="9"/>
            <color indexed="81"/>
            <rFont val="Tahoma"/>
            <charset val="1"/>
          </rPr>
          <t xml:space="preserve">
původní 17/1729 z 6.6.2024</t>
        </r>
      </text>
    </comment>
    <comment ref="F144" authorId="0" shapeId="0" xr:uid="{82D44749-483D-4D3F-B741-E721DC0CD2D0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5/424 z 16.9.2021, 9/901 z 15.9.2022
</t>
        </r>
      </text>
    </comment>
    <comment ref="L144" authorId="0" shapeId="0" xr:uid="{50B6E742-967C-4275-A8FE-0D917FDA8C1D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60.000 tis. Kč NSA
30.000 tis. Kč Frenštát p.R.</t>
        </r>
      </text>
    </comment>
    <comment ref="Q144" authorId="0" shapeId="0" xr:uid="{7BBD137A-EB78-4CFC-B87A-1E3D7C3664BB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60.000 tis. Kč NSA
30.000 tis. Kč Frenštát p.R.</t>
        </r>
      </text>
    </comment>
    <comment ref="F145" authorId="0" shapeId="0" xr:uid="{CDF74012-EF59-40E9-B9BA-A6C6ADB08A60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13/1362 z 7.9.2023; 14/1505 z 7.12.2023</t>
        </r>
      </text>
    </comment>
    <comment ref="F146" authorId="0" shapeId="0" xr:uid="{B176D07A-222D-458B-9152-5BE7F03E175D}">
      <text>
        <r>
          <rPr>
            <b/>
            <sz val="9"/>
            <color indexed="81"/>
            <rFont val="Tahoma"/>
            <charset val="1"/>
          </rPr>
          <t>Kotulová Ivona:</t>
        </r>
        <r>
          <rPr>
            <sz val="9"/>
            <color indexed="81"/>
            <rFont val="Tahoma"/>
            <charset val="1"/>
          </rPr>
          <t xml:space="preserve">
původní 13/1362 z 7.9.2023</t>
        </r>
      </text>
    </comment>
  </commentList>
</comments>
</file>

<file path=xl/sharedStrings.xml><?xml version="1.0" encoding="utf-8"?>
<sst xmlns="http://schemas.openxmlformats.org/spreadsheetml/2006/main" count="1794" uniqueCount="849">
  <si>
    <t>Odvětví</t>
  </si>
  <si>
    <t>Název projektu</t>
  </si>
  <si>
    <t>ORG</t>
  </si>
  <si>
    <t>Operační program</t>
  </si>
  <si>
    <t>Očekávaná výše dotace v % ze způsobilých výdajů</t>
  </si>
  <si>
    <t>usnesení ZK</t>
  </si>
  <si>
    <t>SCHVÁLENÁ STRUKTURA FINANCOVÁNÍ v tis. Kč</t>
  </si>
  <si>
    <t>AKTUÁLNÍ STRUKTURA FINANCOVÁNÍ v tis. Kč</t>
  </si>
  <si>
    <t>ROZDÍL</t>
  </si>
  <si>
    <t>číslo</t>
  </si>
  <si>
    <t>ze dne</t>
  </si>
  <si>
    <t>CELKEM</t>
  </si>
  <si>
    <t>nezpůsobilé výdaje</t>
  </si>
  <si>
    <t>celkem způsobilé výdaje</t>
  </si>
  <si>
    <t>podíl MSK</t>
  </si>
  <si>
    <t>podíl EU, SR (dotace)</t>
  </si>
  <si>
    <t>NUTSHELL@CE–Strengthening public transport to enhance accessibility in rural central Europe</t>
  </si>
  <si>
    <t>3522</t>
  </si>
  <si>
    <t>2021+ Interreg Central Europe</t>
  </si>
  <si>
    <t>UNIFHY-Unifying policies to support the uptake of green hydrogen to decarbonize Europe“-„UNIFHY- Sjednocení politik na podporu zavádění zeleného vodíku k dekarbonizaci Evropy</t>
  </si>
  <si>
    <t>3583</t>
  </si>
  <si>
    <t>2021+ Interreg Europe</t>
  </si>
  <si>
    <t>Zvýšení přístupnosti a bezpečnosti ke kulturním památkám v česko-slovenském pohraničí</t>
  </si>
  <si>
    <t>3424</t>
  </si>
  <si>
    <t>Interreg SR-ČR</t>
  </si>
  <si>
    <t xml:space="preserve">2021+ Interreg ČR-PL </t>
  </si>
  <si>
    <t>Silnice III/4593 hraniční most ev. č. 4593-3 Úvalno - Branice</t>
  </si>
  <si>
    <t>3536</t>
  </si>
  <si>
    <t>Silnice III/0578 hraniční most ev. č. 0578-2 Vávrovice - Wiechowice</t>
  </si>
  <si>
    <t>3537</t>
  </si>
  <si>
    <t>Silnice III/01129 Opava - Pilszcz</t>
  </si>
  <si>
    <t>3538</t>
  </si>
  <si>
    <t>Přeložka silnice II/443 obchvat Otic</t>
  </si>
  <si>
    <t>3668</t>
  </si>
  <si>
    <t>2021+ IROP</t>
  </si>
  <si>
    <t>Rekonstrukce silnic II/445 a II/370 (Rýmařov)</t>
  </si>
  <si>
    <t>Rekonstrukce a modernizace silnice II/440 Rýžoviště - Dětřichov - hr. OL. kraje</t>
  </si>
  <si>
    <t>3667</t>
  </si>
  <si>
    <t>Rekonstrukce a modernizace silnice II/452 Karlovice - Světlá Hora</t>
  </si>
  <si>
    <t>3669</t>
  </si>
  <si>
    <t>Rekonstrukce a modernizace silnice II/442 průtah Heřmánky</t>
  </si>
  <si>
    <t>3670</t>
  </si>
  <si>
    <t>Rekonstrukce a modernizace silnice II/472 Karviná, ul. Borovského</t>
  </si>
  <si>
    <t>Rekonstrukce a modernizace silnice II/648 Český Těšín, ul. Frýdecká</t>
  </si>
  <si>
    <t>Rekonstrukce a modernizace silnice II/442 VD Kružberk – Svatoňovice – Čermná ve Slezsku</t>
  </si>
  <si>
    <t>Silnice II/483 průtah Frenštát p. R. – hr. okresu FM</t>
  </si>
  <si>
    <t>Rekonstrukce a modernizace silnice II/443 Štáblovice – Otice</t>
  </si>
  <si>
    <t>Rekonstrukce a modernizace silnice II/470H Severní spoj (Ostrava)</t>
  </si>
  <si>
    <t>Rekonstrukce a modernizace silnice II/475 v Karviné, ul. Rudé Armády</t>
  </si>
  <si>
    <t>Rekonstrukce silnice II/445 Vrbno p. Pradědem - Heřmanovice</t>
  </si>
  <si>
    <t>3573</t>
  </si>
  <si>
    <t>Rekonstrukce a modernizace silnice II/478 Šenov ul. Datyňská/Šenovská</t>
  </si>
  <si>
    <t>3574</t>
  </si>
  <si>
    <t>Silnice II/442 Bohdanovice - Hořejší Kunčice</t>
  </si>
  <si>
    <t>3575</t>
  </si>
  <si>
    <t>Silnice II/442 Kerhartice - VD Kružberk</t>
  </si>
  <si>
    <t>3576</t>
  </si>
  <si>
    <t>IT vybavení pro stavební úřad KÚ MSK</t>
  </si>
  <si>
    <t>3657</t>
  </si>
  <si>
    <t>2021+ NPO</t>
  </si>
  <si>
    <t>Realizace bezpečnostních opatření podle zákona o kybernetické bezpečnosti II</t>
  </si>
  <si>
    <t>3526</t>
  </si>
  <si>
    <t>Ochrana zálohovaných dat krajské korporace proti škodlivému kódu</t>
  </si>
  <si>
    <t>3535</t>
  </si>
  <si>
    <t>Otevřený úřad – otevřené rozhraní pro přístup k datům</t>
  </si>
  <si>
    <t>3558</t>
  </si>
  <si>
    <t>Městečko bezpečí</t>
  </si>
  <si>
    <t>3519</t>
  </si>
  <si>
    <t>Černá kostka - Centrum digitalizace, vědy a inovací</t>
  </si>
  <si>
    <t>3505</t>
  </si>
  <si>
    <t>2021+ OP ST</t>
  </si>
  <si>
    <t>Filmové vouchery v Moravskoslezském kraji</t>
  </si>
  <si>
    <t>3658</t>
  </si>
  <si>
    <t xml:space="preserve">Juraj a Ondráš – zbojnické legendy </t>
  </si>
  <si>
    <t>3577</t>
  </si>
  <si>
    <t>2021+ Interreg SK-CZ</t>
  </si>
  <si>
    <t>POHO Park Gabriela</t>
  </si>
  <si>
    <t>3556</t>
  </si>
  <si>
    <t>Zámek Bruntál – revitalizace objektu</t>
  </si>
  <si>
    <t>3563</t>
  </si>
  <si>
    <t>Žerotínský zámek – centrum relaxace a poznání</t>
  </si>
  <si>
    <t>3514</t>
  </si>
  <si>
    <t>Novostavba depozitáře Muzeum v Bruntále</t>
  </si>
  <si>
    <t>3555</t>
  </si>
  <si>
    <t>Rekonstrukce depozitáře Muzea Beskyd Frýdek-Místek</t>
  </si>
  <si>
    <t>3549</t>
  </si>
  <si>
    <t>2021+ IROP ITI</t>
  </si>
  <si>
    <t>Restaurování kulturního dědictví MSK</t>
  </si>
  <si>
    <t>3554</t>
  </si>
  <si>
    <t>Digitalizace kulturního dědictví Moravskoslezského kraje</t>
  </si>
  <si>
    <t>3550</t>
  </si>
  <si>
    <t>Objevování česko-polského příhraničí</t>
  </si>
  <si>
    <t>3568</t>
  </si>
  <si>
    <t>Nová Horka - centrum tradic a zážitků</t>
  </si>
  <si>
    <t>3523</t>
  </si>
  <si>
    <t>Těšínské divadelní a kulturní centrum</t>
  </si>
  <si>
    <t>3524</t>
  </si>
  <si>
    <t>Cyrilometodějská stezka - produkt udržitelného cestovního ruchu</t>
  </si>
  <si>
    <t>3585</t>
  </si>
  <si>
    <t>Cyrilometodějská stezka - putování po stopách Jana Pavla II.</t>
  </si>
  <si>
    <t>3586</t>
  </si>
  <si>
    <t>IndusTour - Visiting INDUStrial companies and sites as a growing lever to diversify TOURism policies</t>
  </si>
  <si>
    <t>3665</t>
  </si>
  <si>
    <t>Smart akcelerátor MSK</t>
  </si>
  <si>
    <t>3562</t>
  </si>
  <si>
    <t>2021+ OP JAK</t>
  </si>
  <si>
    <t>Podpora komunitní práce v MSK III</t>
  </si>
  <si>
    <t>3506</t>
  </si>
  <si>
    <t>2021+ OPZ+</t>
  </si>
  <si>
    <t>Podpora komunitních služeb chráněného bydlení v MSK - východ</t>
  </si>
  <si>
    <t>3660</t>
  </si>
  <si>
    <t>Podpora komunitních služeb chráněného bydlení v MSK - západ</t>
  </si>
  <si>
    <t>3661</t>
  </si>
  <si>
    <t>Podpora (Ne)formální péče v Moravskoslezském kraji</t>
  </si>
  <si>
    <t>3507</t>
  </si>
  <si>
    <t>Profesionalizace systému péče o ohrožené děti v Moravskoslezském kraji</t>
  </si>
  <si>
    <t>3509</t>
  </si>
  <si>
    <t>Žít normálně II</t>
  </si>
  <si>
    <t>3510</t>
  </si>
  <si>
    <t>Podpora procesu plánování sociálních služeb na území MSK</t>
  </si>
  <si>
    <t>3511</t>
  </si>
  <si>
    <t>Podpora služeb sociální prevence 2022+</t>
  </si>
  <si>
    <t>3521</t>
  </si>
  <si>
    <t>Podpora duše III</t>
  </si>
  <si>
    <t>3539</t>
  </si>
  <si>
    <t>Podpora návazných aktivit sociálních služeb v MSK</t>
  </si>
  <si>
    <t>3540</t>
  </si>
  <si>
    <t>ProDítě: Profesionální a inovativní péče o ohrožené děti v Moravskoslezském kraji</t>
  </si>
  <si>
    <t>3631</t>
  </si>
  <si>
    <t>Standardizace poskytování sociálních služeb</t>
  </si>
  <si>
    <t>3662</t>
  </si>
  <si>
    <t>Společně silnější: síla sdílení zkušeností a dobré praxe v neformální péči</t>
  </si>
  <si>
    <t>3663</t>
  </si>
  <si>
    <t>TechSocialcare - Promoting Technical Standards for Assistive Technology in European Social care services</t>
  </si>
  <si>
    <t>3664</t>
  </si>
  <si>
    <t>Chráněné bydlení Okrajová</t>
  </si>
  <si>
    <t>3512</t>
  </si>
  <si>
    <t xml:space="preserve">Chráněné bydlení ul. Karasova v Ostravě </t>
  </si>
  <si>
    <t>3591</t>
  </si>
  <si>
    <t>Novostavba dětského centra Pluto</t>
  </si>
  <si>
    <t>3672</t>
  </si>
  <si>
    <t>Rekonstrukce a výstavba Domova Březiny</t>
  </si>
  <si>
    <t>3402</t>
  </si>
  <si>
    <t>OPŽP</t>
  </si>
  <si>
    <t>Zateplení a stavební úpravy správní budovy, pavilonu E a F Domova Březiny</t>
  </si>
  <si>
    <t>3425</t>
  </si>
  <si>
    <t>3552</t>
  </si>
  <si>
    <t>Domov pro osoby se zdravotním postižením Harmonie, p. o.</t>
  </si>
  <si>
    <t>3372</t>
  </si>
  <si>
    <t>IROP</t>
  </si>
  <si>
    <t>Transformace - DOZP Kravaře</t>
  </si>
  <si>
    <t>3579</t>
  </si>
  <si>
    <t>Transformace - DOZP Ostrava</t>
  </si>
  <si>
    <t>3582</t>
  </si>
  <si>
    <t>Výstavba domova se zvláštním režimem (Domov Hortenzie, Frenštát)</t>
  </si>
  <si>
    <t>3543</t>
  </si>
  <si>
    <t>Výstavba domků pro osoby s atypickými potřebami (Náš svět, Pržno)</t>
  </si>
  <si>
    <t>3544</t>
  </si>
  <si>
    <t>Rekonstrukce objektu chráněného bydlení Písky</t>
  </si>
  <si>
    <t>3629</t>
  </si>
  <si>
    <t>Rekonstrukce objektu organizace Nový domov, příspěvková organizace vedoucí k energetickým úsporám</t>
  </si>
  <si>
    <t>3545</t>
  </si>
  <si>
    <t>2021+ NPŽP,OPŽP</t>
  </si>
  <si>
    <t>Rekonstrukce a výstavba objektů ve Skotnici</t>
  </si>
  <si>
    <t>3557</t>
  </si>
  <si>
    <t>Supporting mental health of young people in the era of coronavirus</t>
  </si>
  <si>
    <t>3500</t>
  </si>
  <si>
    <t>Erasmus</t>
  </si>
  <si>
    <t>Akreditovaný projekt mobilit žáků a pracovníků ve školním vzdělávání</t>
  </si>
  <si>
    <t>3593</t>
  </si>
  <si>
    <t>2021+ Erasmus+</t>
  </si>
  <si>
    <t>MindCare: Mental health Initiative for Nurturing and Development through Comprehensive Assistive REsources</t>
  </si>
  <si>
    <t>3566</t>
  </si>
  <si>
    <t>Krajský akční plán rozvoje vzdělávání Moravskoslezského kraje III</t>
  </si>
  <si>
    <t>3495</t>
  </si>
  <si>
    <t>OPVVV</t>
  </si>
  <si>
    <t>Potravinová pomoc dětem v sociální nouzi z prostředků OPZ+ v Moravskoslezském kraji</t>
  </si>
  <si>
    <t>3578</t>
  </si>
  <si>
    <t>Odborné, kariérové a polytechnické vzdělávání v MSK II</t>
  </si>
  <si>
    <t>3464</t>
  </si>
  <si>
    <t>Podpora technických a řemeslných oborů v MSK</t>
  </si>
  <si>
    <t>3285</t>
  </si>
  <si>
    <t>ITI-IROP</t>
  </si>
  <si>
    <t>Modernizace a rozšíření ZŠ Hlučín</t>
  </si>
  <si>
    <t>3666</t>
  </si>
  <si>
    <t>Modernizace výuky informačních technologií III</t>
  </si>
  <si>
    <t>3525</t>
  </si>
  <si>
    <t>Modernizace Školního statku Opava III</t>
  </si>
  <si>
    <t>3569</t>
  </si>
  <si>
    <t>Modernizace zázemí pro výuku zemědělských a polygrafických oborů na Albrechtově SŠ Český Těšín</t>
  </si>
  <si>
    <t>3515</t>
  </si>
  <si>
    <t>Novostavba a přístavba objektu dílen a učeben praktického vyučování ve Středním odborném učilišti stavebním Opava</t>
  </si>
  <si>
    <t>3516</t>
  </si>
  <si>
    <t>Novostavba dílen a venkovní sportoviště pro Střední školu technickou Opava</t>
  </si>
  <si>
    <t>3517</t>
  </si>
  <si>
    <t>Rozšíření a modernizace výukových prostor na JG PT Ostrava-Poruba</t>
  </si>
  <si>
    <t>3520</t>
  </si>
  <si>
    <t>Rozšíření a modernizace prostor ZŠ a MŠ v Ostravě-Porubě, Ukrajinská 19, příspěvkové organizace</t>
  </si>
  <si>
    <t>3434</t>
  </si>
  <si>
    <t>Rozšíření a modernizace prostor SŠ, ZŠ a MŠ v Karviné</t>
  </si>
  <si>
    <t>3435</t>
  </si>
  <si>
    <t>Energetické úspory ve VOŠ zdravotnická Ostrava</t>
  </si>
  <si>
    <t>3449</t>
  </si>
  <si>
    <t>Energetické úspory - Sportovní Gymnázium Dany a Emila Zátopkových, Ostrava</t>
  </si>
  <si>
    <t>3494</t>
  </si>
  <si>
    <t>Energetické úspory Albrechtova střední škola, Český Těšín</t>
  </si>
  <si>
    <t>3571</t>
  </si>
  <si>
    <t>2021+ OP ŽP</t>
  </si>
  <si>
    <t>TPA – Inovační centrum pro transformaci vzdělávání</t>
  </si>
  <si>
    <t>3502</t>
  </si>
  <si>
    <t>Zřízení nového gastrocentra</t>
  </si>
  <si>
    <t>3594</t>
  </si>
  <si>
    <t>Energetické úspory - Základní škola, Karasova 6, Ostrava – Mariánské Hory, příspěvková organizace</t>
  </si>
  <si>
    <t>3636</t>
  </si>
  <si>
    <t>2021+ MF</t>
  </si>
  <si>
    <t>Energetické úspory - Dětský domov a Školní jídelna, Radkov-Dubová 141, příspěvková organizace</t>
  </si>
  <si>
    <t>3643</t>
  </si>
  <si>
    <t>Energetické úspory VI. Etapa - ZŠaMŠ Nový Jičín</t>
  </si>
  <si>
    <t>Energetické úspory VI. Etapa - ZŠ Ostrava U Haldy</t>
  </si>
  <si>
    <t>Energetické úspory VI. Etapa - ZUŠ L. Janáčka Ostrava - Vítkovice</t>
  </si>
  <si>
    <t>Energetické úspory VI. Etapa - PPP Karviná</t>
  </si>
  <si>
    <t>Energetické úspory VI. Etapa - SŠaZŠ Havířov - Šumbark</t>
  </si>
  <si>
    <t>Energetické úspory VI. Etapa - SŠTO Havířov - Šumbark</t>
  </si>
  <si>
    <t>Energetické úspory VI. Etapa - SŠE Ostrava</t>
  </si>
  <si>
    <t>Energetické úspory VI. Etapa - ZUŠ B. Martinů</t>
  </si>
  <si>
    <t>Energetické úspory VI. Etapa - SŠaVOŠ Kopřivnice</t>
  </si>
  <si>
    <t>Energetické úspory VI. Etapa - ZUŠ Vítkov</t>
  </si>
  <si>
    <t>Energetické úspory VI. Etapa - SŠŘ Frýdek-Místek</t>
  </si>
  <si>
    <t>Energetické úspory VI. Etapa - SOUS Opava</t>
  </si>
  <si>
    <t>Energetické úspory VI. Etapa - SŠGOaS Frýdek-Místek</t>
  </si>
  <si>
    <t>Energetické úspory VI. Etapa - SPŠaOA Bruntál</t>
  </si>
  <si>
    <t>Energetické úspory VI. Etapa - SUŠ Ostrava</t>
  </si>
  <si>
    <t>Energetické úspory VI. Etapa - SPŠS Opava</t>
  </si>
  <si>
    <t>Energetické úspory VI. Etapa - Gym. a SOŠ Rýmařov – objekt DM</t>
  </si>
  <si>
    <t>Energetické úspory VI. Etapa - Gym. a SOŠ Rýmařov – objekt SOŠ</t>
  </si>
  <si>
    <t>Energetické úspory VI. Etapa - SŠPaU Opava</t>
  </si>
  <si>
    <t>Energetické úspory VI. Etapa - SPŠ Krnov</t>
  </si>
  <si>
    <t>Rekonstrukce kuchyně_MŠL Ostrava-Poruba</t>
  </si>
  <si>
    <t>Rekonstrukce kuchyně_gymnázium Bílovec</t>
  </si>
  <si>
    <t>Rekultivace sportovního areálu Gymnázia Cihelní</t>
  </si>
  <si>
    <t>3659</t>
  </si>
  <si>
    <t>Implementace Dlouhodobého záměru Moravskoslezského kraje</t>
  </si>
  <si>
    <t>3596</t>
  </si>
  <si>
    <t>Centrální zálohování dat nemocničních informačních systémů v Hospital Cloudu</t>
  </si>
  <si>
    <t>3630</t>
  </si>
  <si>
    <t>Vozidla a technika proti covidu</t>
  </si>
  <si>
    <t>3497</t>
  </si>
  <si>
    <t>IROP-REACT EU</t>
  </si>
  <si>
    <t>Vzdělávání a nácvik proti covidu</t>
  </si>
  <si>
    <t>3498</t>
  </si>
  <si>
    <t>Obnova vozového parku sanitních vozidel ZZS MSK</t>
  </si>
  <si>
    <t>3548</t>
  </si>
  <si>
    <t>Výstavba výjezdového stanoviště v Novém Jičíně</t>
  </si>
  <si>
    <t>3292</t>
  </si>
  <si>
    <t>Zlepšení bezpečnosti a sběru dat z komunikačních sítí</t>
  </si>
  <si>
    <t>3671</t>
  </si>
  <si>
    <t>Clear AIR and Climate adaptation in Ostrava and other cities</t>
  </si>
  <si>
    <t>3410</t>
  </si>
  <si>
    <t xml:space="preserve">Urban Innovative Action </t>
  </si>
  <si>
    <t>Chytré ovzduší ve veřejné správě – SMART AIR</t>
  </si>
  <si>
    <t>3598</t>
  </si>
  <si>
    <t>Instalace FVE - Gymnázium a Střední odborná škola, Rýmařov</t>
  </si>
  <si>
    <t>3632</t>
  </si>
  <si>
    <t>Instalace FVE - Gymnázium Josefa Božka, Český Těšín</t>
  </si>
  <si>
    <t>3633</t>
  </si>
  <si>
    <t>Instalace FVE - Gymnázium Mikuláše Koperníka, Bílovec</t>
  </si>
  <si>
    <t>3652</t>
  </si>
  <si>
    <t>Instalace FVE - Gymnázium, Třinec</t>
  </si>
  <si>
    <t>3634</t>
  </si>
  <si>
    <t>Instalace FVE - Hotelová škola, Frenštát pod Radhoštěm</t>
  </si>
  <si>
    <t>3635</t>
  </si>
  <si>
    <t>Instalace FVE - Muzeum Těšínska, historická budova Český Těšín</t>
  </si>
  <si>
    <t>3637</t>
  </si>
  <si>
    <t>Instalace FVE - Nemocnice Karviná - Ráj</t>
  </si>
  <si>
    <t>3638</t>
  </si>
  <si>
    <t>Instalace FVE - Nemocnice Třinec</t>
  </si>
  <si>
    <t>3639</t>
  </si>
  <si>
    <t>Instalace FVE - oblast Frýdek-Místek</t>
  </si>
  <si>
    <t>3640</t>
  </si>
  <si>
    <t>Instalace FVE - oblast Krnov</t>
  </si>
  <si>
    <t>3645</t>
  </si>
  <si>
    <t>Instalace FVE - oblast Nový Jičín</t>
  </si>
  <si>
    <t>3642</t>
  </si>
  <si>
    <t>Instalace FVE - oblast Opava</t>
  </si>
  <si>
    <t>3641</t>
  </si>
  <si>
    <t>Instalace FVE - oblast Ostrava I</t>
  </si>
  <si>
    <t>3651</t>
  </si>
  <si>
    <t>Instalace FVE - oblast Ostrava II</t>
  </si>
  <si>
    <t>3654</t>
  </si>
  <si>
    <t>Instalace FVE - oblast Ostrava III</t>
  </si>
  <si>
    <t>3646</t>
  </si>
  <si>
    <t>Instalace FVE - oblast Ostrava IV</t>
  </si>
  <si>
    <t>3656</t>
  </si>
  <si>
    <t>Instalace FVE - Střední odborná škola, Frýdek-Místek</t>
  </si>
  <si>
    <t>3644</t>
  </si>
  <si>
    <t>Instalace FVE - Střední škola společného stravování, Ostrava-Hrabůvka</t>
  </si>
  <si>
    <t>3673</t>
  </si>
  <si>
    <t>Instalace FVE - Střední škola techniky a služeb Karviná</t>
  </si>
  <si>
    <t>3674</t>
  </si>
  <si>
    <t>Instalace FVE - Základní škola a Mateřská škola, Ostrava - Poruba, Ukrajinská 19</t>
  </si>
  <si>
    <t>3647</t>
  </si>
  <si>
    <t>Instalace FVE - Zdravotnická záchranná služba Moravskoslezského kraje, Bruntál</t>
  </si>
  <si>
    <t>3655</t>
  </si>
  <si>
    <t>Instalace FVE - Zdravotnická záchranná služba Moravskoslezského kraje, Havířov</t>
  </si>
  <si>
    <t>3648</t>
  </si>
  <si>
    <t>Instalace FVE metodou Design &amp; Build - GaSPŠ, Frenštát pod Radhoštěm</t>
  </si>
  <si>
    <t>3602</t>
  </si>
  <si>
    <t>Instalace FVE metodou Design &amp; Build - Náš svět</t>
  </si>
  <si>
    <t>3606</t>
  </si>
  <si>
    <t>IP LIFE for Coal Mining Landscape Adaptation</t>
  </si>
  <si>
    <t>3452</t>
  </si>
  <si>
    <t>2021+ LIFE</t>
  </si>
  <si>
    <t>Modelová péče o lesní stanoviště a druhy vázané na lesní stanoviště a stromy (LIFE ModelForest)</t>
  </si>
  <si>
    <t>3599</t>
  </si>
  <si>
    <t>Krajský akční plán pro oblast ochrany ovzduší</t>
  </si>
  <si>
    <t>3487</t>
  </si>
  <si>
    <t>EHP Norsko</t>
  </si>
  <si>
    <t>Revitalizace EVL Děhylovský potok - Štěpán</t>
  </si>
  <si>
    <t>3334</t>
  </si>
  <si>
    <t>EVL Šilheřovice, tvorba biotopu páchníka hnědého</t>
  </si>
  <si>
    <t>3377</t>
  </si>
  <si>
    <t>Digitální technická mapa Moravskoslezského kraje</t>
  </si>
  <si>
    <t>3468</t>
  </si>
  <si>
    <t>OP PIK</t>
  </si>
  <si>
    <t>Digitální technická mapa Moravskoslezského kraje II</t>
  </si>
  <si>
    <t>3572</t>
  </si>
  <si>
    <t>Technika pro úpravu lyžařských běžeckých tras v Moravskoslezském a Zlínském kraji</t>
  </si>
  <si>
    <t>5840</t>
  </si>
  <si>
    <t>NP PCR</t>
  </si>
  <si>
    <t>Výstavba sportovní haly pro Gymnázium a SPŠEI ve Frenštátě pod Radhoštěm</t>
  </si>
  <si>
    <t>5999</t>
  </si>
  <si>
    <t>2021+ NSA</t>
  </si>
  <si>
    <t>Rekonstrukce budovy a spojovací chodby Máchova</t>
  </si>
  <si>
    <t>5758</t>
  </si>
  <si>
    <t>EDS</t>
  </si>
  <si>
    <t>Výstavba domova pro seniory a domova se zvláštním režimem Kopřivnice</t>
  </si>
  <si>
    <t>5737</t>
  </si>
  <si>
    <t>12/1235</t>
  </si>
  <si>
    <t>08.06.2023</t>
  </si>
  <si>
    <t>13/1357</t>
  </si>
  <si>
    <t>7.9.2023</t>
  </si>
  <si>
    <t>12/1450</t>
  </si>
  <si>
    <t>13.6.2019</t>
  </si>
  <si>
    <t>5.9.2024</t>
  </si>
  <si>
    <t>11/1121</t>
  </si>
  <si>
    <t>10.3.2023</t>
  </si>
  <si>
    <t>12/1241</t>
  </si>
  <si>
    <t>18/1826</t>
  </si>
  <si>
    <t>8/749</t>
  </si>
  <si>
    <t>16.06.2022</t>
  </si>
  <si>
    <t>17/1732</t>
  </si>
  <si>
    <t>6.6.2024</t>
  </si>
  <si>
    <t>12/1238</t>
  </si>
  <si>
    <t>89/6580</t>
  </si>
  <si>
    <t>19.2.2024</t>
  </si>
  <si>
    <t>10/1009</t>
  </si>
  <si>
    <t>15.12.2022</t>
  </si>
  <si>
    <t>15/1624</t>
  </si>
  <si>
    <t>7.3.2024</t>
  </si>
  <si>
    <t>9/886</t>
  </si>
  <si>
    <t>15.9.2022</t>
  </si>
  <si>
    <t>15/1623</t>
  </si>
  <si>
    <t>12/1245</t>
  </si>
  <si>
    <t>9/888</t>
  </si>
  <si>
    <t>10/991</t>
  </si>
  <si>
    <t>9/884</t>
  </si>
  <si>
    <t>14/1510</t>
  </si>
  <si>
    <t>7.12.2023</t>
  </si>
  <si>
    <t>12/1233</t>
  </si>
  <si>
    <t>8/743</t>
  </si>
  <si>
    <t>16.6.2022</t>
  </si>
  <si>
    <t>15/1626</t>
  </si>
  <si>
    <t>13/1384</t>
  </si>
  <si>
    <t>17/1736</t>
  </si>
  <si>
    <t>10/997</t>
  </si>
  <si>
    <t>8/771</t>
  </si>
  <si>
    <t>17/1738</t>
  </si>
  <si>
    <t>10/998</t>
  </si>
  <si>
    <t>17.6.2021</t>
  </si>
  <si>
    <t>9/887</t>
  </si>
  <si>
    <t>9/875</t>
  </si>
  <si>
    <t>7/633</t>
  </si>
  <si>
    <t>16.3.2022</t>
  </si>
  <si>
    <t>18/1849</t>
  </si>
  <si>
    <t>17/1742</t>
  </si>
  <si>
    <t>13/1362</t>
  </si>
  <si>
    <t>18/1841</t>
  </si>
  <si>
    <t>11/1127</t>
  </si>
  <si>
    <t>8/756</t>
  </si>
  <si>
    <t xml:space="preserve"> 2/84</t>
  </si>
  <si>
    <t>17/1737</t>
  </si>
  <si>
    <t>15/1630</t>
  </si>
  <si>
    <t>4/312</t>
  </si>
  <si>
    <t>13/1377</t>
  </si>
  <si>
    <t>11/1126</t>
  </si>
  <si>
    <t>3/187</t>
  </si>
  <si>
    <t>12/1234</t>
  </si>
  <si>
    <t>17/2088</t>
  </si>
  <si>
    <t>9/872</t>
  </si>
  <si>
    <t>17/1739</t>
  </si>
  <si>
    <t>8/747</t>
  </si>
  <si>
    <t>11/1138</t>
  </si>
  <si>
    <t>13/1372</t>
  </si>
  <si>
    <t>18/1828</t>
  </si>
  <si>
    <t>12/1242</t>
  </si>
  <si>
    <t>15/1625</t>
  </si>
  <si>
    <t>5/412</t>
  </si>
  <si>
    <t>2/78</t>
  </si>
  <si>
    <t>17/1734</t>
  </si>
  <si>
    <t>9/892</t>
  </si>
  <si>
    <t>13/1363</t>
  </si>
  <si>
    <t>18/1824</t>
  </si>
  <si>
    <t>15/1631</t>
  </si>
  <si>
    <t>13/1371</t>
  </si>
  <si>
    <t>17/1743</t>
  </si>
  <si>
    <t>9/883</t>
  </si>
  <si>
    <t>10/1021</t>
  </si>
  <si>
    <t>8/750</t>
  </si>
  <si>
    <t>13/1369</t>
  </si>
  <si>
    <t>13/1370</t>
  </si>
  <si>
    <t>7.9.2024</t>
  </si>
  <si>
    <t>7/753</t>
  </si>
  <si>
    <t>15/1627</t>
  </si>
  <si>
    <t>17/1729</t>
  </si>
  <si>
    <t>18/1832</t>
  </si>
  <si>
    <t>12/1435</t>
  </si>
  <si>
    <t>17/2087</t>
  </si>
  <si>
    <t>2/57</t>
  </si>
  <si>
    <t>21/2247</t>
  </si>
  <si>
    <t>2/55</t>
  </si>
  <si>
    <t>13/1367</t>
  </si>
  <si>
    <t>11/1324</t>
  </si>
  <si>
    <t>18/1829</t>
  </si>
  <si>
    <t>Cestovní ruch</t>
  </si>
  <si>
    <t>Školství</t>
  </si>
  <si>
    <t>Sociální věci</t>
  </si>
  <si>
    <t>Kultura</t>
  </si>
  <si>
    <t>Doprava</t>
  </si>
  <si>
    <t>Krajský úřad</t>
  </si>
  <si>
    <t>Krizové řízení</t>
  </si>
  <si>
    <t>Regionální rozvoj</t>
  </si>
  <si>
    <t>Zdravotnictví</t>
  </si>
  <si>
    <t>Životní prostředí</t>
  </si>
  <si>
    <t>Územní plánování</t>
  </si>
  <si>
    <t>PROJEKT - výdaje</t>
  </si>
  <si>
    <t>Očekávaná výše dotace v %</t>
  </si>
  <si>
    <t>4/302</t>
  </si>
  <si>
    <t>5/455</t>
  </si>
  <si>
    <t>14.9.2017</t>
  </si>
  <si>
    <t>3/145</t>
  </si>
  <si>
    <t>20/2083</t>
  </si>
  <si>
    <t>23.06.2016</t>
  </si>
  <si>
    <t>15/1535</t>
  </si>
  <si>
    <t>25.06.2015</t>
  </si>
  <si>
    <t>18/1905</t>
  </si>
  <si>
    <t>21/2233</t>
  </si>
  <si>
    <t>6/572</t>
  </si>
  <si>
    <t>5/441</t>
  </si>
  <si>
    <t>7/710</t>
  </si>
  <si>
    <t>15/1821</t>
  </si>
  <si>
    <t>10/1093</t>
  </si>
  <si>
    <t>12/1422</t>
  </si>
  <si>
    <t>16/1927</t>
  </si>
  <si>
    <t>13/1561</t>
  </si>
  <si>
    <t>6/605</t>
  </si>
  <si>
    <t>5/466</t>
  </si>
  <si>
    <t>19/1989</t>
  </si>
  <si>
    <t>4/313</t>
  </si>
  <si>
    <t>4/315</t>
  </si>
  <si>
    <t>95/7470</t>
  </si>
  <si>
    <t>16/1636</t>
  </si>
  <si>
    <t>21/2248</t>
  </si>
  <si>
    <t>14/1696</t>
  </si>
  <si>
    <t>4/310</t>
  </si>
  <si>
    <t>15.6.2017</t>
  </si>
  <si>
    <t>17/2079</t>
  </si>
  <si>
    <t>10/1091</t>
  </si>
  <si>
    <t>19/2006</t>
  </si>
  <si>
    <t>20/2092</t>
  </si>
  <si>
    <t>20/2085</t>
  </si>
  <si>
    <t>10/1109</t>
  </si>
  <si>
    <t>20/2088</t>
  </si>
  <si>
    <t>16/1632</t>
  </si>
  <si>
    <t>16/1631</t>
  </si>
  <si>
    <t>12/1434</t>
  </si>
  <si>
    <t>13/1596</t>
  </si>
  <si>
    <t>12.9.2019</t>
  </si>
  <si>
    <t>15/1534</t>
  </si>
  <si>
    <t>25.6.2015</t>
  </si>
  <si>
    <t>10/1121</t>
  </si>
  <si>
    <t>13.12.2018</t>
  </si>
  <si>
    <t>16/1633</t>
  </si>
  <si>
    <t>8/865</t>
  </si>
  <si>
    <t>14.6.2018</t>
  </si>
  <si>
    <t>6/585</t>
  </si>
  <si>
    <t>3/155</t>
  </si>
  <si>
    <t>19/1988</t>
  </si>
  <si>
    <t>11/1337</t>
  </si>
  <si>
    <t>13.3.2019</t>
  </si>
  <si>
    <t>4/305</t>
  </si>
  <si>
    <t>9/989</t>
  </si>
  <si>
    <t>13.9.2018</t>
  </si>
  <si>
    <t>21/2235</t>
  </si>
  <si>
    <t>21/2245</t>
  </si>
  <si>
    <t>7/737</t>
  </si>
  <si>
    <t>2/68</t>
  </si>
  <si>
    <t>14/1704</t>
  </si>
  <si>
    <t>17/2060</t>
  </si>
  <si>
    <t>8/852</t>
  </si>
  <si>
    <t>21/2234</t>
  </si>
  <si>
    <t>22.9.2016</t>
  </si>
  <si>
    <t>4/266</t>
  </si>
  <si>
    <t>3/173</t>
  </si>
  <si>
    <t>15/1841</t>
  </si>
  <si>
    <t>21/2237</t>
  </si>
  <si>
    <t>16/1634</t>
  </si>
  <si>
    <t>2/66</t>
  </si>
  <si>
    <t>5/416</t>
  </si>
  <si>
    <t>16.09.2021</t>
  </si>
  <si>
    <t xml:space="preserve"> 2/54</t>
  </si>
  <si>
    <t>4/306</t>
  </si>
  <si>
    <t>7/724</t>
  </si>
  <si>
    <t>11/1325</t>
  </si>
  <si>
    <t>15/1842</t>
  </si>
  <si>
    <t>3/190</t>
  </si>
  <si>
    <t>2/64</t>
  </si>
  <si>
    <t>17/1747</t>
  </si>
  <si>
    <t>9/1004</t>
  </si>
  <si>
    <t>3/166</t>
  </si>
  <si>
    <t>4/318</t>
  </si>
  <si>
    <t>21/2254</t>
  </si>
  <si>
    <t>3/140</t>
  </si>
  <si>
    <t>10/1094</t>
  </si>
  <si>
    <t>14/1687</t>
  </si>
  <si>
    <t>12.12.2019</t>
  </si>
  <si>
    <t>9/901</t>
  </si>
  <si>
    <t>11/1129</t>
  </si>
  <si>
    <t>4/308</t>
  </si>
  <si>
    <t>102/7904</t>
  </si>
  <si>
    <t>2/61</t>
  </si>
  <si>
    <t>3/188</t>
  </si>
  <si>
    <t>12/1421</t>
  </si>
  <si>
    <t>4/275</t>
  </si>
  <si>
    <t>16/1629</t>
  </si>
  <si>
    <t>18/1880</t>
  </si>
  <si>
    <t>8/894</t>
  </si>
  <si>
    <t>13/1594</t>
  </si>
  <si>
    <t>6/512</t>
  </si>
  <si>
    <t>RESOLVE – Sustainable mobility and the transition to a low-carbon retailing economy – RESOLVE - Udržitelná mobilita a přechod k nízkouhlíkové ekonomice služeb (obchodu)</t>
  </si>
  <si>
    <t>3262</t>
  </si>
  <si>
    <t>Interreg Europe</t>
  </si>
  <si>
    <t>Geoportál MSK - část dopravní infrastruktura</t>
  </si>
  <si>
    <t>3392</t>
  </si>
  <si>
    <t>Silnice II/478 prodloužená Mostní I. etapa</t>
  </si>
  <si>
    <t>3321</t>
  </si>
  <si>
    <t>Silnice II/464 v úseku hr. okresu Opava – Bílovec</t>
  </si>
  <si>
    <t>3322</t>
  </si>
  <si>
    <t>Silnice II/468 Třinec – ul. Nádražní a Těšínská k MUK I/11, vč. zárubních zdí</t>
  </si>
  <si>
    <t>3325</t>
  </si>
  <si>
    <t>Rekonstrukce MÚK Bazaly – I. etapa</t>
  </si>
  <si>
    <t>Rekonstrukce silnice II/475 Horní Suchá - průtah</t>
  </si>
  <si>
    <t>Rekonstrukce silnice II/477 Frýdek - Místek - Lískovec</t>
  </si>
  <si>
    <t>Silnice II/464 Mošnov - rekonstrukce (III/4809)</t>
  </si>
  <si>
    <t>3302</t>
  </si>
  <si>
    <t>Rekonstrukce MÚK Bazaly II. etapa</t>
  </si>
  <si>
    <t>3317</t>
  </si>
  <si>
    <t>Silnice II/647 Ostrava, ul. Plzeňská Od vodárny po křižovatku se sil. I/11 včetně mostů</t>
  </si>
  <si>
    <t>3318</t>
  </si>
  <si>
    <t>Silnice III/4787 Ostrava ul. Výškovická – rekonstrukce mostů ev. č. 4787-3.3 a 4787-4.3</t>
  </si>
  <si>
    <t>3319</t>
  </si>
  <si>
    <t>Okružní křižovatky silnic II/475 a II/474, Horní Suchá</t>
  </si>
  <si>
    <t>3320</t>
  </si>
  <si>
    <t>Silnice II/442 St. Heřminovy – H. Kunčice – Vítkov - hranice okr. NJ vč. OZ</t>
  </si>
  <si>
    <t>3323</t>
  </si>
  <si>
    <t>Silnice II/442 Staré Heřminovy – Horní Benešov, včetně OZ</t>
  </si>
  <si>
    <t>3324</t>
  </si>
  <si>
    <t xml:space="preserve">Silnice 2017 Frýdek-Místek </t>
  </si>
  <si>
    <t>3326</t>
  </si>
  <si>
    <t>Rekonstrukce a modernizace silnice II/442 v úseku Jakubčovice nad Odrou - hr. okresu Opava</t>
  </si>
  <si>
    <t>Rekonstrukce a modernizace silnice II/441 v úseku Odry - Jakubčovice n. Odrou</t>
  </si>
  <si>
    <t>Rekonstrukce a modernizace silnice II/479 Ostrava, ul. Opavská</t>
  </si>
  <si>
    <t>Rekonstrukce a modernizace silnice II/474 Jablunkov - Návsí</t>
  </si>
  <si>
    <t>Rekonstrukce silnice II/468 Český Těšín</t>
  </si>
  <si>
    <t>Silnice II/477 Frýdek - Místek - Baška - Frýdlant (+ III/48425) I. etapa</t>
  </si>
  <si>
    <t>Silnice II/477 Frýdek - Místek - Baška - Frýdlant (+ III/48425) II. etapa</t>
  </si>
  <si>
    <t xml:space="preserve">Nové vedení trasy silnice III/4848, ul. Palkovická, Frýdek - Místek </t>
  </si>
  <si>
    <t>3405</t>
  </si>
  <si>
    <t xml:space="preserve">Rekonstrukce a modernizace silnice II/445 Heřmanovice – hr. Olomouckého kraje </t>
  </si>
  <si>
    <t>3406</t>
  </si>
  <si>
    <t>Rekonstrukce a modernizace silnice II/470 ul. Orlovská</t>
  </si>
  <si>
    <t>3407</t>
  </si>
  <si>
    <t xml:space="preserve">Rekonstrukce a modernizace silnice II/457 Sádek – Osoblaha – hr. Polsko </t>
  </si>
  <si>
    <t>3408</t>
  </si>
  <si>
    <t xml:space="preserve">Rekonstrukce a modernizace silnice II/478 Klimkovice – Polanka nad Odrou – Stará Bělá </t>
  </si>
  <si>
    <t>3409</t>
  </si>
  <si>
    <t>Rekonstrukce a modernizace sil. II/475 Stonava průtah II.</t>
  </si>
  <si>
    <t>3430</t>
  </si>
  <si>
    <t>Rekonstrukce a modernizace sil. II/479 ul. Těšínská II. etapa</t>
  </si>
  <si>
    <t>3431</t>
  </si>
  <si>
    <t>Rekonstrukce silnice II/462 Jelenice – Lesní Albrechtice</t>
  </si>
  <si>
    <t>3429</t>
  </si>
  <si>
    <t>Silnice II/445 hranice Olomouckého kraje - Stránské</t>
  </si>
  <si>
    <t>3456</t>
  </si>
  <si>
    <t>Modernizace silnice II/477, II/647 Ostrava, ul. Bohumínská - III. Etapa</t>
  </si>
  <si>
    <t>3481</t>
  </si>
  <si>
    <t>Silnice II/479 Ostrava, ulice Opavská, mosty 479-004 přes vodní tok Odra</t>
  </si>
  <si>
    <t>3482</t>
  </si>
  <si>
    <t>Modernizace silnice II/473 Šenov - Frýdek-Místek</t>
  </si>
  <si>
    <t>3484</t>
  </si>
  <si>
    <t>Energetické úspory SSMSK - CM Odry</t>
  </si>
  <si>
    <t>3454</t>
  </si>
  <si>
    <t>Energetické úspory SSMSK - SM Rýmařov</t>
  </si>
  <si>
    <t>3453</t>
  </si>
  <si>
    <t>Rozvoj architektury ICT Moravskoslezského kraje</t>
  </si>
  <si>
    <t>3255</t>
  </si>
  <si>
    <t>Realizace bezpečnostních opatření podle zákona o kybernetické bezpečnosti</t>
  </si>
  <si>
    <t>3303</t>
  </si>
  <si>
    <t>Vzdělávání a rozvoj kompetencí zaměstnanců KÚ MSK</t>
  </si>
  <si>
    <t>OPZ</t>
  </si>
  <si>
    <t>Vstřícný a kompetentní KÚ MSK</t>
  </si>
  <si>
    <t>3458</t>
  </si>
  <si>
    <t>Kvalita a odborné vzdělávání zaměstnanců KÚ MSK</t>
  </si>
  <si>
    <t>3396</t>
  </si>
  <si>
    <t>Návrh architektury ICT kraje a pokročilé využívání 
nástrojů eGovernmentu</t>
  </si>
  <si>
    <t>Příměstské tábory pro děti zaměstnanců KÚ MSK</t>
  </si>
  <si>
    <t>3265</t>
  </si>
  <si>
    <t>Genderově korektní Moravskoslezský kraj</t>
  </si>
  <si>
    <t>3339</t>
  </si>
  <si>
    <t>Rekonstrukce budovy krajského úřadu – fotovoltaika budovy G</t>
  </si>
  <si>
    <t>Specializovaný výcvik jednotek hasičů pro zdolávání 
mimořádných událostí v silničních a železničních tunelech</t>
  </si>
  <si>
    <t>Zvyšování akceschopnosti vyhledávacích
a záchranných modulů USAR a WASAR</t>
  </si>
  <si>
    <t>Zvyšování připravenosti obyvatel a příslušníků HZS na mimořádné události</t>
  </si>
  <si>
    <t>Speciální výcvik jednotek hasičů pro připravenost
 zdolávání mimořádných událostí v oblasti chemie</t>
  </si>
  <si>
    <t>Každá história si zaslúži svoj priestor</t>
  </si>
  <si>
    <t>3327</t>
  </si>
  <si>
    <t>Zlepšenie dostupnosti ku kultúrnym pamiatkam na slovenskej a českej strane</t>
  </si>
  <si>
    <t>3247</t>
  </si>
  <si>
    <t xml:space="preserve">Památník J. A. Komenského ve Fulneku - živé muzeum </t>
  </si>
  <si>
    <t>NKP Zámek Bruntál - Revitalizace objektu „saly terreny</t>
  </si>
  <si>
    <t>Revitalizace zámku ve Frýdku včetně obnovy expozice</t>
  </si>
  <si>
    <t>3267</t>
  </si>
  <si>
    <t>Rekonstrukce výstavní budovy a nová expozice Muzea Těšínska</t>
  </si>
  <si>
    <t>3304</t>
  </si>
  <si>
    <t>Muzeum automobilů TATRA</t>
  </si>
  <si>
    <t>3305</t>
  </si>
  <si>
    <t>Zámek Nová Horka - muzeum pro veřejnost</t>
  </si>
  <si>
    <t>3233</t>
  </si>
  <si>
    <t>Vybudování expozice muzea Těšínska v Jablunkově "Muzeum Trojmezí"</t>
  </si>
  <si>
    <t>3234</t>
  </si>
  <si>
    <t>Geopark Megoňky - Šance</t>
  </si>
  <si>
    <t>3269</t>
  </si>
  <si>
    <t>ODRA, Kulturní a přírodní stopy na řece Odře</t>
  </si>
  <si>
    <t>3451</t>
  </si>
  <si>
    <t>FM</t>
  </si>
  <si>
    <t>Na bicykli k susedom</t>
  </si>
  <si>
    <t>3277</t>
  </si>
  <si>
    <t>Smart akcelerátor RIS 3 strategie</t>
  </si>
  <si>
    <t>Regionální poradenské centrum SK-CZ</t>
  </si>
  <si>
    <t>3280</t>
  </si>
  <si>
    <t>Efektivní naplňování střednědobého plánu v podmínkách MSK</t>
  </si>
  <si>
    <t>Multidisciplinární spolupráce v Moravskoslezském kraji</t>
  </si>
  <si>
    <t>3459</t>
  </si>
  <si>
    <t>Naplňování protidrogové politiky Moravskoslezského kraje</t>
  </si>
  <si>
    <t>3417</t>
  </si>
  <si>
    <t>Podpora a rozvoj náhradní rodinné péče v Moravskoslezském kraji</t>
  </si>
  <si>
    <t>Zvyšování efektivity a podpora využívání nástrojů systému péče o ohrožené děti v Moravskoslezském kraji</t>
  </si>
  <si>
    <t>3418</t>
  </si>
  <si>
    <t>Podpora komunitní práce na území MSK</t>
  </si>
  <si>
    <t>Podpora komunitní práce v MSK II</t>
  </si>
  <si>
    <t>3419</t>
  </si>
  <si>
    <t>Podporujeme hrdinství, které není vidět</t>
  </si>
  <si>
    <t>Podporujeme hrdinství, které není vidět II</t>
  </si>
  <si>
    <t>3401</t>
  </si>
  <si>
    <t>Podporujeme hrdinství, které není vidět III</t>
  </si>
  <si>
    <t>3463</t>
  </si>
  <si>
    <t>Podpora transformace v MSK III</t>
  </si>
  <si>
    <t>Podpora transformace zařízení pro děti do tří let v Moravskoslezském kraji</t>
  </si>
  <si>
    <t>3460</t>
  </si>
  <si>
    <t>Podpora rozvoje rodičovských kompetencí</t>
  </si>
  <si>
    <t>Podpora služeb sociální prevence 1</t>
  </si>
  <si>
    <t>Podpora služeb sociální prevence 2</t>
  </si>
  <si>
    <t>3281</t>
  </si>
  <si>
    <t>Podpora služeb sociální prevence 3</t>
  </si>
  <si>
    <t>3461</t>
  </si>
  <si>
    <t>Podpora služeb sociální prevence 4</t>
  </si>
  <si>
    <t>3398</t>
  </si>
  <si>
    <t>Podpora zkvalitnění a rozvoje služeb pro osoby s duševním onemocněním</t>
  </si>
  <si>
    <t>Podpora duše II</t>
  </si>
  <si>
    <t>3420</t>
  </si>
  <si>
    <t>Podpora zadavatelů a poskytovatelů sociálních služeb při procesu střednědobého plánování sociálních služeb v MSK</t>
  </si>
  <si>
    <t>3421</t>
  </si>
  <si>
    <t xml:space="preserve">Odborné sociální poradenství ve Frýdku-Místku </t>
  </si>
  <si>
    <t>3333</t>
  </si>
  <si>
    <t>Nákup bytů pro chráněné bydlení</t>
  </si>
  <si>
    <t>3335</t>
  </si>
  <si>
    <t>Interdisciplinární spolupráce v soudním regionu Nový Jičín</t>
  </si>
  <si>
    <t>3336</t>
  </si>
  <si>
    <t>Iniciativa na podporu zaměstnanosti mládeže v MSK</t>
  </si>
  <si>
    <t>3404</t>
  </si>
  <si>
    <t>Optimalizace odborného sociálního poradenství a poskytování dluhového poradenství v Moravskoslezském kraji</t>
  </si>
  <si>
    <t>3337</t>
  </si>
  <si>
    <t>Žít normálně</t>
  </si>
  <si>
    <t>3471</t>
  </si>
  <si>
    <t>Domov pro osoby se zdravotním postižením organizace Sagapo v Bruntále</t>
  </si>
  <si>
    <t>Chráněné bydlení organizace Sagapo v Bruntále</t>
  </si>
  <si>
    <t>Sociálně terapeutické dílny a zázemí pro vedení organizace Sagapo v Bruntále</t>
  </si>
  <si>
    <t>Sociální služby pro osoby s duševním onemocněním v Suchdolu nad Odrou</t>
  </si>
  <si>
    <t>3371</t>
  </si>
  <si>
    <t>Zateplení budovy Domova Duha v Novém Jičíně</t>
  </si>
  <si>
    <t>3282</t>
  </si>
  <si>
    <t>Odstranění vlhkosti a zateplení budovy č. p. 151, Domov Odry, příspěvková organizace</t>
  </si>
  <si>
    <t>3393</t>
  </si>
  <si>
    <t>Gastro vybavení Domova Březiny v Petřvaldě</t>
  </si>
  <si>
    <t>Cooperation in vocational education for European labour market</t>
  </si>
  <si>
    <t>Supporting attractivness of health and social care professions in regions</t>
  </si>
  <si>
    <t>3474</t>
  </si>
  <si>
    <t>Elektrolaboratoře</t>
  </si>
  <si>
    <t>Krajský akční plán rozvoje vzdělávání Moravskoslezského kraje</t>
  </si>
  <si>
    <t>Laboratoře technických měření</t>
  </si>
  <si>
    <t>Modernizace škol a školských poradenských zařízení v rámci výzvy č. 86</t>
  </si>
  <si>
    <t>3437</t>
  </si>
  <si>
    <t>Modernizace výuky informačních technologií II</t>
  </si>
  <si>
    <t>3486</t>
  </si>
  <si>
    <t>Modernizace výuky přírodovědných předmětů I</t>
  </si>
  <si>
    <t>Modernizace výuky přírodovědných předmětů II (SVL)</t>
  </si>
  <si>
    <t>3316</t>
  </si>
  <si>
    <t>Modernizace výuky svařování</t>
  </si>
  <si>
    <t>Poskytování bezplatné stravy dětem ohroženým chudobou ve školách z prostředků OP PMP v Moravskoslezském kraji</t>
  </si>
  <si>
    <t>3239</t>
  </si>
  <si>
    <t>OPPMP</t>
  </si>
  <si>
    <t>Poskytování bezplatné stravy dětem ohroženým chudobou ve školách z prostředků OP PMP v Moravskoslezském kraji II</t>
  </si>
  <si>
    <t>3403</t>
  </si>
  <si>
    <t>Poskytování bezplatné stravy dětem ohroženým chudobou ve školách z prostředků OP PMP v Moravskoslezském kraji III</t>
  </si>
  <si>
    <t>3438</t>
  </si>
  <si>
    <t>Poskytování bezplatné stravy dětem ohroženým chudobou ve školách z prostředků OP PMP v Moravskoslezském kraji IV</t>
  </si>
  <si>
    <t>3476</t>
  </si>
  <si>
    <t>Poskytování bezplatné stravy dětem ohroženým chudobou ve školách z prostředků OP PMP v Moravskoslezském kraji V</t>
  </si>
  <si>
    <t>3496</t>
  </si>
  <si>
    <t>Odborné, kariérové a polytechnické vzdělávání</t>
  </si>
  <si>
    <t>3385</t>
  </si>
  <si>
    <t>Podpora výuky CNC obrábění</t>
  </si>
  <si>
    <t>Podpora inkluze v Moravskoslezském kraji</t>
  </si>
  <si>
    <t>3283</t>
  </si>
  <si>
    <t>Moderní metody pěstování rostlin</t>
  </si>
  <si>
    <t>3423</t>
  </si>
  <si>
    <t>Přírodní vědy v technických oborech</t>
  </si>
  <si>
    <t>3413</t>
  </si>
  <si>
    <t>Specializované laboratoře na SPŠ chemické akad. Heyrovského v Ostravě</t>
  </si>
  <si>
    <t>3414</t>
  </si>
  <si>
    <t>Výuka pro Průmysl 4.0</t>
  </si>
  <si>
    <t>3387</t>
  </si>
  <si>
    <t>Výuka pro Průmysl 4.0 II</t>
  </si>
  <si>
    <t>3465</t>
  </si>
  <si>
    <t xml:space="preserve">Laboratoře virtuální reality </t>
  </si>
  <si>
    <t>3287</t>
  </si>
  <si>
    <t>Podpora jazykového vzdělávání v SŠ MSK</t>
  </si>
  <si>
    <t>3386</t>
  </si>
  <si>
    <t>Podpora digitálního vzdělávání v SŠ MSK</t>
  </si>
  <si>
    <t>3289</t>
  </si>
  <si>
    <t>Budova dílen pro obor Opravář zemědělských strojů ve Střední odborné škole Bruntál</t>
  </si>
  <si>
    <t>Energetické úspory v Obchodní akademii a SOŠ logistické v Opavě</t>
  </si>
  <si>
    <t>3340</t>
  </si>
  <si>
    <t>40%
70%</t>
  </si>
  <si>
    <t>Energetické úspory ve SŠ průmyslové a umělecké v Opavě</t>
  </si>
  <si>
    <t>3342</t>
  </si>
  <si>
    <t>Energetické úspory ve SŠ technické v Opavě</t>
  </si>
  <si>
    <t>3343</t>
  </si>
  <si>
    <t>Energetické úspory ve SPŠ, OA a JŠ ve Frýdku-Místku</t>
  </si>
  <si>
    <t>3344</t>
  </si>
  <si>
    <t>Energetické úspory v Gymnáziu Petra Bezruče ve Frýdku-Místku</t>
  </si>
  <si>
    <t>3345</t>
  </si>
  <si>
    <t>Energetické úspory v  Dětském domově v Lichnově</t>
  </si>
  <si>
    <t>3349</t>
  </si>
  <si>
    <t>Energetické úspory ve Střední pedagogické škole a Střední zdravotnické škole v Krnově</t>
  </si>
  <si>
    <t>3350</t>
  </si>
  <si>
    <t>Energetické úspory v Gymnáziu v Krnově</t>
  </si>
  <si>
    <t>3351</t>
  </si>
  <si>
    <t>Energetické úspory v ZUŠ v Ostravě-Porubě</t>
  </si>
  <si>
    <t>3352</t>
  </si>
  <si>
    <t>Energetické úspory ve SŠ technické a dopravní v Ostravě-Vítkovicích</t>
  </si>
  <si>
    <t>3355</t>
  </si>
  <si>
    <t>Energetické úspory ve SŠ teleinformatiky v Ostravě</t>
  </si>
  <si>
    <t>3356</t>
  </si>
  <si>
    <t>Energetické úspory v MŠ pro zrakově postižené v Havířově</t>
  </si>
  <si>
    <t>3357</t>
  </si>
  <si>
    <t xml:space="preserve">Energetické úspory v areálu  Dětského domova SRDCE a SŠ, ZŠ a MŠ v Karviné </t>
  </si>
  <si>
    <t>3358</t>
  </si>
  <si>
    <t>Energetické úspory ve Střední škole v Bohumíně</t>
  </si>
  <si>
    <t>3359</t>
  </si>
  <si>
    <t>Energetické úspory v MŠ Klíček v Karviné</t>
  </si>
  <si>
    <t>3360</t>
  </si>
  <si>
    <t>35%
70%</t>
  </si>
  <si>
    <t>Energetické úspory historické budovy SŠ průmyslové a umělecké v Opavě</t>
  </si>
  <si>
    <t>3394</t>
  </si>
  <si>
    <t>Energetické úspory Mendelova gymnázia v Opavě</t>
  </si>
  <si>
    <t>3428</t>
  </si>
  <si>
    <t>Energetické úspory ve SŠ služeb a podnikání Ostrava-Poruba (tělocvična)</t>
  </si>
  <si>
    <t>3440</t>
  </si>
  <si>
    <t>35%,70%</t>
  </si>
  <si>
    <t>Energetické úspory v MSŠZe a VOŠ Opava - tělocvična</t>
  </si>
  <si>
    <t>3442</t>
  </si>
  <si>
    <t>40%,70%</t>
  </si>
  <si>
    <t>Energetické úspory v SOŠ dopravy a cestovního ruchu Krnov</t>
  </si>
  <si>
    <t>3443</t>
  </si>
  <si>
    <t>Energetické úspory v ZŠ speciální Slezská Ostrava</t>
  </si>
  <si>
    <t>3444</t>
  </si>
  <si>
    <t>Energetické úspory v ZŠ Čkalovova</t>
  </si>
  <si>
    <t>3445</t>
  </si>
  <si>
    <t>Energetické úspory v Dětském domově Úsměv</t>
  </si>
  <si>
    <t>3446</t>
  </si>
  <si>
    <t>Energetické úspory v ZUŠ L. Janáčka Havířov</t>
  </si>
  <si>
    <t>3448</t>
  </si>
  <si>
    <t>Energetické úspory v ZUŠ Klimkovice</t>
  </si>
  <si>
    <t>3450</t>
  </si>
  <si>
    <t>Energetické úspory - Gymnázium Havířov-Podlesí</t>
  </si>
  <si>
    <t>3490</t>
  </si>
  <si>
    <t>Energetické úspory - Gymnázium Ostrava-Zábřeh (Volgogradská 6a)</t>
  </si>
  <si>
    <t>3492</t>
  </si>
  <si>
    <t>Energetické úspory - Matiční gymnázium Ostrava</t>
  </si>
  <si>
    <t>3493</t>
  </si>
  <si>
    <t>Systém pomoci na vyžádání</t>
  </si>
  <si>
    <t>3391</t>
  </si>
  <si>
    <t>Vybavení vzdělávacího střediska Zdravotnické záchranné služby Moravskoslezského kraje, p.o.</t>
  </si>
  <si>
    <t>3330</t>
  </si>
  <si>
    <t>Elektronizace procesů jako podpora sdílení dat a komunikace ve zdravotnictví a zároveň zvýšení bezpečí a kvality poskytované péče</t>
  </si>
  <si>
    <t>Záchranný komunikační systém</t>
  </si>
  <si>
    <t>3501</t>
  </si>
  <si>
    <t>Zateplení ZZS Moravskoslezského kraje, Výjezdové stanoviště Havířov</t>
  </si>
  <si>
    <t>3332</t>
  </si>
  <si>
    <t>Zateplení ZZS Moravskoslezského kraje, Výjezdové stanoviště Opava</t>
  </si>
  <si>
    <t>3290</t>
  </si>
  <si>
    <t>Zateplení vybraných objektů Nemocnice ve Frýdku-Místku – II. Etapa</t>
  </si>
  <si>
    <t>Zateplení vybraných objektů Slezské nemocnice v Opavě - II etapa, památkové objekty</t>
  </si>
  <si>
    <t>Zateplení vybraných objektů Slezské nemocnice v Opavě - II etapa, nepamátkový objekt</t>
  </si>
  <si>
    <t>3395</t>
  </si>
  <si>
    <t>Implementace soustavy Natura 2000 v Moravskoslezském kraji, 2. vlna</t>
  </si>
  <si>
    <t>3293</t>
  </si>
  <si>
    <t>i-AIR REGION</t>
  </si>
  <si>
    <t>3301</t>
  </si>
  <si>
    <t>Interreg ČR-PL</t>
  </si>
  <si>
    <t>Revitalizace přírodní památky Stará řeka</t>
  </si>
  <si>
    <t>3244</t>
  </si>
  <si>
    <t>EVL Paskov, tvorba biotopu páchníka hnědého</t>
  </si>
  <si>
    <t>3294</t>
  </si>
  <si>
    <t>EVL Hukvaldy, tvorba biotopu páchníka hnědého</t>
  </si>
  <si>
    <t>3378</t>
  </si>
  <si>
    <t>Obnova techniky na Jesenické magistrále</t>
  </si>
  <si>
    <t>4244</t>
  </si>
  <si>
    <t>Chytrý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</si>
</sst>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#,##0.00_ ;[Red]\-#,##0.00\ "/>
  </numFmts>
  <fonts count="13" x14ac:knownFonts="1">
    <font>
      <sz val="11"/>
      <color theme="1"/>
      <name val="Aptos Narrow"/>
      <family val="2"/>
      <charset val="238"/>
      <scheme val="minor"/>
    </font>
    <font>
      <b/>
      <sz val="8"/>
      <color rgb="FF0070C0"/>
      <name val="Tahoma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  <font>
      <sz val="8"/>
      <name val="Tahoma"/>
      <family val="2"/>
      <charset val="238"/>
    </font>
    <font>
      <sz val="11"/>
      <color rgb="FF231F20"/>
      <name val="Calibri"/>
      <family val="2"/>
      <charset val="238"/>
    </font>
    <font>
      <sz val="8"/>
      <color rgb="FF231F20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8"/>
      <color rgb="FF000000"/>
      <name val="Tahoma"/>
      <family val="2"/>
      <charset val="238"/>
    </font>
    <font>
      <sz val="8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4" fontId="1" fillId="0" borderId="5" xfId="0" applyNumberFormat="1" applyFont="1" applyBorder="1" applyAlignment="1" applyProtection="1">
      <alignment horizontal="center" vertical="center" wrapText="1"/>
      <protection locked="0"/>
    </xf>
    <xf numFmtId="4" fontId="1" fillId="0" borderId="6" xfId="0" applyNumberFormat="1" applyFont="1" applyBorder="1" applyAlignment="1" applyProtection="1">
      <alignment horizontal="center" vertical="center" wrapText="1"/>
      <protection locked="0"/>
    </xf>
    <xf numFmtId="4" fontId="1" fillId="0" borderId="7" xfId="0" applyNumberFormat="1" applyFont="1" applyBorder="1" applyAlignment="1" applyProtection="1">
      <alignment horizontal="center" vertical="center" wrapText="1"/>
      <protection locked="0"/>
    </xf>
    <xf numFmtId="165" fontId="0" fillId="0" borderId="0" xfId="0" applyNumberFormat="1"/>
    <xf numFmtId="4" fontId="4" fillId="0" borderId="14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0" fontId="0" fillId="0" borderId="0" xfId="0" applyNumberFormat="1"/>
    <xf numFmtId="14" fontId="0" fillId="0" borderId="0" xfId="0" applyNumberFormat="1" applyAlignment="1">
      <alignment horizontal="right"/>
    </xf>
    <xf numFmtId="0" fontId="4" fillId="0" borderId="16" xfId="0" applyFont="1" applyBorder="1" applyAlignment="1">
      <alignment horizontal="center"/>
    </xf>
    <xf numFmtId="49" fontId="4" fillId="0" borderId="12" xfId="0" applyNumberFormat="1" applyFont="1" applyBorder="1"/>
    <xf numFmtId="49" fontId="4" fillId="0" borderId="12" xfId="0" applyNumberFormat="1" applyFont="1" applyBorder="1" applyAlignment="1">
      <alignment horizontal="right"/>
    </xf>
    <xf numFmtId="49" fontId="4" fillId="0" borderId="12" xfId="0" applyNumberFormat="1" applyFont="1" applyBorder="1" applyAlignment="1">
      <alignment horizontal="center"/>
    </xf>
    <xf numFmtId="10" fontId="4" fillId="0" borderId="12" xfId="0" applyNumberFormat="1" applyFont="1" applyBorder="1" applyAlignment="1">
      <alignment horizontal="center"/>
    </xf>
    <xf numFmtId="4" fontId="4" fillId="0" borderId="8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49" fontId="4" fillId="0" borderId="8" xfId="0" applyNumberFormat="1" applyFont="1" applyBorder="1"/>
    <xf numFmtId="49" fontId="4" fillId="0" borderId="8" xfId="0" applyNumberFormat="1" applyFont="1" applyBorder="1" applyAlignment="1">
      <alignment horizontal="right"/>
    </xf>
    <xf numFmtId="49" fontId="4" fillId="0" borderId="8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right"/>
    </xf>
    <xf numFmtId="4" fontId="4" fillId="0" borderId="17" xfId="0" applyNumberFormat="1" applyFont="1" applyBorder="1" applyAlignment="1">
      <alignment horizontal="right"/>
    </xf>
    <xf numFmtId="49" fontId="4" fillId="0" borderId="9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14" fontId="6" fillId="0" borderId="9" xfId="0" applyNumberFormat="1" applyFont="1" applyBorder="1"/>
    <xf numFmtId="17" fontId="6" fillId="0" borderId="8" xfId="0" applyNumberFormat="1" applyFont="1" applyBorder="1" applyAlignment="1">
      <alignment horizontal="right"/>
    </xf>
    <xf numFmtId="49" fontId="6" fillId="0" borderId="8" xfId="0" applyNumberFormat="1" applyFont="1" applyBorder="1" applyAlignment="1">
      <alignment horizontal="right"/>
    </xf>
    <xf numFmtId="14" fontId="4" fillId="0" borderId="9" xfId="0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10" fontId="4" fillId="0" borderId="18" xfId="0" applyNumberFormat="1" applyFont="1" applyBorder="1" applyAlignment="1">
      <alignment horizontal="center"/>
    </xf>
    <xf numFmtId="17" fontId="6" fillId="0" borderId="18" xfId="0" applyNumberFormat="1" applyFont="1" applyBorder="1" applyAlignment="1">
      <alignment horizontal="right"/>
    </xf>
    <xf numFmtId="14" fontId="6" fillId="0" borderId="19" xfId="0" applyNumberFormat="1" applyFont="1" applyBorder="1"/>
    <xf numFmtId="4" fontId="4" fillId="0" borderId="20" xfId="0" applyNumberFormat="1" applyFont="1" applyBorder="1" applyAlignment="1">
      <alignment horizontal="right"/>
    </xf>
    <xf numFmtId="4" fontId="4" fillId="0" borderId="18" xfId="0" applyNumberFormat="1" applyFont="1" applyBorder="1" applyAlignment="1">
      <alignment horizontal="right"/>
    </xf>
    <xf numFmtId="4" fontId="4" fillId="0" borderId="21" xfId="0" applyNumberFormat="1" applyFont="1" applyBorder="1" applyAlignment="1">
      <alignment horizontal="right"/>
    </xf>
    <xf numFmtId="4" fontId="4" fillId="0" borderId="24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165" fontId="4" fillId="0" borderId="8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49" fontId="4" fillId="0" borderId="18" xfId="0" applyNumberFormat="1" applyFont="1" applyBorder="1"/>
    <xf numFmtId="165" fontId="4" fillId="0" borderId="18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12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4" fontId="1" fillId="0" borderId="28" xfId="0" applyNumberFormat="1" applyFont="1" applyBorder="1" applyAlignment="1" applyProtection="1">
      <alignment horizontal="center" vertical="center" wrapText="1"/>
      <protection locked="0"/>
    </xf>
    <xf numFmtId="4" fontId="4" fillId="0" borderId="16" xfId="0" applyNumberFormat="1" applyFont="1" applyBorder="1"/>
    <xf numFmtId="4" fontId="4" fillId="0" borderId="17" xfId="0" applyNumberFormat="1" applyFont="1" applyBorder="1"/>
    <xf numFmtId="4" fontId="4" fillId="0" borderId="10" xfId="0" applyNumberFormat="1" applyFont="1" applyBorder="1"/>
    <xf numFmtId="4" fontId="4" fillId="0" borderId="11" xfId="0" applyNumberFormat="1" applyFont="1" applyBorder="1"/>
    <xf numFmtId="4" fontId="4" fillId="0" borderId="20" xfId="0" applyNumberFormat="1" applyFont="1" applyBorder="1"/>
    <xf numFmtId="4" fontId="4" fillId="0" borderId="21" xfId="0" applyNumberFormat="1" applyFont="1" applyBorder="1"/>
    <xf numFmtId="14" fontId="1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4" fontId="1" fillId="0" borderId="23" xfId="0" applyNumberFormat="1" applyFont="1" applyBorder="1" applyAlignment="1" applyProtection="1">
      <alignment horizontal="center" vertical="center" wrapText="1"/>
      <protection locked="0"/>
    </xf>
    <xf numFmtId="4" fontId="1" fillId="0" borderId="31" xfId="0" applyNumberFormat="1" applyFont="1" applyBorder="1" applyAlignment="1" applyProtection="1">
      <alignment horizontal="center" vertical="center" wrapText="1"/>
      <protection locked="0"/>
    </xf>
    <xf numFmtId="4" fontId="1" fillId="0" borderId="20" xfId="0" applyNumberFormat="1" applyFont="1" applyBorder="1" applyAlignment="1" applyProtection="1">
      <alignment horizontal="center" vertical="center" wrapText="1"/>
      <protection locked="0"/>
    </xf>
    <xf numFmtId="4" fontId="1" fillId="0" borderId="18" xfId="0" applyNumberFormat="1" applyFont="1" applyBorder="1" applyAlignment="1" applyProtection="1">
      <alignment horizontal="center" vertical="center" wrapText="1"/>
      <protection locked="0"/>
    </xf>
    <xf numFmtId="4" fontId="1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7" fontId="5" fillId="0" borderId="0" xfId="0" applyNumberFormat="1" applyFont="1" applyAlignment="1">
      <alignment horizontal="right"/>
    </xf>
    <xf numFmtId="14" fontId="5" fillId="0" borderId="0" xfId="0" applyNumberFormat="1" applyFont="1"/>
    <xf numFmtId="4" fontId="3" fillId="0" borderId="0" xfId="0" applyNumberFormat="1" applyFont="1" applyAlignment="1">
      <alignment horizontal="right"/>
    </xf>
    <xf numFmtId="4" fontId="1" fillId="0" borderId="29" xfId="0" applyNumberFormat="1" applyFont="1" applyBorder="1" applyAlignment="1" applyProtection="1">
      <alignment horizontal="center" vertical="center" wrapText="1"/>
      <protection locked="0"/>
    </xf>
    <xf numFmtId="4" fontId="4" fillId="0" borderId="9" xfId="0" applyNumberFormat="1" applyFont="1" applyBorder="1"/>
    <xf numFmtId="4" fontId="4" fillId="0" borderId="16" xfId="0" applyNumberFormat="1" applyFont="1" applyBorder="1" applyAlignment="1">
      <alignment horizontal="right" vertical="center"/>
    </xf>
    <xf numFmtId="4" fontId="4" fillId="0" borderId="19" xfId="0" applyNumberFormat="1" applyFont="1" applyBorder="1"/>
    <xf numFmtId="49" fontId="4" fillId="0" borderId="10" xfId="0" applyNumberFormat="1" applyFont="1" applyBorder="1"/>
    <xf numFmtId="4" fontId="4" fillId="0" borderId="12" xfId="0" applyNumberFormat="1" applyFont="1" applyBorder="1"/>
    <xf numFmtId="4" fontId="4" fillId="0" borderId="15" xfId="0" applyNumberFormat="1" applyFont="1" applyBorder="1"/>
    <xf numFmtId="49" fontId="4" fillId="0" borderId="16" xfId="0" applyNumberFormat="1" applyFont="1" applyBorder="1"/>
    <xf numFmtId="14" fontId="4" fillId="0" borderId="8" xfId="0" applyNumberFormat="1" applyFont="1" applyBorder="1" applyAlignment="1">
      <alignment horizontal="right"/>
    </xf>
    <xf numFmtId="14" fontId="11" fillId="0" borderId="8" xfId="0" applyNumberFormat="1" applyFont="1" applyBorder="1"/>
    <xf numFmtId="14" fontId="6" fillId="0" borderId="8" xfId="0" applyNumberFormat="1" applyFont="1" applyBorder="1"/>
    <xf numFmtId="14" fontId="6" fillId="0" borderId="8" xfId="0" applyNumberFormat="1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49" fontId="4" fillId="0" borderId="20" xfId="0" applyNumberFormat="1" applyFont="1" applyBorder="1"/>
    <xf numFmtId="49" fontId="4" fillId="0" borderId="18" xfId="0" applyNumberFormat="1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4" fontId="4" fillId="0" borderId="18" xfId="0" applyNumberFormat="1" applyFont="1" applyBorder="1"/>
    <xf numFmtId="4" fontId="4" fillId="0" borderId="20" xfId="0" applyNumberFormat="1" applyFont="1" applyBorder="1" applyAlignment="1">
      <alignment horizontal="right" vertical="center"/>
    </xf>
    <xf numFmtId="164" fontId="1" fillId="0" borderId="25" xfId="0" applyNumberFormat="1" applyFont="1" applyBorder="1" applyAlignment="1" applyProtection="1">
      <alignment horizontal="center" vertical="center" wrapText="1"/>
      <protection locked="0"/>
    </xf>
    <xf numFmtId="164" fontId="1" fillId="0" borderId="28" xfId="0" applyNumberFormat="1" applyFont="1" applyBorder="1" applyAlignment="1" applyProtection="1">
      <alignment horizontal="center" vertical="center" wrapText="1"/>
      <protection locked="0"/>
    </xf>
    <xf numFmtId="4" fontId="1" fillId="0" borderId="25" xfId="0" applyNumberFormat="1" applyFont="1" applyBorder="1" applyAlignment="1" applyProtection="1">
      <alignment horizontal="center" vertical="center" wrapText="1"/>
      <protection locked="0"/>
    </xf>
    <xf numFmtId="4" fontId="1" fillId="0" borderId="26" xfId="0" applyNumberFormat="1" applyFont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 applyProtection="1">
      <alignment horizontal="center" vertical="center" wrapText="1"/>
      <protection locked="0"/>
    </xf>
    <xf numFmtId="4" fontId="1" fillId="0" borderId="27" xfId="0" applyNumberFormat="1" applyFont="1" applyBorder="1" applyAlignment="1" applyProtection="1">
      <alignment horizontal="center" vertical="center" wrapText="1"/>
      <protection locked="0"/>
    </xf>
    <xf numFmtId="4" fontId="1" fillId="0" borderId="4" xfId="0" applyNumberFormat="1" applyFont="1" applyBorder="1" applyAlignment="1" applyProtection="1">
      <alignment horizontal="center" vertical="center" wrapText="1"/>
      <protection locked="0"/>
    </xf>
    <xf numFmtId="4" fontId="1" fillId="0" borderId="22" xfId="0" applyNumberFormat="1" applyFont="1" applyBorder="1" applyAlignment="1" applyProtection="1">
      <alignment horizontal="center" vertical="center" wrapText="1"/>
      <protection locked="0"/>
    </xf>
    <xf numFmtId="4" fontId="1" fillId="0" borderId="30" xfId="0" applyNumberFormat="1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" fontId="1" fillId="0" borderId="23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23" xfId="0" applyNumberFormat="1" applyFont="1" applyBorder="1" applyAlignment="1" applyProtection="1">
      <alignment horizontal="center" vertical="center" wrapText="1"/>
      <protection locked="0"/>
    </xf>
    <xf numFmtId="4" fontId="1" fillId="0" borderId="3" xfId="0" applyNumberFormat="1" applyFont="1" applyBorder="1" applyAlignment="1" applyProtection="1">
      <alignment horizontal="center" vertical="center" wrapText="1"/>
      <protection locked="0"/>
    </xf>
    <xf numFmtId="4" fontId="1" fillId="0" borderId="5" xfId="0" applyNumberFormat="1" applyFont="1" applyBorder="1" applyAlignment="1" applyProtection="1">
      <alignment horizontal="center" vertical="center" wrapText="1"/>
      <protection locked="0"/>
    </xf>
    <xf numFmtId="10" fontId="1" fillId="0" borderId="26" xfId="0" applyNumberFormat="1" applyFont="1" applyBorder="1" applyAlignment="1" applyProtection="1">
      <alignment horizontal="center" vertical="center" wrapText="1"/>
      <protection locked="0"/>
    </xf>
    <xf numFmtId="10" fontId="1" fillId="0" borderId="5" xfId="0" applyNumberFormat="1" applyFont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00FF"/>
      </font>
    </dxf>
    <dxf>
      <font>
        <color rgb="FF9C0006"/>
      </font>
      <fill>
        <patternFill>
          <bgColor rgb="FFFFC7CE"/>
        </patternFill>
      </fill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skraj-my.sharepoint.com/personal/ivona_kotulova_msk_cz/Documents/IK_O&#218;_N/ROZPO&#268;ET/Rozpo&#269;et%202024/ORJ14_P&#345;ehled%20projekt&#367;_2024_5_PO_2014-2020.xlsx" TargetMode="External"/><Relationship Id="rId1" Type="http://schemas.openxmlformats.org/officeDocument/2006/relationships/externalLinkPath" Target="/personal/ivona_kotulova_msk_cz/Documents/IK_O&#218;_N/ROZPO&#268;ET/Rozpo&#269;et%202024/ORJ14_P&#345;ehled%20projekt&#367;_2024_5_PO_2014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ýdaje dle STAVU"/>
      <sheetName val="Výdaje podle odvětví"/>
      <sheetName val="Příjmy podle odvětví"/>
      <sheetName val="ZÁLOHOVÉ PROJEKTY"/>
      <sheetName val="Udržitelnost podle odvětví"/>
      <sheetName val="usnesení"/>
      <sheetName val="rozhodnutí"/>
      <sheetName val="neinvestiční projekty"/>
      <sheetName val="2021+"/>
      <sheetName val="rekapitulace"/>
      <sheetName val="Projekty P.O."/>
      <sheetName val="List1"/>
    </sheetNames>
    <sheetDataSet>
      <sheetData sheetId="0"/>
      <sheetData sheetId="1"/>
      <sheetData sheetId="2"/>
      <sheetData sheetId="3"/>
      <sheetData sheetId="4"/>
      <sheetData sheetId="5"/>
      <sheetData sheetId="6">
        <row r="34">
          <cell r="N34">
            <v>25.54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3455C-BDD0-4C7D-A91E-F2482B2506EF}">
  <sheetPr>
    <pageSetUpPr fitToPage="1"/>
  </sheetPr>
  <dimension ref="A1:V190"/>
  <sheetViews>
    <sheetView tabSelected="1" zoomScale="85" zoomScaleNormal="85" workbookViewId="0">
      <pane xSplit="3" ySplit="2" topLeftCell="D3" activePane="bottomRight" state="frozen"/>
      <selection pane="topRight" activeCell="C1" sqref="C1"/>
      <selection pane="bottomLeft" activeCell="A5" sqref="A5"/>
      <selection pane="bottomRight" activeCell="B11" sqref="B11"/>
    </sheetView>
  </sheetViews>
  <sheetFormatPr defaultRowHeight="14.4" x14ac:dyDescent="0.3"/>
  <cols>
    <col min="1" max="1" width="15.109375" customWidth="1"/>
    <col min="2" max="2" width="62.21875" customWidth="1"/>
    <col min="3" max="3" width="9.77734375" customWidth="1"/>
    <col min="4" max="4" width="15.77734375" bestFit="1" customWidth="1"/>
    <col min="5" max="5" width="11.5546875" customWidth="1"/>
    <col min="6" max="6" width="9.77734375" customWidth="1"/>
    <col min="7" max="7" width="12.44140625" customWidth="1"/>
    <col min="8" max="8" width="9.77734375" customWidth="1"/>
    <col min="9" max="9" width="11" customWidth="1"/>
    <col min="10" max="12" width="9.77734375" customWidth="1"/>
    <col min="13" max="13" width="11.21875" customWidth="1"/>
    <col min="14" max="14" width="10.21875" customWidth="1"/>
    <col min="15" max="15" width="11.77734375" customWidth="1"/>
    <col min="16" max="16" width="11.21875" customWidth="1"/>
    <col min="17" max="17" width="10.21875" customWidth="1"/>
    <col min="18" max="18" width="9" bestFit="1" customWidth="1"/>
    <col min="19" max="19" width="12.109375" customWidth="1"/>
    <col min="20" max="20" width="13.21875" customWidth="1"/>
    <col min="21" max="21" width="12.21875" customWidth="1"/>
    <col min="22" max="22" width="9" bestFit="1" customWidth="1"/>
  </cols>
  <sheetData>
    <row r="1" spans="1:22" ht="15" customHeight="1" x14ac:dyDescent="0.3">
      <c r="A1" s="90" t="s">
        <v>0</v>
      </c>
      <c r="B1" s="97" t="s">
        <v>444</v>
      </c>
      <c r="C1" s="99" t="s">
        <v>2</v>
      </c>
      <c r="D1" s="101" t="s">
        <v>3</v>
      </c>
      <c r="E1" s="99" t="s">
        <v>445</v>
      </c>
      <c r="F1" s="94" t="s">
        <v>5</v>
      </c>
      <c r="G1" s="96"/>
      <c r="H1" s="92" t="s">
        <v>6</v>
      </c>
      <c r="I1" s="93"/>
      <c r="J1" s="93"/>
      <c r="K1" s="93"/>
      <c r="L1" s="95"/>
      <c r="M1" s="92" t="s">
        <v>7</v>
      </c>
      <c r="N1" s="93"/>
      <c r="O1" s="93"/>
      <c r="P1" s="93"/>
      <c r="Q1" s="94"/>
      <c r="R1" s="92" t="s">
        <v>8</v>
      </c>
      <c r="S1" s="93"/>
      <c r="T1" s="93"/>
      <c r="U1" s="93"/>
      <c r="V1" s="95"/>
    </row>
    <row r="2" spans="1:22" ht="31.2" thickBot="1" x14ac:dyDescent="0.35">
      <c r="A2" s="91"/>
      <c r="B2" s="98"/>
      <c r="C2" s="100"/>
      <c r="D2" s="102"/>
      <c r="E2" s="100"/>
      <c r="F2" s="60" t="s">
        <v>9</v>
      </c>
      <c r="G2" s="61" t="s">
        <v>10</v>
      </c>
      <c r="H2" s="62" t="s">
        <v>11</v>
      </c>
      <c r="I2" s="63" t="s">
        <v>12</v>
      </c>
      <c r="J2" s="63" t="s">
        <v>13</v>
      </c>
      <c r="K2" s="63" t="s">
        <v>14</v>
      </c>
      <c r="L2" s="64" t="s">
        <v>15</v>
      </c>
      <c r="M2" s="50" t="s">
        <v>11</v>
      </c>
      <c r="N2" s="1" t="s">
        <v>12</v>
      </c>
      <c r="O2" s="1" t="s">
        <v>13</v>
      </c>
      <c r="P2" s="1" t="s">
        <v>14</v>
      </c>
      <c r="Q2" s="72" t="s">
        <v>15</v>
      </c>
      <c r="R2" s="50" t="s">
        <v>11</v>
      </c>
      <c r="S2" s="1" t="s">
        <v>12</v>
      </c>
      <c r="T2" s="1" t="s">
        <v>13</v>
      </c>
      <c r="U2" s="1" t="s">
        <v>14</v>
      </c>
      <c r="V2" s="3" t="s">
        <v>15</v>
      </c>
    </row>
    <row r="3" spans="1:22" ht="15" thickTop="1" x14ac:dyDescent="0.3">
      <c r="A3" s="15" t="s">
        <v>848</v>
      </c>
      <c r="B3" s="76" t="s">
        <v>548</v>
      </c>
      <c r="C3" s="17" t="s">
        <v>549</v>
      </c>
      <c r="D3" s="18" t="s">
        <v>550</v>
      </c>
      <c r="E3" s="19">
        <v>0.85</v>
      </c>
      <c r="F3" s="17" t="s">
        <v>446</v>
      </c>
      <c r="G3" s="22" t="s">
        <v>378</v>
      </c>
      <c r="H3" s="23">
        <v>6315.7</v>
      </c>
      <c r="I3" s="14">
        <v>0</v>
      </c>
      <c r="J3" s="14">
        <v>6315.7</v>
      </c>
      <c r="K3" s="14">
        <v>947.35500000000013</v>
      </c>
      <c r="L3" s="24">
        <v>5368.3449999999993</v>
      </c>
      <c r="M3" s="77">
        <v>3284.2599999999998</v>
      </c>
      <c r="N3" s="41">
        <v>16.989999999999998</v>
      </c>
      <c r="O3" s="14">
        <f t="shared" ref="O3" si="0">P3+Q3</f>
        <v>3267.2699999999995</v>
      </c>
      <c r="P3" s="14">
        <f>M3-Q3-N3</f>
        <v>269.29999999999995</v>
      </c>
      <c r="Q3" s="78">
        <v>2997.97</v>
      </c>
      <c r="R3" s="74">
        <f t="shared" ref="R3:V3" si="1">M3-H3</f>
        <v>-3031.44</v>
      </c>
      <c r="S3" s="47">
        <f t="shared" si="1"/>
        <v>16.989999999999998</v>
      </c>
      <c r="T3" s="47">
        <f t="shared" si="1"/>
        <v>-3048.4300000000003</v>
      </c>
      <c r="U3" s="47">
        <f t="shared" si="1"/>
        <v>-678.05500000000018</v>
      </c>
      <c r="V3" s="48">
        <f t="shared" si="1"/>
        <v>-2370.3749999999995</v>
      </c>
    </row>
    <row r="4" spans="1:22" x14ac:dyDescent="0.3">
      <c r="A4" s="15" t="s">
        <v>437</v>
      </c>
      <c r="B4" s="79" t="s">
        <v>551</v>
      </c>
      <c r="C4" s="11" t="s">
        <v>552</v>
      </c>
      <c r="D4" s="12" t="s">
        <v>149</v>
      </c>
      <c r="E4" s="13">
        <v>0.9</v>
      </c>
      <c r="F4" s="11" t="s">
        <v>447</v>
      </c>
      <c r="G4" s="58" t="s">
        <v>448</v>
      </c>
      <c r="H4" s="59">
        <v>103000</v>
      </c>
      <c r="I4" s="20">
        <v>17000</v>
      </c>
      <c r="J4" s="20">
        <v>86000</v>
      </c>
      <c r="K4" s="20">
        <v>8599.9999999999982</v>
      </c>
      <c r="L4" s="21">
        <v>77400</v>
      </c>
      <c r="M4" s="77">
        <v>70490.900000000009</v>
      </c>
      <c r="N4" s="41">
        <f t="shared" ref="N4:N63" si="2">M4-(Q4/E4)</f>
        <v>9321.6000000000131</v>
      </c>
      <c r="O4" s="14">
        <f t="shared" ref="O4:O63" si="3">P4+Q4</f>
        <v>61169.299999999996</v>
      </c>
      <c r="P4" s="14">
        <f t="shared" ref="P4:P63" si="4">(M4-N4)*(100%-E4)</f>
        <v>6116.9299999999985</v>
      </c>
      <c r="Q4" s="78">
        <v>55052.369999999995</v>
      </c>
      <c r="R4" s="74">
        <f t="shared" ref="R4:R63" si="5">M4-H4</f>
        <v>-32509.099999999991</v>
      </c>
      <c r="S4" s="47">
        <f t="shared" ref="S4:S63" si="6">N4-I4</f>
        <v>-7678.3999999999869</v>
      </c>
      <c r="T4" s="47">
        <f t="shared" ref="T4:T63" si="7">O4-J4</f>
        <v>-24830.700000000004</v>
      </c>
      <c r="U4" s="47">
        <f t="shared" ref="U4:U63" si="8">P4-K4</f>
        <v>-2483.0699999999997</v>
      </c>
      <c r="V4" s="48">
        <f t="shared" ref="V4:V63" si="9">Q4-L4</f>
        <v>-22347.630000000005</v>
      </c>
    </row>
    <row r="5" spans="1:22" x14ac:dyDescent="0.3">
      <c r="A5" s="15" t="s">
        <v>437</v>
      </c>
      <c r="B5" s="79" t="s">
        <v>22</v>
      </c>
      <c r="C5" s="11" t="s">
        <v>23</v>
      </c>
      <c r="D5" s="12" t="s">
        <v>24</v>
      </c>
      <c r="E5" s="13">
        <v>0.9</v>
      </c>
      <c r="F5" s="11" t="s">
        <v>341</v>
      </c>
      <c r="G5" s="58" t="s">
        <v>342</v>
      </c>
      <c r="H5" s="59">
        <v>69000</v>
      </c>
      <c r="I5" s="20">
        <v>0</v>
      </c>
      <c r="J5" s="20">
        <v>69000</v>
      </c>
      <c r="K5" s="20">
        <v>6899.9999999999982</v>
      </c>
      <c r="L5" s="21">
        <v>62100</v>
      </c>
      <c r="M5" s="77">
        <v>67621.569999999992</v>
      </c>
      <c r="N5" s="41">
        <v>6.32</v>
      </c>
      <c r="O5" s="14">
        <f>P5+Q5</f>
        <v>69521.794999999998</v>
      </c>
      <c r="P5" s="14">
        <f>(M5-N5)*(100%-E5)</f>
        <v>6761.5249999999969</v>
      </c>
      <c r="Q5" s="78">
        <v>62760.270000000004</v>
      </c>
      <c r="R5" s="74">
        <f>M5-H5</f>
        <v>-1378.4300000000076</v>
      </c>
      <c r="S5" s="47">
        <f>N5-I5</f>
        <v>6.32</v>
      </c>
      <c r="T5" s="47">
        <f>O5-J5</f>
        <v>521.79499999999825</v>
      </c>
      <c r="U5" s="47">
        <f>P5-K5</f>
        <v>-138.47500000000127</v>
      </c>
      <c r="V5" s="48">
        <f>Q5-L5</f>
        <v>660.27000000000407</v>
      </c>
    </row>
    <row r="6" spans="1:22" x14ac:dyDescent="0.3">
      <c r="A6" s="15" t="s">
        <v>437</v>
      </c>
      <c r="B6" s="76" t="s">
        <v>553</v>
      </c>
      <c r="C6" s="17" t="s">
        <v>554</v>
      </c>
      <c r="D6" s="18" t="s">
        <v>149</v>
      </c>
      <c r="E6" s="19">
        <v>0.9</v>
      </c>
      <c r="F6" s="26" t="s">
        <v>449</v>
      </c>
      <c r="G6" s="30">
        <v>42810</v>
      </c>
      <c r="H6" s="23">
        <v>214000</v>
      </c>
      <c r="I6" s="14">
        <v>15000</v>
      </c>
      <c r="J6" s="14">
        <v>199000</v>
      </c>
      <c r="K6" s="14">
        <v>19899.999999999996</v>
      </c>
      <c r="L6" s="24">
        <v>179100</v>
      </c>
      <c r="M6" s="77">
        <v>133276.83999999997</v>
      </c>
      <c r="N6" s="41">
        <f t="shared" si="2"/>
        <v>3179.4177777777368</v>
      </c>
      <c r="O6" s="14">
        <f t="shared" si="3"/>
        <v>130097.42222222223</v>
      </c>
      <c r="P6" s="14">
        <f t="shared" si="4"/>
        <v>13009.742222222219</v>
      </c>
      <c r="Q6" s="78">
        <v>117087.68000000001</v>
      </c>
      <c r="R6" s="74">
        <f t="shared" si="5"/>
        <v>-80723.160000000033</v>
      </c>
      <c r="S6" s="47">
        <f t="shared" si="6"/>
        <v>-11820.582222222263</v>
      </c>
      <c r="T6" s="47">
        <f t="shared" si="7"/>
        <v>-68902.577777777769</v>
      </c>
      <c r="U6" s="47">
        <f t="shared" si="8"/>
        <v>-6890.2577777777769</v>
      </c>
      <c r="V6" s="48">
        <f t="shared" si="9"/>
        <v>-62012.319999999992</v>
      </c>
    </row>
    <row r="7" spans="1:22" x14ac:dyDescent="0.3">
      <c r="A7" s="15" t="s">
        <v>437</v>
      </c>
      <c r="B7" s="76" t="s">
        <v>555</v>
      </c>
      <c r="C7" s="17" t="s">
        <v>556</v>
      </c>
      <c r="D7" s="18" t="s">
        <v>149</v>
      </c>
      <c r="E7" s="19">
        <v>0.9</v>
      </c>
      <c r="F7" s="17" t="s">
        <v>450</v>
      </c>
      <c r="G7" s="22" t="s">
        <v>451</v>
      </c>
      <c r="H7" s="23">
        <v>45500</v>
      </c>
      <c r="I7" s="14">
        <v>500</v>
      </c>
      <c r="J7" s="14">
        <v>45000</v>
      </c>
      <c r="K7" s="14">
        <v>4499.9999999999991</v>
      </c>
      <c r="L7" s="24">
        <v>40500</v>
      </c>
      <c r="M7" s="77">
        <v>21386.16</v>
      </c>
      <c r="N7" s="41">
        <f t="shared" si="2"/>
        <v>302.14888888888891</v>
      </c>
      <c r="O7" s="14">
        <f t="shared" si="3"/>
        <v>21084.011111111111</v>
      </c>
      <c r="P7" s="14">
        <f t="shared" si="4"/>
        <v>2108.4011111111108</v>
      </c>
      <c r="Q7" s="78">
        <v>18975.61</v>
      </c>
      <c r="R7" s="74">
        <f t="shared" si="5"/>
        <v>-24113.84</v>
      </c>
      <c r="S7" s="47">
        <f t="shared" si="6"/>
        <v>-197.85111111111109</v>
      </c>
      <c r="T7" s="47">
        <f t="shared" si="7"/>
        <v>-23915.988888888889</v>
      </c>
      <c r="U7" s="47">
        <f t="shared" si="8"/>
        <v>-2391.5988888888883</v>
      </c>
      <c r="V7" s="48">
        <f t="shared" si="9"/>
        <v>-21524.39</v>
      </c>
    </row>
    <row r="8" spans="1:22" x14ac:dyDescent="0.3">
      <c r="A8" s="15" t="s">
        <v>437</v>
      </c>
      <c r="B8" s="76" t="s">
        <v>557</v>
      </c>
      <c r="C8" s="17" t="s">
        <v>558</v>
      </c>
      <c r="D8" s="18" t="s">
        <v>149</v>
      </c>
      <c r="E8" s="19">
        <v>0.9</v>
      </c>
      <c r="F8" s="26" t="s">
        <v>449</v>
      </c>
      <c r="G8" s="30">
        <v>42810</v>
      </c>
      <c r="H8" s="23">
        <v>136000</v>
      </c>
      <c r="I8" s="14">
        <v>2000</v>
      </c>
      <c r="J8" s="14">
        <v>134000</v>
      </c>
      <c r="K8" s="14">
        <v>13399.999999999996</v>
      </c>
      <c r="L8" s="24">
        <v>120600</v>
      </c>
      <c r="M8" s="77">
        <v>75329.259999999995</v>
      </c>
      <c r="N8" s="41">
        <f t="shared" si="2"/>
        <v>9397.9822222222137</v>
      </c>
      <c r="O8" s="14">
        <f t="shared" si="3"/>
        <v>65931.277777777781</v>
      </c>
      <c r="P8" s="14">
        <f t="shared" si="4"/>
        <v>6593.1277777777768</v>
      </c>
      <c r="Q8" s="78">
        <v>59338.15</v>
      </c>
      <c r="R8" s="74">
        <f t="shared" si="5"/>
        <v>-60670.740000000005</v>
      </c>
      <c r="S8" s="47">
        <f t="shared" si="6"/>
        <v>7397.9822222222137</v>
      </c>
      <c r="T8" s="47">
        <f t="shared" si="7"/>
        <v>-68068.722222222219</v>
      </c>
      <c r="U8" s="47">
        <f t="shared" si="8"/>
        <v>-6806.8722222222195</v>
      </c>
      <c r="V8" s="48">
        <f t="shared" si="9"/>
        <v>-61261.85</v>
      </c>
    </row>
    <row r="9" spans="1:22" x14ac:dyDescent="0.3">
      <c r="A9" s="15" t="s">
        <v>437</v>
      </c>
      <c r="B9" s="76" t="s">
        <v>559</v>
      </c>
      <c r="C9" s="17">
        <v>3204</v>
      </c>
      <c r="D9" s="18" t="s">
        <v>149</v>
      </c>
      <c r="E9" s="19">
        <v>0.9</v>
      </c>
      <c r="F9" s="17" t="s">
        <v>452</v>
      </c>
      <c r="G9" s="17" t="s">
        <v>453</v>
      </c>
      <c r="H9" s="23">
        <v>107000</v>
      </c>
      <c r="I9" s="14">
        <v>0</v>
      </c>
      <c r="J9" s="14">
        <v>107000</v>
      </c>
      <c r="K9" s="14">
        <v>10699.999999999998</v>
      </c>
      <c r="L9" s="24">
        <v>96300</v>
      </c>
      <c r="M9" s="77">
        <v>56230.720000000001</v>
      </c>
      <c r="N9" s="41">
        <f t="shared" si="2"/>
        <v>7311.5422222222187</v>
      </c>
      <c r="O9" s="14">
        <f t="shared" si="3"/>
        <v>48919.177777777775</v>
      </c>
      <c r="P9" s="14">
        <f t="shared" si="4"/>
        <v>4891.9177777777768</v>
      </c>
      <c r="Q9" s="78">
        <v>44027.26</v>
      </c>
      <c r="R9" s="74">
        <f t="shared" si="5"/>
        <v>-50769.279999999999</v>
      </c>
      <c r="S9" s="47">
        <f t="shared" si="6"/>
        <v>7311.5422222222187</v>
      </c>
      <c r="T9" s="47">
        <f t="shared" si="7"/>
        <v>-58080.822222222225</v>
      </c>
      <c r="U9" s="47">
        <f t="shared" si="8"/>
        <v>-5808.0822222222214</v>
      </c>
      <c r="V9" s="48">
        <f t="shared" si="9"/>
        <v>-52272.74</v>
      </c>
    </row>
    <row r="10" spans="1:22" x14ac:dyDescent="0.3">
      <c r="A10" s="15" t="s">
        <v>437</v>
      </c>
      <c r="B10" s="76" t="s">
        <v>560</v>
      </c>
      <c r="C10" s="17">
        <v>3205</v>
      </c>
      <c r="D10" s="18" t="s">
        <v>149</v>
      </c>
      <c r="E10" s="19">
        <v>0.9</v>
      </c>
      <c r="F10" s="17" t="s">
        <v>452</v>
      </c>
      <c r="G10" s="17" t="s">
        <v>453</v>
      </c>
      <c r="H10" s="23">
        <v>78000</v>
      </c>
      <c r="I10" s="14">
        <v>0</v>
      </c>
      <c r="J10" s="14">
        <v>78000</v>
      </c>
      <c r="K10" s="14">
        <v>7799.9999999999982</v>
      </c>
      <c r="L10" s="24">
        <v>70200</v>
      </c>
      <c r="M10" s="77">
        <v>35036.560000000005</v>
      </c>
      <c r="N10" s="41">
        <f t="shared" si="2"/>
        <v>264.26000000000931</v>
      </c>
      <c r="O10" s="14">
        <f t="shared" si="3"/>
        <v>34772.299999999996</v>
      </c>
      <c r="P10" s="14">
        <f t="shared" si="4"/>
        <v>3477.2299999999987</v>
      </c>
      <c r="Q10" s="78">
        <v>31295.07</v>
      </c>
      <c r="R10" s="74">
        <f t="shared" si="5"/>
        <v>-42963.439999999995</v>
      </c>
      <c r="S10" s="47">
        <f t="shared" si="6"/>
        <v>264.26000000000931</v>
      </c>
      <c r="T10" s="47">
        <f t="shared" si="7"/>
        <v>-43227.700000000004</v>
      </c>
      <c r="U10" s="47">
        <f t="shared" si="8"/>
        <v>-4322.7699999999995</v>
      </c>
      <c r="V10" s="48">
        <f t="shared" si="9"/>
        <v>-38904.93</v>
      </c>
    </row>
    <row r="11" spans="1:22" x14ac:dyDescent="0.3">
      <c r="A11" s="15" t="s">
        <v>437</v>
      </c>
      <c r="B11" s="76" t="s">
        <v>561</v>
      </c>
      <c r="C11" s="17">
        <v>3206</v>
      </c>
      <c r="D11" s="18" t="s">
        <v>149</v>
      </c>
      <c r="E11" s="19">
        <v>0.9</v>
      </c>
      <c r="F11" s="17" t="s">
        <v>452</v>
      </c>
      <c r="G11" s="17" t="s">
        <v>453</v>
      </c>
      <c r="H11" s="23">
        <v>33000</v>
      </c>
      <c r="I11" s="14">
        <v>0</v>
      </c>
      <c r="J11" s="14">
        <v>33000</v>
      </c>
      <c r="K11" s="14">
        <v>3299.9999999999991</v>
      </c>
      <c r="L11" s="24">
        <v>29700</v>
      </c>
      <c r="M11" s="77">
        <v>29252.579999999998</v>
      </c>
      <c r="N11" s="41">
        <f t="shared" si="2"/>
        <v>216.05777777777621</v>
      </c>
      <c r="O11" s="14">
        <f t="shared" si="3"/>
        <v>29036.522222222222</v>
      </c>
      <c r="P11" s="14">
        <f t="shared" si="4"/>
        <v>2903.6522222222216</v>
      </c>
      <c r="Q11" s="78">
        <v>26132.87</v>
      </c>
      <c r="R11" s="74">
        <f t="shared" si="5"/>
        <v>-3747.4200000000019</v>
      </c>
      <c r="S11" s="47">
        <f t="shared" si="6"/>
        <v>216.05777777777621</v>
      </c>
      <c r="T11" s="47">
        <f t="shared" si="7"/>
        <v>-3963.4777777777781</v>
      </c>
      <c r="U11" s="47">
        <f t="shared" si="8"/>
        <v>-396.34777777777754</v>
      </c>
      <c r="V11" s="48">
        <f t="shared" si="9"/>
        <v>-3567.130000000001</v>
      </c>
    </row>
    <row r="12" spans="1:22" x14ac:dyDescent="0.3">
      <c r="A12" s="15" t="s">
        <v>437</v>
      </c>
      <c r="B12" s="76" t="s">
        <v>562</v>
      </c>
      <c r="C12" s="17" t="s">
        <v>563</v>
      </c>
      <c r="D12" s="18" t="s">
        <v>149</v>
      </c>
      <c r="E12" s="19">
        <v>0.9</v>
      </c>
      <c r="F12" s="17" t="s">
        <v>454</v>
      </c>
      <c r="G12" s="80">
        <v>42425</v>
      </c>
      <c r="H12" s="23">
        <v>73100</v>
      </c>
      <c r="I12" s="14">
        <v>1550</v>
      </c>
      <c r="J12" s="14">
        <v>71550</v>
      </c>
      <c r="K12" s="14">
        <v>7154.9999999999982</v>
      </c>
      <c r="L12" s="24">
        <v>64395</v>
      </c>
      <c r="M12" s="77">
        <v>32469.599999999999</v>
      </c>
      <c r="N12" s="41">
        <f t="shared" si="2"/>
        <v>4039.1111111111131</v>
      </c>
      <c r="O12" s="14">
        <f t="shared" si="3"/>
        <v>28430.488888888885</v>
      </c>
      <c r="P12" s="14">
        <f t="shared" si="4"/>
        <v>2843.0488888888881</v>
      </c>
      <c r="Q12" s="78">
        <v>25587.439999999999</v>
      </c>
      <c r="R12" s="74">
        <f t="shared" si="5"/>
        <v>-40630.400000000001</v>
      </c>
      <c r="S12" s="47">
        <f t="shared" si="6"/>
        <v>2489.1111111111131</v>
      </c>
      <c r="T12" s="47">
        <f t="shared" si="7"/>
        <v>-43119.511111111118</v>
      </c>
      <c r="U12" s="47">
        <f t="shared" si="8"/>
        <v>-4311.9511111111096</v>
      </c>
      <c r="V12" s="48">
        <f t="shared" si="9"/>
        <v>-38807.56</v>
      </c>
    </row>
    <row r="13" spans="1:22" x14ac:dyDescent="0.3">
      <c r="A13" s="15" t="s">
        <v>437</v>
      </c>
      <c r="B13" s="76" t="s">
        <v>564</v>
      </c>
      <c r="C13" s="17" t="s">
        <v>565</v>
      </c>
      <c r="D13" s="18" t="s">
        <v>149</v>
      </c>
      <c r="E13" s="19">
        <v>0.9</v>
      </c>
      <c r="F13" s="17" t="s">
        <v>455</v>
      </c>
      <c r="G13" s="80">
        <v>42635</v>
      </c>
      <c r="H13" s="23">
        <v>418000</v>
      </c>
      <c r="I13" s="14">
        <v>8000</v>
      </c>
      <c r="J13" s="14">
        <v>410000</v>
      </c>
      <c r="K13" s="14">
        <v>40999.999999999993</v>
      </c>
      <c r="L13" s="24">
        <v>369000</v>
      </c>
      <c r="M13" s="77">
        <v>212610.40000000002</v>
      </c>
      <c r="N13" s="41">
        <f t="shared" si="2"/>
        <v>13755.300000000047</v>
      </c>
      <c r="O13" s="14">
        <f t="shared" si="3"/>
        <v>198855.09999999998</v>
      </c>
      <c r="P13" s="14">
        <f t="shared" si="4"/>
        <v>19885.509999999995</v>
      </c>
      <c r="Q13" s="78">
        <v>178969.59</v>
      </c>
      <c r="R13" s="74">
        <f t="shared" si="5"/>
        <v>-205389.59999999998</v>
      </c>
      <c r="S13" s="47">
        <f t="shared" si="6"/>
        <v>5755.3000000000466</v>
      </c>
      <c r="T13" s="47">
        <f t="shared" si="7"/>
        <v>-211144.90000000002</v>
      </c>
      <c r="U13" s="47">
        <f t="shared" si="8"/>
        <v>-21114.489999999998</v>
      </c>
      <c r="V13" s="48">
        <f t="shared" si="9"/>
        <v>-190030.41</v>
      </c>
    </row>
    <row r="14" spans="1:22" x14ac:dyDescent="0.3">
      <c r="A14" s="15" t="s">
        <v>437</v>
      </c>
      <c r="B14" s="76" t="s">
        <v>566</v>
      </c>
      <c r="C14" s="17" t="s">
        <v>567</v>
      </c>
      <c r="D14" s="18" t="s">
        <v>149</v>
      </c>
      <c r="E14" s="19">
        <v>0.9</v>
      </c>
      <c r="F14" s="17" t="s">
        <v>450</v>
      </c>
      <c r="G14" s="17" t="s">
        <v>451</v>
      </c>
      <c r="H14" s="23">
        <v>196500</v>
      </c>
      <c r="I14" s="14">
        <v>1000</v>
      </c>
      <c r="J14" s="14">
        <v>195500</v>
      </c>
      <c r="K14" s="14">
        <v>19549.999999999996</v>
      </c>
      <c r="L14" s="24">
        <v>175950</v>
      </c>
      <c r="M14" s="77">
        <v>161098.54</v>
      </c>
      <c r="N14" s="41">
        <f t="shared" si="2"/>
        <v>14557.140000000014</v>
      </c>
      <c r="O14" s="14">
        <f t="shared" si="3"/>
        <v>146541.4</v>
      </c>
      <c r="P14" s="14">
        <f t="shared" si="4"/>
        <v>14654.139999999996</v>
      </c>
      <c r="Q14" s="78">
        <v>131887.26</v>
      </c>
      <c r="R14" s="74">
        <f t="shared" si="5"/>
        <v>-35401.459999999992</v>
      </c>
      <c r="S14" s="47">
        <f t="shared" si="6"/>
        <v>13557.140000000014</v>
      </c>
      <c r="T14" s="47">
        <f t="shared" si="7"/>
        <v>-48958.600000000006</v>
      </c>
      <c r="U14" s="47">
        <f t="shared" si="8"/>
        <v>-4895.8600000000006</v>
      </c>
      <c r="V14" s="48">
        <f t="shared" si="9"/>
        <v>-44062.739999999991</v>
      </c>
    </row>
    <row r="15" spans="1:22" x14ac:dyDescent="0.3">
      <c r="A15" s="15" t="s">
        <v>437</v>
      </c>
      <c r="B15" s="76" t="s">
        <v>568</v>
      </c>
      <c r="C15" s="17" t="s">
        <v>569</v>
      </c>
      <c r="D15" s="18" t="s">
        <v>149</v>
      </c>
      <c r="E15" s="19">
        <v>0.9</v>
      </c>
      <c r="F15" s="17" t="s">
        <v>450</v>
      </c>
      <c r="G15" s="17" t="s">
        <v>451</v>
      </c>
      <c r="H15" s="23">
        <v>462000</v>
      </c>
      <c r="I15" s="14">
        <v>171000</v>
      </c>
      <c r="J15" s="14">
        <v>291000</v>
      </c>
      <c r="K15" s="14">
        <v>29099.999999999993</v>
      </c>
      <c r="L15" s="24">
        <v>261900</v>
      </c>
      <c r="M15" s="77">
        <v>305372.13</v>
      </c>
      <c r="N15" s="41">
        <f t="shared" si="2"/>
        <v>29298.018888888939</v>
      </c>
      <c r="O15" s="14">
        <f t="shared" si="3"/>
        <v>276074.11111111107</v>
      </c>
      <c r="P15" s="14">
        <f t="shared" si="4"/>
        <v>27607.411111111101</v>
      </c>
      <c r="Q15" s="78">
        <v>248466.69999999998</v>
      </c>
      <c r="R15" s="74">
        <f t="shared" si="5"/>
        <v>-156627.87</v>
      </c>
      <c r="S15" s="47">
        <f t="shared" si="6"/>
        <v>-141701.98111111106</v>
      </c>
      <c r="T15" s="47">
        <f t="shared" si="7"/>
        <v>-14925.888888888934</v>
      </c>
      <c r="U15" s="47">
        <f t="shared" si="8"/>
        <v>-1492.5888888888912</v>
      </c>
      <c r="V15" s="48">
        <f t="shared" si="9"/>
        <v>-13433.300000000017</v>
      </c>
    </row>
    <row r="16" spans="1:22" x14ac:dyDescent="0.3">
      <c r="A16" s="15" t="s">
        <v>437</v>
      </c>
      <c r="B16" s="76" t="s">
        <v>570</v>
      </c>
      <c r="C16" s="17" t="s">
        <v>571</v>
      </c>
      <c r="D16" s="18" t="s">
        <v>149</v>
      </c>
      <c r="E16" s="19">
        <v>0.9</v>
      </c>
      <c r="F16" s="17" t="s">
        <v>450</v>
      </c>
      <c r="G16" s="17" t="s">
        <v>451</v>
      </c>
      <c r="H16" s="23">
        <v>62740</v>
      </c>
      <c r="I16" s="14">
        <v>18140</v>
      </c>
      <c r="J16" s="14">
        <v>44600</v>
      </c>
      <c r="K16" s="14">
        <v>4459.9999999999991</v>
      </c>
      <c r="L16" s="24">
        <v>40140</v>
      </c>
      <c r="M16" s="77">
        <v>27573</v>
      </c>
      <c r="N16" s="41">
        <f t="shared" si="2"/>
        <v>1615.5555555555547</v>
      </c>
      <c r="O16" s="14">
        <f t="shared" si="3"/>
        <v>25957.444444444445</v>
      </c>
      <c r="P16" s="14">
        <f t="shared" si="4"/>
        <v>2595.7444444444441</v>
      </c>
      <c r="Q16" s="78">
        <v>23361.7</v>
      </c>
      <c r="R16" s="74">
        <f t="shared" si="5"/>
        <v>-35167</v>
      </c>
      <c r="S16" s="47">
        <f t="shared" si="6"/>
        <v>-16524.444444444445</v>
      </c>
      <c r="T16" s="47">
        <f t="shared" si="7"/>
        <v>-18642.555555555555</v>
      </c>
      <c r="U16" s="47">
        <f t="shared" si="8"/>
        <v>-1864.255555555555</v>
      </c>
      <c r="V16" s="48">
        <f t="shared" si="9"/>
        <v>-16778.3</v>
      </c>
    </row>
    <row r="17" spans="1:22" x14ac:dyDescent="0.3">
      <c r="A17" s="15" t="s">
        <v>437</v>
      </c>
      <c r="B17" s="76" t="s">
        <v>572</v>
      </c>
      <c r="C17" s="17" t="s">
        <v>573</v>
      </c>
      <c r="D17" s="18" t="s">
        <v>149</v>
      </c>
      <c r="E17" s="19">
        <v>0.9</v>
      </c>
      <c r="F17" s="17" t="s">
        <v>450</v>
      </c>
      <c r="G17" s="17" t="s">
        <v>451</v>
      </c>
      <c r="H17" s="23">
        <v>101000</v>
      </c>
      <c r="I17" s="14">
        <v>1000</v>
      </c>
      <c r="J17" s="14">
        <v>100000</v>
      </c>
      <c r="K17" s="14">
        <v>9999.9999999999982</v>
      </c>
      <c r="L17" s="24">
        <v>90000</v>
      </c>
      <c r="M17" s="77">
        <v>49632.85</v>
      </c>
      <c r="N17" s="41">
        <f t="shared" si="2"/>
        <v>3715.9388888888861</v>
      </c>
      <c r="O17" s="14">
        <f t="shared" si="3"/>
        <v>45916.911111111112</v>
      </c>
      <c r="P17" s="14">
        <f t="shared" si="4"/>
        <v>4591.6911111111103</v>
      </c>
      <c r="Q17" s="78">
        <v>41325.22</v>
      </c>
      <c r="R17" s="74">
        <f t="shared" si="5"/>
        <v>-51367.15</v>
      </c>
      <c r="S17" s="47">
        <f t="shared" si="6"/>
        <v>2715.9388888888861</v>
      </c>
      <c r="T17" s="47">
        <f t="shared" si="7"/>
        <v>-54083.088888888888</v>
      </c>
      <c r="U17" s="47">
        <f t="shared" si="8"/>
        <v>-5408.3088888888879</v>
      </c>
      <c r="V17" s="48">
        <f t="shared" si="9"/>
        <v>-48674.78</v>
      </c>
    </row>
    <row r="18" spans="1:22" x14ac:dyDescent="0.3">
      <c r="A18" s="15" t="s">
        <v>437</v>
      </c>
      <c r="B18" s="76" t="s">
        <v>574</v>
      </c>
      <c r="C18" s="17" t="s">
        <v>575</v>
      </c>
      <c r="D18" s="18" t="s">
        <v>149</v>
      </c>
      <c r="E18" s="19">
        <v>0.9</v>
      </c>
      <c r="F18" s="17" t="s">
        <v>455</v>
      </c>
      <c r="G18" s="80">
        <v>42635</v>
      </c>
      <c r="H18" s="23">
        <v>56000</v>
      </c>
      <c r="I18" s="14">
        <v>600</v>
      </c>
      <c r="J18" s="14">
        <v>55400</v>
      </c>
      <c r="K18" s="14">
        <v>5539.9999999999991</v>
      </c>
      <c r="L18" s="24">
        <v>49860</v>
      </c>
      <c r="M18" s="77">
        <v>44144.7</v>
      </c>
      <c r="N18" s="41">
        <f t="shared" si="2"/>
        <v>528.48888888888905</v>
      </c>
      <c r="O18" s="14">
        <f t="shared" si="3"/>
        <v>43616.211111111108</v>
      </c>
      <c r="P18" s="14">
        <f t="shared" si="4"/>
        <v>4361.6211111111097</v>
      </c>
      <c r="Q18" s="78">
        <v>39254.589999999997</v>
      </c>
      <c r="R18" s="74">
        <f t="shared" si="5"/>
        <v>-11855.300000000003</v>
      </c>
      <c r="S18" s="47">
        <f t="shared" si="6"/>
        <v>-71.511111111110949</v>
      </c>
      <c r="T18" s="47">
        <f t="shared" si="7"/>
        <v>-11783.788888888892</v>
      </c>
      <c r="U18" s="47">
        <f t="shared" si="8"/>
        <v>-1178.3788888888894</v>
      </c>
      <c r="V18" s="48">
        <f t="shared" si="9"/>
        <v>-10605.410000000003</v>
      </c>
    </row>
    <row r="19" spans="1:22" x14ac:dyDescent="0.3">
      <c r="A19" s="15" t="s">
        <v>437</v>
      </c>
      <c r="B19" s="76" t="s">
        <v>576</v>
      </c>
      <c r="C19" s="17" t="s">
        <v>577</v>
      </c>
      <c r="D19" s="18" t="s">
        <v>149</v>
      </c>
      <c r="E19" s="19">
        <v>0.9</v>
      </c>
      <c r="F19" s="26" t="s">
        <v>449</v>
      </c>
      <c r="G19" s="80">
        <v>42810</v>
      </c>
      <c r="H19" s="23">
        <v>96000</v>
      </c>
      <c r="I19" s="14">
        <v>1000</v>
      </c>
      <c r="J19" s="14">
        <v>95000</v>
      </c>
      <c r="K19" s="14">
        <v>9499.9999999999982</v>
      </c>
      <c r="L19" s="24">
        <v>85500</v>
      </c>
      <c r="M19" s="77">
        <v>50200.63</v>
      </c>
      <c r="N19" s="41">
        <f t="shared" si="2"/>
        <v>5875.7966666666689</v>
      </c>
      <c r="O19" s="14">
        <f t="shared" si="3"/>
        <v>44324.833333333328</v>
      </c>
      <c r="P19" s="14">
        <f t="shared" si="4"/>
        <v>4432.4833333333318</v>
      </c>
      <c r="Q19" s="78">
        <v>39892.35</v>
      </c>
      <c r="R19" s="74">
        <f t="shared" si="5"/>
        <v>-45799.37</v>
      </c>
      <c r="S19" s="47">
        <f t="shared" si="6"/>
        <v>4875.7966666666689</v>
      </c>
      <c r="T19" s="47">
        <f t="shared" si="7"/>
        <v>-50675.166666666672</v>
      </c>
      <c r="U19" s="47">
        <f t="shared" si="8"/>
        <v>-5067.5166666666664</v>
      </c>
      <c r="V19" s="48">
        <f t="shared" si="9"/>
        <v>-45607.65</v>
      </c>
    </row>
    <row r="20" spans="1:22" x14ac:dyDescent="0.3">
      <c r="A20" s="15" t="s">
        <v>437</v>
      </c>
      <c r="B20" s="76" t="s">
        <v>578</v>
      </c>
      <c r="C20" s="17">
        <v>3362</v>
      </c>
      <c r="D20" s="18" t="s">
        <v>149</v>
      </c>
      <c r="E20" s="19">
        <v>0.9</v>
      </c>
      <c r="F20" s="26" t="s">
        <v>449</v>
      </c>
      <c r="G20" s="80">
        <v>42810</v>
      </c>
      <c r="H20" s="23">
        <v>90000</v>
      </c>
      <c r="I20" s="14">
        <v>2000</v>
      </c>
      <c r="J20" s="14">
        <v>88000</v>
      </c>
      <c r="K20" s="14">
        <v>8799.9999999999982</v>
      </c>
      <c r="L20" s="24">
        <v>79200</v>
      </c>
      <c r="M20" s="77">
        <v>83123.759999999995</v>
      </c>
      <c r="N20" s="41">
        <f t="shared" si="2"/>
        <v>3662.1266666666634</v>
      </c>
      <c r="O20" s="14">
        <f t="shared" si="3"/>
        <v>79461.633333333331</v>
      </c>
      <c r="P20" s="14">
        <f t="shared" si="4"/>
        <v>7946.1633333333311</v>
      </c>
      <c r="Q20" s="78">
        <v>71515.47</v>
      </c>
      <c r="R20" s="74">
        <f t="shared" si="5"/>
        <v>-6876.2400000000052</v>
      </c>
      <c r="S20" s="47">
        <f t="shared" si="6"/>
        <v>1662.1266666666634</v>
      </c>
      <c r="T20" s="47">
        <f t="shared" si="7"/>
        <v>-8538.3666666666686</v>
      </c>
      <c r="U20" s="47">
        <f t="shared" si="8"/>
        <v>-853.83666666666704</v>
      </c>
      <c r="V20" s="48">
        <f t="shared" si="9"/>
        <v>-7684.5299999999988</v>
      </c>
    </row>
    <row r="21" spans="1:22" x14ac:dyDescent="0.3">
      <c r="A21" s="15" t="s">
        <v>437</v>
      </c>
      <c r="B21" s="76" t="s">
        <v>579</v>
      </c>
      <c r="C21" s="17">
        <v>3363</v>
      </c>
      <c r="D21" s="18" t="s">
        <v>149</v>
      </c>
      <c r="E21" s="19">
        <v>0.9</v>
      </c>
      <c r="F21" s="26" t="s">
        <v>455</v>
      </c>
      <c r="G21" s="80">
        <v>42635</v>
      </c>
      <c r="H21" s="23">
        <v>54000</v>
      </c>
      <c r="I21" s="14">
        <v>2000</v>
      </c>
      <c r="J21" s="14">
        <v>52000</v>
      </c>
      <c r="K21" s="14">
        <v>5199.9999999999991</v>
      </c>
      <c r="L21" s="24">
        <v>46800</v>
      </c>
      <c r="M21" s="77">
        <v>29012.35</v>
      </c>
      <c r="N21" s="41">
        <f t="shared" si="2"/>
        <v>466.17222222222335</v>
      </c>
      <c r="O21" s="14">
        <f t="shared" si="3"/>
        <v>28546.177777777775</v>
      </c>
      <c r="P21" s="14">
        <f t="shared" si="4"/>
        <v>2854.6177777777771</v>
      </c>
      <c r="Q21" s="78">
        <v>25691.559999999998</v>
      </c>
      <c r="R21" s="74">
        <f t="shared" si="5"/>
        <v>-24987.65</v>
      </c>
      <c r="S21" s="47">
        <f t="shared" si="6"/>
        <v>-1533.8277777777766</v>
      </c>
      <c r="T21" s="47">
        <f t="shared" si="7"/>
        <v>-23453.822222222225</v>
      </c>
      <c r="U21" s="47">
        <f t="shared" si="8"/>
        <v>-2345.382222222222</v>
      </c>
      <c r="V21" s="48">
        <f t="shared" si="9"/>
        <v>-21108.440000000002</v>
      </c>
    </row>
    <row r="22" spans="1:22" x14ac:dyDescent="0.3">
      <c r="A22" s="15" t="s">
        <v>437</v>
      </c>
      <c r="B22" s="76" t="s">
        <v>580</v>
      </c>
      <c r="C22" s="17">
        <v>3365</v>
      </c>
      <c r="D22" s="18" t="s">
        <v>149</v>
      </c>
      <c r="E22" s="19">
        <v>0.9</v>
      </c>
      <c r="F22" s="26" t="s">
        <v>456</v>
      </c>
      <c r="G22" s="80">
        <v>43083</v>
      </c>
      <c r="H22" s="23">
        <v>125000</v>
      </c>
      <c r="I22" s="14">
        <v>4500</v>
      </c>
      <c r="J22" s="14">
        <v>120500</v>
      </c>
      <c r="K22" s="14">
        <v>12049.999999999998</v>
      </c>
      <c r="L22" s="24">
        <v>108450</v>
      </c>
      <c r="M22" s="77">
        <v>120047.46</v>
      </c>
      <c r="N22" s="41">
        <f t="shared" si="2"/>
        <v>2411.7377777777729</v>
      </c>
      <c r="O22" s="14">
        <f t="shared" si="3"/>
        <v>117635.72222222223</v>
      </c>
      <c r="P22" s="14">
        <f t="shared" si="4"/>
        <v>11763.572222222221</v>
      </c>
      <c r="Q22" s="78">
        <v>105872.15000000001</v>
      </c>
      <c r="R22" s="74">
        <f t="shared" si="5"/>
        <v>-4952.5399999999936</v>
      </c>
      <c r="S22" s="47">
        <f t="shared" si="6"/>
        <v>-2088.2622222222271</v>
      </c>
      <c r="T22" s="47">
        <f t="shared" si="7"/>
        <v>-2864.2777777777665</v>
      </c>
      <c r="U22" s="47">
        <f t="shared" si="8"/>
        <v>-286.42777777777701</v>
      </c>
      <c r="V22" s="48">
        <f t="shared" si="9"/>
        <v>-2577.8499999999913</v>
      </c>
    </row>
    <row r="23" spans="1:22" x14ac:dyDescent="0.3">
      <c r="A23" s="15" t="s">
        <v>437</v>
      </c>
      <c r="B23" s="76" t="s">
        <v>581</v>
      </c>
      <c r="C23" s="17">
        <v>3367</v>
      </c>
      <c r="D23" s="18" t="s">
        <v>149</v>
      </c>
      <c r="E23" s="19">
        <v>0.9</v>
      </c>
      <c r="F23" s="26" t="s">
        <v>457</v>
      </c>
      <c r="G23" s="80">
        <v>42992</v>
      </c>
      <c r="H23" s="23">
        <v>55000</v>
      </c>
      <c r="I23" s="14">
        <v>900</v>
      </c>
      <c r="J23" s="14">
        <v>54100</v>
      </c>
      <c r="K23" s="14">
        <v>5409.9999999999991</v>
      </c>
      <c r="L23" s="24">
        <v>48690</v>
      </c>
      <c r="M23" s="77">
        <v>43309.939999999995</v>
      </c>
      <c r="N23" s="41">
        <f t="shared" si="2"/>
        <v>1131.3844444444403</v>
      </c>
      <c r="O23" s="14">
        <f t="shared" si="3"/>
        <v>42178.555555555555</v>
      </c>
      <c r="P23" s="14">
        <f t="shared" si="4"/>
        <v>4217.8555555555549</v>
      </c>
      <c r="Q23" s="78">
        <v>37960.699999999997</v>
      </c>
      <c r="R23" s="74">
        <f t="shared" si="5"/>
        <v>-11690.060000000005</v>
      </c>
      <c r="S23" s="47">
        <f t="shared" si="6"/>
        <v>231.38444444444031</v>
      </c>
      <c r="T23" s="47">
        <f t="shared" si="7"/>
        <v>-11921.444444444445</v>
      </c>
      <c r="U23" s="47">
        <f t="shared" si="8"/>
        <v>-1192.1444444444442</v>
      </c>
      <c r="V23" s="48">
        <f t="shared" si="9"/>
        <v>-10729.300000000003</v>
      </c>
    </row>
    <row r="24" spans="1:22" x14ac:dyDescent="0.3">
      <c r="A24" s="15" t="s">
        <v>437</v>
      </c>
      <c r="B24" s="76" t="s">
        <v>582</v>
      </c>
      <c r="C24" s="17">
        <v>3368</v>
      </c>
      <c r="D24" s="18" t="s">
        <v>149</v>
      </c>
      <c r="E24" s="19">
        <v>0.9</v>
      </c>
      <c r="F24" s="26" t="s">
        <v>455</v>
      </c>
      <c r="G24" s="80">
        <v>42635</v>
      </c>
      <c r="H24" s="23">
        <v>82000</v>
      </c>
      <c r="I24" s="14">
        <v>3000</v>
      </c>
      <c r="J24" s="14">
        <v>79000</v>
      </c>
      <c r="K24" s="14">
        <v>7899.9999999999982</v>
      </c>
      <c r="L24" s="24">
        <v>71100</v>
      </c>
      <c r="M24" s="77">
        <v>48659.979999999996</v>
      </c>
      <c r="N24" s="41">
        <f t="shared" si="2"/>
        <v>1616.3022222222207</v>
      </c>
      <c r="O24" s="14">
        <f t="shared" si="3"/>
        <v>47043.677777777775</v>
      </c>
      <c r="P24" s="14">
        <f t="shared" si="4"/>
        <v>4704.3677777777766</v>
      </c>
      <c r="Q24" s="78">
        <v>42339.31</v>
      </c>
      <c r="R24" s="74">
        <f t="shared" si="5"/>
        <v>-33340.020000000004</v>
      </c>
      <c r="S24" s="47">
        <f t="shared" si="6"/>
        <v>-1383.6977777777793</v>
      </c>
      <c r="T24" s="47">
        <f t="shared" si="7"/>
        <v>-31956.322222222225</v>
      </c>
      <c r="U24" s="47">
        <f t="shared" si="8"/>
        <v>-3195.6322222222216</v>
      </c>
      <c r="V24" s="48">
        <f t="shared" si="9"/>
        <v>-28760.690000000002</v>
      </c>
    </row>
    <row r="25" spans="1:22" x14ac:dyDescent="0.3">
      <c r="A25" s="15" t="s">
        <v>437</v>
      </c>
      <c r="B25" s="76" t="s">
        <v>583</v>
      </c>
      <c r="C25" s="17">
        <v>3369</v>
      </c>
      <c r="D25" s="18" t="s">
        <v>149</v>
      </c>
      <c r="E25" s="19">
        <v>0.9</v>
      </c>
      <c r="F25" s="26" t="s">
        <v>449</v>
      </c>
      <c r="G25" s="80">
        <v>42810</v>
      </c>
      <c r="H25" s="23">
        <v>118500</v>
      </c>
      <c r="I25" s="14">
        <v>2500</v>
      </c>
      <c r="J25" s="14">
        <v>116000</v>
      </c>
      <c r="K25" s="14">
        <v>11599.999999999998</v>
      </c>
      <c r="L25" s="24">
        <v>104400</v>
      </c>
      <c r="M25" s="77">
        <v>57680.46</v>
      </c>
      <c r="N25" s="41">
        <f t="shared" si="2"/>
        <v>57680.46</v>
      </c>
      <c r="O25" s="14">
        <f t="shared" si="3"/>
        <v>0</v>
      </c>
      <c r="P25" s="14">
        <f t="shared" si="4"/>
        <v>0</v>
      </c>
      <c r="Q25" s="78">
        <v>0</v>
      </c>
      <c r="R25" s="74">
        <f t="shared" si="5"/>
        <v>-60819.54</v>
      </c>
      <c r="S25" s="47">
        <f t="shared" si="6"/>
        <v>55180.46</v>
      </c>
      <c r="T25" s="47">
        <f t="shared" si="7"/>
        <v>-116000</v>
      </c>
      <c r="U25" s="47">
        <f t="shared" si="8"/>
        <v>-11599.999999999998</v>
      </c>
      <c r="V25" s="48">
        <f t="shared" si="9"/>
        <v>-104400</v>
      </c>
    </row>
    <row r="26" spans="1:22" x14ac:dyDescent="0.3">
      <c r="A26" s="15" t="s">
        <v>437</v>
      </c>
      <c r="B26" s="76" t="s">
        <v>584</v>
      </c>
      <c r="C26" s="17">
        <v>3370</v>
      </c>
      <c r="D26" s="18" t="s">
        <v>149</v>
      </c>
      <c r="E26" s="19">
        <v>0.9</v>
      </c>
      <c r="F26" s="26" t="s">
        <v>449</v>
      </c>
      <c r="G26" s="80">
        <v>42810</v>
      </c>
      <c r="H26" s="23">
        <v>98500</v>
      </c>
      <c r="I26" s="14">
        <v>1000</v>
      </c>
      <c r="J26" s="14">
        <v>97500</v>
      </c>
      <c r="K26" s="14">
        <v>9749.9999999999982</v>
      </c>
      <c r="L26" s="24">
        <v>87750</v>
      </c>
      <c r="M26" s="77">
        <v>48234.759999999995</v>
      </c>
      <c r="N26" s="41">
        <f t="shared" si="2"/>
        <v>48234.759999999995</v>
      </c>
      <c r="O26" s="14">
        <f t="shared" si="3"/>
        <v>0</v>
      </c>
      <c r="P26" s="14">
        <f t="shared" si="4"/>
        <v>0</v>
      </c>
      <c r="Q26" s="78">
        <v>0</v>
      </c>
      <c r="R26" s="74">
        <f t="shared" si="5"/>
        <v>-50265.240000000005</v>
      </c>
      <c r="S26" s="47">
        <f t="shared" si="6"/>
        <v>47234.759999999995</v>
      </c>
      <c r="T26" s="47">
        <f t="shared" si="7"/>
        <v>-97500</v>
      </c>
      <c r="U26" s="47">
        <f t="shared" si="8"/>
        <v>-9749.9999999999982</v>
      </c>
      <c r="V26" s="48">
        <f t="shared" si="9"/>
        <v>-87750</v>
      </c>
    </row>
    <row r="27" spans="1:22" x14ac:dyDescent="0.3">
      <c r="A27" s="15" t="s">
        <v>437</v>
      </c>
      <c r="B27" s="76" t="s">
        <v>585</v>
      </c>
      <c r="C27" s="17" t="s">
        <v>586</v>
      </c>
      <c r="D27" s="18" t="s">
        <v>149</v>
      </c>
      <c r="E27" s="19">
        <v>0.9</v>
      </c>
      <c r="F27" s="25" t="s">
        <v>458</v>
      </c>
      <c r="G27" s="81">
        <v>43173</v>
      </c>
      <c r="H27" s="23">
        <v>72000</v>
      </c>
      <c r="I27" s="14">
        <v>7200</v>
      </c>
      <c r="J27" s="14">
        <v>64800</v>
      </c>
      <c r="K27" s="14">
        <v>6479.9999999999982</v>
      </c>
      <c r="L27" s="24">
        <v>58320</v>
      </c>
      <c r="M27" s="77">
        <v>71336.61</v>
      </c>
      <c r="N27" s="41">
        <f t="shared" si="2"/>
        <v>11095.176666666666</v>
      </c>
      <c r="O27" s="14">
        <f t="shared" si="3"/>
        <v>60241.433333333334</v>
      </c>
      <c r="P27" s="14">
        <f t="shared" si="4"/>
        <v>6024.1433333333325</v>
      </c>
      <c r="Q27" s="78">
        <v>54217.29</v>
      </c>
      <c r="R27" s="74">
        <f t="shared" si="5"/>
        <v>-663.38999999999942</v>
      </c>
      <c r="S27" s="47">
        <f t="shared" si="6"/>
        <v>3895.1766666666663</v>
      </c>
      <c r="T27" s="47">
        <f t="shared" si="7"/>
        <v>-4558.5666666666657</v>
      </c>
      <c r="U27" s="47">
        <f t="shared" si="8"/>
        <v>-455.85666666666566</v>
      </c>
      <c r="V27" s="48">
        <f t="shared" si="9"/>
        <v>-4102.7099999999991</v>
      </c>
    </row>
    <row r="28" spans="1:22" x14ac:dyDescent="0.3">
      <c r="A28" s="15" t="s">
        <v>437</v>
      </c>
      <c r="B28" s="76" t="s">
        <v>587</v>
      </c>
      <c r="C28" s="17" t="s">
        <v>588</v>
      </c>
      <c r="D28" s="18" t="s">
        <v>149</v>
      </c>
      <c r="E28" s="19">
        <v>0.9</v>
      </c>
      <c r="F28" s="25" t="s">
        <v>458</v>
      </c>
      <c r="G28" s="81">
        <v>43173</v>
      </c>
      <c r="H28" s="23">
        <v>32000</v>
      </c>
      <c r="I28" s="14">
        <v>3200</v>
      </c>
      <c r="J28" s="14">
        <v>28800</v>
      </c>
      <c r="K28" s="14">
        <v>2879.9999999999995</v>
      </c>
      <c r="L28" s="24">
        <v>25920</v>
      </c>
      <c r="M28" s="77">
        <v>17533.420000000002</v>
      </c>
      <c r="N28" s="41">
        <f t="shared" si="2"/>
        <v>1954.7311111111139</v>
      </c>
      <c r="O28" s="14">
        <f t="shared" si="3"/>
        <v>15578.688888888888</v>
      </c>
      <c r="P28" s="14">
        <f t="shared" si="4"/>
        <v>1557.8688888888885</v>
      </c>
      <c r="Q28" s="78">
        <v>14020.82</v>
      </c>
      <c r="R28" s="74">
        <f t="shared" si="5"/>
        <v>-14466.579999999998</v>
      </c>
      <c r="S28" s="47">
        <f t="shared" si="6"/>
        <v>-1245.2688888888861</v>
      </c>
      <c r="T28" s="47">
        <f t="shared" si="7"/>
        <v>-13221.311111111112</v>
      </c>
      <c r="U28" s="47">
        <f t="shared" si="8"/>
        <v>-1322.1311111111111</v>
      </c>
      <c r="V28" s="48">
        <f t="shared" si="9"/>
        <v>-11899.18</v>
      </c>
    </row>
    <row r="29" spans="1:22" x14ac:dyDescent="0.3">
      <c r="A29" s="15" t="s">
        <v>437</v>
      </c>
      <c r="B29" s="76" t="s">
        <v>589</v>
      </c>
      <c r="C29" s="17" t="s">
        <v>590</v>
      </c>
      <c r="D29" s="18" t="s">
        <v>149</v>
      </c>
      <c r="E29" s="19">
        <v>0.9</v>
      </c>
      <c r="F29" s="25" t="s">
        <v>458</v>
      </c>
      <c r="G29" s="81">
        <v>43173</v>
      </c>
      <c r="H29" s="23">
        <v>80000</v>
      </c>
      <c r="I29" s="14">
        <v>8000</v>
      </c>
      <c r="J29" s="14">
        <v>72000</v>
      </c>
      <c r="K29" s="14">
        <v>7199.9999999999982</v>
      </c>
      <c r="L29" s="24">
        <v>64800</v>
      </c>
      <c r="M29" s="77">
        <v>44749.409999999989</v>
      </c>
      <c r="N29" s="41">
        <f t="shared" si="2"/>
        <v>319.77666666665755</v>
      </c>
      <c r="O29" s="14">
        <f t="shared" si="3"/>
        <v>44429.633333333331</v>
      </c>
      <c r="P29" s="14">
        <f t="shared" si="4"/>
        <v>4442.9633333333322</v>
      </c>
      <c r="Q29" s="78">
        <v>39986.67</v>
      </c>
      <c r="R29" s="74">
        <f t="shared" si="5"/>
        <v>-35250.590000000011</v>
      </c>
      <c r="S29" s="47">
        <f t="shared" si="6"/>
        <v>-7680.2233333333425</v>
      </c>
      <c r="T29" s="47">
        <f t="shared" si="7"/>
        <v>-27570.366666666669</v>
      </c>
      <c r="U29" s="47">
        <f t="shared" si="8"/>
        <v>-2757.036666666666</v>
      </c>
      <c r="V29" s="48">
        <f t="shared" si="9"/>
        <v>-24813.33</v>
      </c>
    </row>
    <row r="30" spans="1:22" x14ac:dyDescent="0.3">
      <c r="A30" s="15" t="s">
        <v>437</v>
      </c>
      <c r="B30" s="76" t="s">
        <v>591</v>
      </c>
      <c r="C30" s="17" t="s">
        <v>592</v>
      </c>
      <c r="D30" s="18" t="s">
        <v>149</v>
      </c>
      <c r="E30" s="19">
        <v>0.9</v>
      </c>
      <c r="F30" s="25" t="s">
        <v>458</v>
      </c>
      <c r="G30" s="81">
        <v>43173</v>
      </c>
      <c r="H30" s="23">
        <v>72000</v>
      </c>
      <c r="I30" s="14">
        <v>7200</v>
      </c>
      <c r="J30" s="14">
        <v>64800</v>
      </c>
      <c r="K30" s="14">
        <v>6479.9999999999982</v>
      </c>
      <c r="L30" s="24">
        <v>58320</v>
      </c>
      <c r="M30" s="77">
        <v>59564.1</v>
      </c>
      <c r="N30" s="41">
        <f t="shared" si="2"/>
        <v>5214.4000000000015</v>
      </c>
      <c r="O30" s="14">
        <f t="shared" si="3"/>
        <v>54349.7</v>
      </c>
      <c r="P30" s="14">
        <f t="shared" si="4"/>
        <v>5434.9699999999984</v>
      </c>
      <c r="Q30" s="78">
        <v>48914.729999999996</v>
      </c>
      <c r="R30" s="74">
        <f t="shared" si="5"/>
        <v>-12435.900000000001</v>
      </c>
      <c r="S30" s="47">
        <f t="shared" si="6"/>
        <v>-1985.5999999999985</v>
      </c>
      <c r="T30" s="47">
        <f t="shared" si="7"/>
        <v>-10450.300000000003</v>
      </c>
      <c r="U30" s="47">
        <f t="shared" si="8"/>
        <v>-1045.0299999999997</v>
      </c>
      <c r="V30" s="48">
        <f t="shared" si="9"/>
        <v>-9405.2700000000041</v>
      </c>
    </row>
    <row r="31" spans="1:22" x14ac:dyDescent="0.3">
      <c r="A31" s="15" t="s">
        <v>437</v>
      </c>
      <c r="B31" s="76" t="s">
        <v>593</v>
      </c>
      <c r="C31" s="17" t="s">
        <v>594</v>
      </c>
      <c r="D31" s="18" t="s">
        <v>149</v>
      </c>
      <c r="E31" s="19">
        <v>0.9</v>
      </c>
      <c r="F31" s="25" t="s">
        <v>458</v>
      </c>
      <c r="G31" s="81">
        <v>43173</v>
      </c>
      <c r="H31" s="23">
        <v>110000</v>
      </c>
      <c r="I31" s="14">
        <v>11000</v>
      </c>
      <c r="J31" s="14">
        <v>99000</v>
      </c>
      <c r="K31" s="14">
        <v>9899.9999999999982</v>
      </c>
      <c r="L31" s="24">
        <v>89100</v>
      </c>
      <c r="M31" s="77">
        <v>90586.99</v>
      </c>
      <c r="N31" s="41">
        <f t="shared" si="2"/>
        <v>5094.2788888888899</v>
      </c>
      <c r="O31" s="14">
        <f t="shared" si="3"/>
        <v>85492.711111111115</v>
      </c>
      <c r="P31" s="14">
        <f t="shared" si="4"/>
        <v>8549.2711111111093</v>
      </c>
      <c r="Q31" s="78">
        <v>76943.44</v>
      </c>
      <c r="R31" s="74">
        <f t="shared" si="5"/>
        <v>-19413.009999999995</v>
      </c>
      <c r="S31" s="47">
        <f t="shared" si="6"/>
        <v>-5905.7211111111101</v>
      </c>
      <c r="T31" s="47">
        <f t="shared" si="7"/>
        <v>-13507.288888888885</v>
      </c>
      <c r="U31" s="47">
        <f t="shared" si="8"/>
        <v>-1350.7288888888888</v>
      </c>
      <c r="V31" s="48">
        <f t="shared" si="9"/>
        <v>-12156.559999999998</v>
      </c>
    </row>
    <row r="32" spans="1:22" x14ac:dyDescent="0.3">
      <c r="A32" s="15" t="s">
        <v>437</v>
      </c>
      <c r="B32" s="76" t="s">
        <v>595</v>
      </c>
      <c r="C32" s="17" t="s">
        <v>596</v>
      </c>
      <c r="D32" s="18" t="s">
        <v>182</v>
      </c>
      <c r="E32" s="19">
        <v>0.9</v>
      </c>
      <c r="F32" s="25" t="s">
        <v>459</v>
      </c>
      <c r="G32" s="81">
        <v>43895</v>
      </c>
      <c r="H32" s="23">
        <v>53000</v>
      </c>
      <c r="I32" s="14">
        <v>9000</v>
      </c>
      <c r="J32" s="14">
        <v>44000</v>
      </c>
      <c r="K32" s="14">
        <v>4399.9999999999991</v>
      </c>
      <c r="L32" s="24">
        <v>39600</v>
      </c>
      <c r="M32" s="77">
        <v>49355.619999999995</v>
      </c>
      <c r="N32" s="41">
        <f t="shared" si="2"/>
        <v>5880.8644444444435</v>
      </c>
      <c r="O32" s="14">
        <f t="shared" si="3"/>
        <v>43474.755555555552</v>
      </c>
      <c r="P32" s="14">
        <f t="shared" si="4"/>
        <v>4347.4755555555539</v>
      </c>
      <c r="Q32" s="78">
        <v>39127.279999999999</v>
      </c>
      <c r="R32" s="74">
        <f t="shared" si="5"/>
        <v>-3644.3800000000047</v>
      </c>
      <c r="S32" s="47">
        <f t="shared" si="6"/>
        <v>-3119.1355555555565</v>
      </c>
      <c r="T32" s="47">
        <f t="shared" si="7"/>
        <v>-525.24444444444816</v>
      </c>
      <c r="U32" s="47">
        <f t="shared" si="8"/>
        <v>-52.52444444444518</v>
      </c>
      <c r="V32" s="48">
        <f t="shared" si="9"/>
        <v>-472.72000000000116</v>
      </c>
    </row>
    <row r="33" spans="1:22" x14ac:dyDescent="0.3">
      <c r="A33" s="15" t="s">
        <v>437</v>
      </c>
      <c r="B33" s="76" t="s">
        <v>597</v>
      </c>
      <c r="C33" s="17" t="s">
        <v>598</v>
      </c>
      <c r="D33" s="18" t="s">
        <v>149</v>
      </c>
      <c r="E33" s="19">
        <v>0.9</v>
      </c>
      <c r="F33" s="25" t="s">
        <v>460</v>
      </c>
      <c r="G33" s="81">
        <v>43447</v>
      </c>
      <c r="H33" s="23">
        <v>101000</v>
      </c>
      <c r="I33" s="14">
        <v>2500</v>
      </c>
      <c r="J33" s="14">
        <v>98500</v>
      </c>
      <c r="K33" s="14">
        <v>9849.9999999999982</v>
      </c>
      <c r="L33" s="24">
        <v>88650</v>
      </c>
      <c r="M33" s="77">
        <v>67233.84</v>
      </c>
      <c r="N33" s="41">
        <f t="shared" si="2"/>
        <v>35748.917777777766</v>
      </c>
      <c r="O33" s="14">
        <f t="shared" si="3"/>
        <v>31484.922222222227</v>
      </c>
      <c r="P33" s="14">
        <f t="shared" si="4"/>
        <v>3148.4922222222222</v>
      </c>
      <c r="Q33" s="78">
        <v>28336.430000000004</v>
      </c>
      <c r="R33" s="74">
        <f t="shared" si="5"/>
        <v>-33766.160000000003</v>
      </c>
      <c r="S33" s="47">
        <f t="shared" si="6"/>
        <v>33248.917777777766</v>
      </c>
      <c r="T33" s="47">
        <f t="shared" si="7"/>
        <v>-67015.077777777769</v>
      </c>
      <c r="U33" s="47">
        <f t="shared" si="8"/>
        <v>-6701.507777777776</v>
      </c>
      <c r="V33" s="48">
        <f t="shared" si="9"/>
        <v>-60313.569999999992</v>
      </c>
    </row>
    <row r="34" spans="1:22" x14ac:dyDescent="0.3">
      <c r="A34" s="15" t="s">
        <v>437</v>
      </c>
      <c r="B34" s="76" t="s">
        <v>599</v>
      </c>
      <c r="C34" s="17" t="s">
        <v>600</v>
      </c>
      <c r="D34" s="18" t="s">
        <v>149</v>
      </c>
      <c r="E34" s="19">
        <v>0.9</v>
      </c>
      <c r="F34" s="25" t="s">
        <v>461</v>
      </c>
      <c r="G34" s="81">
        <v>43629</v>
      </c>
      <c r="H34" s="23">
        <v>123000</v>
      </c>
      <c r="I34" s="14">
        <v>35000</v>
      </c>
      <c r="J34" s="14">
        <v>88000</v>
      </c>
      <c r="K34" s="14">
        <v>8799.9999999999982</v>
      </c>
      <c r="L34" s="24">
        <v>79200</v>
      </c>
      <c r="M34" s="77">
        <v>77535.209999999992</v>
      </c>
      <c r="N34" s="41">
        <f t="shared" si="2"/>
        <v>11501.221111111096</v>
      </c>
      <c r="O34" s="14">
        <f t="shared" si="3"/>
        <v>66033.988888888896</v>
      </c>
      <c r="P34" s="14">
        <f t="shared" si="4"/>
        <v>6603.398888888888</v>
      </c>
      <c r="Q34" s="78">
        <v>59430.590000000004</v>
      </c>
      <c r="R34" s="74">
        <f t="shared" si="5"/>
        <v>-45464.790000000008</v>
      </c>
      <c r="S34" s="47">
        <f t="shared" si="6"/>
        <v>-23498.778888888904</v>
      </c>
      <c r="T34" s="47">
        <f t="shared" si="7"/>
        <v>-21966.011111111104</v>
      </c>
      <c r="U34" s="47">
        <f t="shared" si="8"/>
        <v>-2196.6011111111102</v>
      </c>
      <c r="V34" s="48">
        <f t="shared" si="9"/>
        <v>-19769.409999999996</v>
      </c>
    </row>
    <row r="35" spans="1:22" x14ac:dyDescent="0.3">
      <c r="A35" s="15" t="s">
        <v>437</v>
      </c>
      <c r="B35" s="76" t="s">
        <v>601</v>
      </c>
      <c r="C35" s="17" t="s">
        <v>602</v>
      </c>
      <c r="D35" s="18" t="s">
        <v>149</v>
      </c>
      <c r="E35" s="19">
        <v>0.9</v>
      </c>
      <c r="F35" s="25" t="s">
        <v>461</v>
      </c>
      <c r="G35" s="81">
        <v>43629</v>
      </c>
      <c r="H35" s="23">
        <v>46500</v>
      </c>
      <c r="I35" s="14">
        <v>6000</v>
      </c>
      <c r="J35" s="14">
        <v>40500</v>
      </c>
      <c r="K35" s="14">
        <v>4049.9999999999991</v>
      </c>
      <c r="L35" s="24">
        <v>36450</v>
      </c>
      <c r="M35" s="77">
        <v>28841.69</v>
      </c>
      <c r="N35" s="41">
        <f t="shared" si="2"/>
        <v>1666.3122222222228</v>
      </c>
      <c r="O35" s="14">
        <f t="shared" si="3"/>
        <v>27175.377777777776</v>
      </c>
      <c r="P35" s="14">
        <f t="shared" si="4"/>
        <v>2717.5377777777771</v>
      </c>
      <c r="Q35" s="78">
        <v>24457.84</v>
      </c>
      <c r="R35" s="74">
        <f t="shared" si="5"/>
        <v>-17658.310000000001</v>
      </c>
      <c r="S35" s="47">
        <f t="shared" si="6"/>
        <v>-4333.6877777777772</v>
      </c>
      <c r="T35" s="47">
        <f t="shared" si="7"/>
        <v>-13324.622222222224</v>
      </c>
      <c r="U35" s="47">
        <f t="shared" si="8"/>
        <v>-1332.462222222222</v>
      </c>
      <c r="V35" s="48">
        <f t="shared" si="9"/>
        <v>-11992.16</v>
      </c>
    </row>
    <row r="36" spans="1:22" x14ac:dyDescent="0.3">
      <c r="A36" s="15" t="s">
        <v>437</v>
      </c>
      <c r="B36" s="76" t="s">
        <v>603</v>
      </c>
      <c r="C36" s="17" t="s">
        <v>604</v>
      </c>
      <c r="D36" s="18" t="s">
        <v>149</v>
      </c>
      <c r="E36" s="19">
        <v>0.9</v>
      </c>
      <c r="F36" s="25" t="s">
        <v>459</v>
      </c>
      <c r="G36" s="81">
        <v>43895</v>
      </c>
      <c r="H36" s="23">
        <v>140000</v>
      </c>
      <c r="I36" s="14">
        <v>8200</v>
      </c>
      <c r="J36" s="14">
        <v>131800</v>
      </c>
      <c r="K36" s="14">
        <v>13179.999999999996</v>
      </c>
      <c r="L36" s="24">
        <v>118620</v>
      </c>
      <c r="M36" s="77">
        <v>114974.12</v>
      </c>
      <c r="N36" s="41">
        <f t="shared" si="2"/>
        <v>8526.3866666666581</v>
      </c>
      <c r="O36" s="14">
        <f t="shared" si="3"/>
        <v>106447.73333333334</v>
      </c>
      <c r="P36" s="14">
        <f t="shared" si="4"/>
        <v>10644.773333333331</v>
      </c>
      <c r="Q36" s="78">
        <v>95802.96</v>
      </c>
      <c r="R36" s="74">
        <f t="shared" si="5"/>
        <v>-25025.880000000005</v>
      </c>
      <c r="S36" s="47">
        <f t="shared" si="6"/>
        <v>326.38666666665813</v>
      </c>
      <c r="T36" s="47">
        <f t="shared" si="7"/>
        <v>-25352.266666666663</v>
      </c>
      <c r="U36" s="47">
        <f t="shared" si="8"/>
        <v>-2535.2266666666656</v>
      </c>
      <c r="V36" s="48">
        <f t="shared" si="9"/>
        <v>-22817.039999999994</v>
      </c>
    </row>
    <row r="37" spans="1:22" x14ac:dyDescent="0.3">
      <c r="A37" s="15" t="s">
        <v>437</v>
      </c>
      <c r="B37" s="76" t="s">
        <v>605</v>
      </c>
      <c r="C37" s="17" t="s">
        <v>606</v>
      </c>
      <c r="D37" s="18" t="s">
        <v>149</v>
      </c>
      <c r="E37" s="19">
        <v>0.9</v>
      </c>
      <c r="F37" s="25" t="s">
        <v>462</v>
      </c>
      <c r="G37" s="81">
        <v>43986</v>
      </c>
      <c r="H37" s="23">
        <v>136000</v>
      </c>
      <c r="I37" s="14">
        <v>7000</v>
      </c>
      <c r="J37" s="14">
        <v>129000</v>
      </c>
      <c r="K37" s="14">
        <v>12899.999999999996</v>
      </c>
      <c r="L37" s="24">
        <v>116100</v>
      </c>
      <c r="M37" s="77">
        <v>91313.279999999999</v>
      </c>
      <c r="N37" s="41">
        <f t="shared" si="2"/>
        <v>8226.09111111112</v>
      </c>
      <c r="O37" s="14">
        <f t="shared" si="3"/>
        <v>83087.188888888879</v>
      </c>
      <c r="P37" s="14">
        <f t="shared" si="4"/>
        <v>8308.7188888888868</v>
      </c>
      <c r="Q37" s="78">
        <v>74778.469999999987</v>
      </c>
      <c r="R37" s="74">
        <f t="shared" si="5"/>
        <v>-44686.720000000001</v>
      </c>
      <c r="S37" s="47">
        <f t="shared" si="6"/>
        <v>1226.09111111112</v>
      </c>
      <c r="T37" s="47">
        <f t="shared" si="7"/>
        <v>-45912.811111111121</v>
      </c>
      <c r="U37" s="47">
        <f t="shared" si="8"/>
        <v>-4591.2811111111096</v>
      </c>
      <c r="V37" s="48">
        <f t="shared" si="9"/>
        <v>-41321.530000000013</v>
      </c>
    </row>
    <row r="38" spans="1:22" x14ac:dyDescent="0.3">
      <c r="A38" s="15" t="s">
        <v>437</v>
      </c>
      <c r="B38" s="76" t="s">
        <v>607</v>
      </c>
      <c r="C38" s="17" t="s">
        <v>608</v>
      </c>
      <c r="D38" s="18" t="s">
        <v>182</v>
      </c>
      <c r="E38" s="19">
        <v>0.9</v>
      </c>
      <c r="F38" s="25" t="s">
        <v>462</v>
      </c>
      <c r="G38" s="81">
        <v>43986</v>
      </c>
      <c r="H38" s="23">
        <v>170000</v>
      </c>
      <c r="I38" s="14">
        <v>55967</v>
      </c>
      <c r="J38" s="14">
        <v>114033</v>
      </c>
      <c r="K38" s="14">
        <v>11403.299999999997</v>
      </c>
      <c r="L38" s="24">
        <v>102629.7</v>
      </c>
      <c r="M38" s="77">
        <v>134902.43</v>
      </c>
      <c r="N38" s="41">
        <f t="shared" si="2"/>
        <v>23825.885555555549</v>
      </c>
      <c r="O38" s="14">
        <f t="shared" si="3"/>
        <v>111076.54444444444</v>
      </c>
      <c r="P38" s="14">
        <f t="shared" si="4"/>
        <v>11107.654444444443</v>
      </c>
      <c r="Q38" s="78">
        <v>99968.89</v>
      </c>
      <c r="R38" s="74">
        <f t="shared" si="5"/>
        <v>-35097.570000000007</v>
      </c>
      <c r="S38" s="47">
        <f t="shared" si="6"/>
        <v>-32141.114444444451</v>
      </c>
      <c r="T38" s="47">
        <f t="shared" si="7"/>
        <v>-2956.4555555555562</v>
      </c>
      <c r="U38" s="47">
        <f t="shared" si="8"/>
        <v>-295.64555555555489</v>
      </c>
      <c r="V38" s="48">
        <f t="shared" si="9"/>
        <v>-2660.8099999999977</v>
      </c>
    </row>
    <row r="39" spans="1:22" x14ac:dyDescent="0.3">
      <c r="A39" s="15" t="s">
        <v>437</v>
      </c>
      <c r="B39" s="76" t="s">
        <v>609</v>
      </c>
      <c r="C39" s="17" t="s">
        <v>610</v>
      </c>
      <c r="D39" s="18" t="s">
        <v>143</v>
      </c>
      <c r="E39" s="19">
        <v>0.4</v>
      </c>
      <c r="F39" s="25" t="s">
        <v>463</v>
      </c>
      <c r="G39" s="81">
        <v>43720</v>
      </c>
      <c r="H39" s="23">
        <v>14000</v>
      </c>
      <c r="I39" s="14">
        <v>3100</v>
      </c>
      <c r="J39" s="14">
        <v>10900</v>
      </c>
      <c r="K39" s="14">
        <v>6540</v>
      </c>
      <c r="L39" s="24">
        <v>4360</v>
      </c>
      <c r="M39" s="77">
        <v>11288.599999999999</v>
      </c>
      <c r="N39" s="41">
        <f t="shared" si="2"/>
        <v>3469.0249999999987</v>
      </c>
      <c r="O39" s="14">
        <f t="shared" si="3"/>
        <v>7819.5749999999998</v>
      </c>
      <c r="P39" s="14">
        <f t="shared" si="4"/>
        <v>4691.7449999999999</v>
      </c>
      <c r="Q39" s="78">
        <v>3127.83</v>
      </c>
      <c r="R39" s="74">
        <f t="shared" si="5"/>
        <v>-2711.4000000000015</v>
      </c>
      <c r="S39" s="47">
        <f t="shared" si="6"/>
        <v>369.02499999999873</v>
      </c>
      <c r="T39" s="47">
        <f t="shared" si="7"/>
        <v>-3080.4250000000002</v>
      </c>
      <c r="U39" s="47">
        <f t="shared" si="8"/>
        <v>-1848.2550000000001</v>
      </c>
      <c r="V39" s="48">
        <f t="shared" si="9"/>
        <v>-1232.17</v>
      </c>
    </row>
    <row r="40" spans="1:22" x14ac:dyDescent="0.3">
      <c r="A40" s="15" t="s">
        <v>437</v>
      </c>
      <c r="B40" s="76" t="s">
        <v>611</v>
      </c>
      <c r="C40" s="17" t="s">
        <v>612</v>
      </c>
      <c r="D40" s="18" t="s">
        <v>143</v>
      </c>
      <c r="E40" s="19">
        <v>0.4</v>
      </c>
      <c r="F40" s="25" t="s">
        <v>463</v>
      </c>
      <c r="G40" s="81">
        <v>43720</v>
      </c>
      <c r="H40" s="23">
        <v>21000</v>
      </c>
      <c r="I40" s="14">
        <v>5540</v>
      </c>
      <c r="J40" s="14">
        <v>15460</v>
      </c>
      <c r="K40" s="14">
        <v>9276</v>
      </c>
      <c r="L40" s="24">
        <v>6184</v>
      </c>
      <c r="M40" s="77">
        <v>15658.52</v>
      </c>
      <c r="N40" s="41">
        <f t="shared" si="2"/>
        <v>11038.87</v>
      </c>
      <c r="O40" s="14">
        <f t="shared" si="3"/>
        <v>4619.6499999999996</v>
      </c>
      <c r="P40" s="14">
        <f t="shared" si="4"/>
        <v>2771.7899999999995</v>
      </c>
      <c r="Q40" s="78">
        <v>1847.8600000000001</v>
      </c>
      <c r="R40" s="74">
        <f t="shared" si="5"/>
        <v>-5341.48</v>
      </c>
      <c r="S40" s="47">
        <f t="shared" si="6"/>
        <v>5498.8700000000008</v>
      </c>
      <c r="T40" s="47">
        <f t="shared" si="7"/>
        <v>-10840.35</v>
      </c>
      <c r="U40" s="47">
        <f t="shared" si="8"/>
        <v>-6504.2100000000009</v>
      </c>
      <c r="V40" s="48">
        <f t="shared" si="9"/>
        <v>-4336.1399999999994</v>
      </c>
    </row>
    <row r="41" spans="1:22" x14ac:dyDescent="0.3">
      <c r="A41" s="15" t="s">
        <v>438</v>
      </c>
      <c r="B41" s="76" t="s">
        <v>613</v>
      </c>
      <c r="C41" s="17" t="s">
        <v>614</v>
      </c>
      <c r="D41" s="18" t="s">
        <v>149</v>
      </c>
      <c r="E41" s="19">
        <v>0.9</v>
      </c>
      <c r="F41" s="17" t="s">
        <v>464</v>
      </c>
      <c r="G41" s="30">
        <v>43083</v>
      </c>
      <c r="H41" s="23">
        <v>60000</v>
      </c>
      <c r="I41" s="14">
        <v>11000</v>
      </c>
      <c r="J41" s="14">
        <v>49000</v>
      </c>
      <c r="K41" s="14">
        <v>4899.9999999999991</v>
      </c>
      <c r="L41" s="24">
        <v>44100</v>
      </c>
      <c r="M41" s="77">
        <v>59185.289999999994</v>
      </c>
      <c r="N41" s="41">
        <f t="shared" si="2"/>
        <v>13073.567777777767</v>
      </c>
      <c r="O41" s="14">
        <f t="shared" si="3"/>
        <v>46111.722222222226</v>
      </c>
      <c r="P41" s="14">
        <f t="shared" si="4"/>
        <v>4611.1722222222215</v>
      </c>
      <c r="Q41" s="78">
        <v>41500.550000000003</v>
      </c>
      <c r="R41" s="74">
        <f t="shared" si="5"/>
        <v>-814.7100000000064</v>
      </c>
      <c r="S41" s="47">
        <f t="shared" si="6"/>
        <v>2073.5677777777673</v>
      </c>
      <c r="T41" s="47">
        <f t="shared" si="7"/>
        <v>-2888.2777777777737</v>
      </c>
      <c r="U41" s="47">
        <f t="shared" si="8"/>
        <v>-288.82777777777756</v>
      </c>
      <c r="V41" s="48">
        <f t="shared" si="9"/>
        <v>-2599.4499999999971</v>
      </c>
    </row>
    <row r="42" spans="1:22" x14ac:dyDescent="0.3">
      <c r="A42" s="15" t="s">
        <v>438</v>
      </c>
      <c r="B42" s="76" t="s">
        <v>615</v>
      </c>
      <c r="C42" s="17" t="s">
        <v>616</v>
      </c>
      <c r="D42" s="18" t="s">
        <v>149</v>
      </c>
      <c r="E42" s="19">
        <v>0.9</v>
      </c>
      <c r="F42" s="17" t="s">
        <v>465</v>
      </c>
      <c r="G42" s="30">
        <v>42992</v>
      </c>
      <c r="H42" s="23">
        <v>14000</v>
      </c>
      <c r="I42" s="14">
        <v>1500</v>
      </c>
      <c r="J42" s="14">
        <v>12500</v>
      </c>
      <c r="K42" s="14">
        <v>1249.9999999999998</v>
      </c>
      <c r="L42" s="24">
        <v>11250</v>
      </c>
      <c r="M42" s="77">
        <v>10693.02</v>
      </c>
      <c r="N42" s="41">
        <f t="shared" si="2"/>
        <v>147.49777777777672</v>
      </c>
      <c r="O42" s="14">
        <f t="shared" si="3"/>
        <v>10545.522222222224</v>
      </c>
      <c r="P42" s="14">
        <f t="shared" si="4"/>
        <v>1054.5522222222221</v>
      </c>
      <c r="Q42" s="78">
        <v>9490.9700000000012</v>
      </c>
      <c r="R42" s="74">
        <f t="shared" si="5"/>
        <v>-3306.9799999999996</v>
      </c>
      <c r="S42" s="47">
        <f t="shared" si="6"/>
        <v>-1352.5022222222233</v>
      </c>
      <c r="T42" s="47">
        <f t="shared" si="7"/>
        <v>-1954.4777777777763</v>
      </c>
      <c r="U42" s="47">
        <f t="shared" si="8"/>
        <v>-195.44777777777767</v>
      </c>
      <c r="V42" s="48">
        <f t="shared" si="9"/>
        <v>-1759.0299999999988</v>
      </c>
    </row>
    <row r="43" spans="1:22" x14ac:dyDescent="0.3">
      <c r="A43" s="15" t="s">
        <v>438</v>
      </c>
      <c r="B43" s="76" t="s">
        <v>617</v>
      </c>
      <c r="C43" s="17">
        <v>3309</v>
      </c>
      <c r="D43" s="18" t="s">
        <v>618</v>
      </c>
      <c r="E43" s="19">
        <v>0.95</v>
      </c>
      <c r="F43" s="17" t="s">
        <v>466</v>
      </c>
      <c r="G43" s="30">
        <v>42481</v>
      </c>
      <c r="H43" s="23">
        <v>10300</v>
      </c>
      <c r="I43" s="14">
        <v>300</v>
      </c>
      <c r="J43" s="14">
        <v>10000</v>
      </c>
      <c r="K43" s="14">
        <v>500.00000000000045</v>
      </c>
      <c r="L43" s="24">
        <v>9500</v>
      </c>
      <c r="M43" s="77">
        <v>7137.59</v>
      </c>
      <c r="N43" s="41">
        <v>0</v>
      </c>
      <c r="O43" s="14">
        <f t="shared" si="3"/>
        <v>7137.5994999999994</v>
      </c>
      <c r="P43" s="14">
        <f t="shared" si="4"/>
        <v>356.87950000000035</v>
      </c>
      <c r="Q43" s="78">
        <v>6780.7199999999993</v>
      </c>
      <c r="R43" s="74">
        <f t="shared" si="5"/>
        <v>-3162.41</v>
      </c>
      <c r="S43" s="47">
        <f t="shared" si="6"/>
        <v>-300</v>
      </c>
      <c r="T43" s="47">
        <f t="shared" si="7"/>
        <v>-2862.4005000000006</v>
      </c>
      <c r="U43" s="47">
        <f t="shared" si="8"/>
        <v>-143.12050000000011</v>
      </c>
      <c r="V43" s="48">
        <f t="shared" si="9"/>
        <v>-2719.2800000000007</v>
      </c>
    </row>
    <row r="44" spans="1:22" x14ac:dyDescent="0.3">
      <c r="A44" s="15" t="s">
        <v>438</v>
      </c>
      <c r="B44" s="76" t="s">
        <v>619</v>
      </c>
      <c r="C44" s="17" t="s">
        <v>620</v>
      </c>
      <c r="D44" s="18" t="s">
        <v>618</v>
      </c>
      <c r="E44" s="19">
        <v>0.95</v>
      </c>
      <c r="F44" s="17" t="s">
        <v>467</v>
      </c>
      <c r="G44" s="30">
        <v>44364</v>
      </c>
      <c r="H44" s="23">
        <v>10300</v>
      </c>
      <c r="I44" s="14">
        <v>300</v>
      </c>
      <c r="J44" s="14">
        <v>10000</v>
      </c>
      <c r="K44" s="14">
        <v>500.00000000000045</v>
      </c>
      <c r="L44" s="24">
        <v>9500</v>
      </c>
      <c r="M44" s="77">
        <v>6113.83</v>
      </c>
      <c r="N44" s="41">
        <v>0</v>
      </c>
      <c r="O44" s="14">
        <f t="shared" si="3"/>
        <v>6113.8514999999998</v>
      </c>
      <c r="P44" s="14">
        <f t="shared" si="4"/>
        <v>305.69150000000025</v>
      </c>
      <c r="Q44" s="78">
        <v>5808.16</v>
      </c>
      <c r="R44" s="74">
        <f t="shared" si="5"/>
        <v>-4186.17</v>
      </c>
      <c r="S44" s="47">
        <f t="shared" si="6"/>
        <v>-300</v>
      </c>
      <c r="T44" s="47">
        <f t="shared" si="7"/>
        <v>-3886.1485000000002</v>
      </c>
      <c r="U44" s="47">
        <f t="shared" si="8"/>
        <v>-194.30850000000021</v>
      </c>
      <c r="V44" s="48">
        <f t="shared" si="9"/>
        <v>-3691.84</v>
      </c>
    </row>
    <row r="45" spans="1:22" x14ac:dyDescent="0.3">
      <c r="A45" s="15" t="s">
        <v>438</v>
      </c>
      <c r="B45" s="76" t="s">
        <v>621</v>
      </c>
      <c r="C45" s="17" t="s">
        <v>622</v>
      </c>
      <c r="D45" s="18" t="s">
        <v>618</v>
      </c>
      <c r="E45" s="19">
        <v>0.95</v>
      </c>
      <c r="F45" s="17" t="s">
        <v>468</v>
      </c>
      <c r="G45" s="30">
        <v>42901</v>
      </c>
      <c r="H45" s="23">
        <v>4900</v>
      </c>
      <c r="I45" s="14">
        <v>200</v>
      </c>
      <c r="J45" s="14">
        <v>4700</v>
      </c>
      <c r="K45" s="14">
        <v>235.0000000000002</v>
      </c>
      <c r="L45" s="24">
        <v>4465</v>
      </c>
      <c r="M45" s="77">
        <v>2793.52</v>
      </c>
      <c r="N45" s="41">
        <f t="shared" si="2"/>
        <v>29.067368421052379</v>
      </c>
      <c r="O45" s="14">
        <f t="shared" si="3"/>
        <v>2764.4526315789476</v>
      </c>
      <c r="P45" s="14">
        <f t="shared" si="4"/>
        <v>138.2226315789475</v>
      </c>
      <c r="Q45" s="78">
        <v>2626.23</v>
      </c>
      <c r="R45" s="74">
        <f t="shared" si="5"/>
        <v>-2106.48</v>
      </c>
      <c r="S45" s="47">
        <f t="shared" si="6"/>
        <v>-170.93263157894762</v>
      </c>
      <c r="T45" s="47">
        <f t="shared" si="7"/>
        <v>-1935.5473684210524</v>
      </c>
      <c r="U45" s="47">
        <f t="shared" si="8"/>
        <v>-96.777368421052699</v>
      </c>
      <c r="V45" s="48">
        <f t="shared" si="9"/>
        <v>-1838.77</v>
      </c>
    </row>
    <row r="46" spans="1:22" x14ac:dyDescent="0.3">
      <c r="A46" s="15" t="s">
        <v>438</v>
      </c>
      <c r="B46" s="76" t="s">
        <v>623</v>
      </c>
      <c r="C46" s="17">
        <v>3311</v>
      </c>
      <c r="D46" s="18" t="s">
        <v>618</v>
      </c>
      <c r="E46" s="19">
        <v>0.95</v>
      </c>
      <c r="F46" s="17" t="s">
        <v>469</v>
      </c>
      <c r="G46" s="30">
        <v>42465</v>
      </c>
      <c r="H46" s="23">
        <v>5150</v>
      </c>
      <c r="I46" s="14">
        <v>200</v>
      </c>
      <c r="J46" s="14">
        <v>4950</v>
      </c>
      <c r="K46" s="14">
        <v>247.50000000000023</v>
      </c>
      <c r="L46" s="24">
        <v>4702.5</v>
      </c>
      <c r="M46" s="77">
        <v>4085.49</v>
      </c>
      <c r="N46" s="41">
        <f t="shared" si="2"/>
        <v>4.6163157894734468</v>
      </c>
      <c r="O46" s="14">
        <f t="shared" si="3"/>
        <v>4080.8736842105263</v>
      </c>
      <c r="P46" s="14">
        <f t="shared" si="4"/>
        <v>204.04368421052649</v>
      </c>
      <c r="Q46" s="78">
        <v>3876.83</v>
      </c>
      <c r="R46" s="74">
        <f t="shared" si="5"/>
        <v>-1064.5100000000002</v>
      </c>
      <c r="S46" s="47">
        <f t="shared" si="6"/>
        <v>-195.38368421052655</v>
      </c>
      <c r="T46" s="47">
        <f t="shared" si="7"/>
        <v>-869.12631578947367</v>
      </c>
      <c r="U46" s="47">
        <f t="shared" si="8"/>
        <v>-43.456315789473734</v>
      </c>
      <c r="V46" s="48">
        <f t="shared" si="9"/>
        <v>-825.67000000000007</v>
      </c>
    </row>
    <row r="47" spans="1:22" x14ac:dyDescent="0.3">
      <c r="A47" s="15" t="s">
        <v>438</v>
      </c>
      <c r="B47" s="76" t="s">
        <v>624</v>
      </c>
      <c r="C47" s="17" t="s">
        <v>625</v>
      </c>
      <c r="D47" s="18" t="s">
        <v>618</v>
      </c>
      <c r="E47" s="19">
        <v>0.95</v>
      </c>
      <c r="F47" s="17" t="s">
        <v>470</v>
      </c>
      <c r="G47" s="30">
        <v>42272</v>
      </c>
      <c r="H47" s="23">
        <v>2100</v>
      </c>
      <c r="I47" s="14">
        <v>100</v>
      </c>
      <c r="J47" s="14">
        <v>2000</v>
      </c>
      <c r="K47" s="14">
        <v>100.00000000000009</v>
      </c>
      <c r="L47" s="24">
        <v>1900</v>
      </c>
      <c r="M47" s="77">
        <v>809.03</v>
      </c>
      <c r="N47" s="41">
        <v>0</v>
      </c>
      <c r="O47" s="14">
        <f t="shared" si="3"/>
        <v>809.03149999999994</v>
      </c>
      <c r="P47" s="14">
        <f t="shared" si="4"/>
        <v>40.451500000000031</v>
      </c>
      <c r="Q47" s="78">
        <v>768.57999999999993</v>
      </c>
      <c r="R47" s="74">
        <f t="shared" si="5"/>
        <v>-1290.97</v>
      </c>
      <c r="S47" s="47">
        <f t="shared" si="6"/>
        <v>-100</v>
      </c>
      <c r="T47" s="47">
        <f t="shared" si="7"/>
        <v>-1190.9684999999999</v>
      </c>
      <c r="U47" s="47">
        <f t="shared" si="8"/>
        <v>-59.548500000000054</v>
      </c>
      <c r="V47" s="48">
        <f t="shared" si="9"/>
        <v>-1131.42</v>
      </c>
    </row>
    <row r="48" spans="1:22" x14ac:dyDescent="0.3">
      <c r="A48" s="15" t="s">
        <v>438</v>
      </c>
      <c r="B48" s="76" t="s">
        <v>626</v>
      </c>
      <c r="C48" s="17" t="s">
        <v>627</v>
      </c>
      <c r="D48" s="18" t="s">
        <v>618</v>
      </c>
      <c r="E48" s="19">
        <v>0.95</v>
      </c>
      <c r="F48" s="17" t="s">
        <v>471</v>
      </c>
      <c r="G48" s="30">
        <v>42635</v>
      </c>
      <c r="H48" s="23">
        <v>4100</v>
      </c>
      <c r="I48" s="14">
        <v>100</v>
      </c>
      <c r="J48" s="14">
        <v>4000</v>
      </c>
      <c r="K48" s="14">
        <v>200.00000000000017</v>
      </c>
      <c r="L48" s="24">
        <v>3800</v>
      </c>
      <c r="M48" s="77">
        <v>2654.2400000000002</v>
      </c>
      <c r="N48" s="41">
        <v>0</v>
      </c>
      <c r="O48" s="14">
        <f t="shared" si="3"/>
        <v>2654.252</v>
      </c>
      <c r="P48" s="14">
        <f t="shared" si="4"/>
        <v>132.71200000000013</v>
      </c>
      <c r="Q48" s="78">
        <v>2521.54</v>
      </c>
      <c r="R48" s="74">
        <f t="shared" si="5"/>
        <v>-1445.7599999999998</v>
      </c>
      <c r="S48" s="47">
        <f t="shared" si="6"/>
        <v>-100</v>
      </c>
      <c r="T48" s="47">
        <f t="shared" si="7"/>
        <v>-1345.748</v>
      </c>
      <c r="U48" s="47">
        <f t="shared" si="8"/>
        <v>-67.288000000000039</v>
      </c>
      <c r="V48" s="48">
        <f t="shared" si="9"/>
        <v>-1278.46</v>
      </c>
    </row>
    <row r="49" spans="1:22" x14ac:dyDescent="0.3">
      <c r="A49" s="15" t="s">
        <v>438</v>
      </c>
      <c r="B49" s="76" t="s">
        <v>628</v>
      </c>
      <c r="C49" s="17">
        <v>3472</v>
      </c>
      <c r="D49" s="18" t="s">
        <v>143</v>
      </c>
      <c r="E49" s="19">
        <v>0.6</v>
      </c>
      <c r="F49" s="26" t="s">
        <v>472</v>
      </c>
      <c r="G49" s="82">
        <v>43811</v>
      </c>
      <c r="H49" s="23">
        <v>2500</v>
      </c>
      <c r="I49" s="14">
        <v>800</v>
      </c>
      <c r="J49" s="14">
        <v>1700</v>
      </c>
      <c r="K49" s="14">
        <v>680</v>
      </c>
      <c r="L49" s="24">
        <v>1020</v>
      </c>
      <c r="M49" s="77">
        <v>1728.52</v>
      </c>
      <c r="N49" s="41">
        <f t="shared" si="2"/>
        <v>605.05333333333328</v>
      </c>
      <c r="O49" s="14">
        <f t="shared" si="3"/>
        <v>1123.4666666666667</v>
      </c>
      <c r="P49" s="14">
        <f t="shared" si="4"/>
        <v>449.38666666666671</v>
      </c>
      <c r="Q49" s="78">
        <v>674.08</v>
      </c>
      <c r="R49" s="74">
        <f t="shared" si="5"/>
        <v>-771.48</v>
      </c>
      <c r="S49" s="47">
        <f t="shared" si="6"/>
        <v>-194.94666666666672</v>
      </c>
      <c r="T49" s="47">
        <f t="shared" si="7"/>
        <v>-576.5333333333333</v>
      </c>
      <c r="U49" s="47">
        <f t="shared" si="8"/>
        <v>-230.61333333333329</v>
      </c>
      <c r="V49" s="48">
        <f t="shared" si="9"/>
        <v>-345.91999999999996</v>
      </c>
    </row>
    <row r="50" spans="1:22" x14ac:dyDescent="0.3">
      <c r="A50" s="15" t="s">
        <v>439</v>
      </c>
      <c r="B50" s="76" t="s">
        <v>629</v>
      </c>
      <c r="C50" s="17">
        <v>3312</v>
      </c>
      <c r="D50" s="18" t="s">
        <v>618</v>
      </c>
      <c r="E50" s="19">
        <v>0.95</v>
      </c>
      <c r="F50" s="26" t="s">
        <v>466</v>
      </c>
      <c r="G50" s="30">
        <v>42481</v>
      </c>
      <c r="H50" s="23">
        <v>9200</v>
      </c>
      <c r="I50" s="14">
        <v>200</v>
      </c>
      <c r="J50" s="14">
        <v>9000</v>
      </c>
      <c r="K50" s="14">
        <v>450.0000000000004</v>
      </c>
      <c r="L50" s="24">
        <v>8550</v>
      </c>
      <c r="M50" s="77">
        <v>6964.42</v>
      </c>
      <c r="N50" s="41">
        <v>0</v>
      </c>
      <c r="O50" s="14">
        <f t="shared" si="3"/>
        <v>6964.451</v>
      </c>
      <c r="P50" s="14">
        <f t="shared" si="4"/>
        <v>348.22100000000029</v>
      </c>
      <c r="Q50" s="78">
        <v>6616.23</v>
      </c>
      <c r="R50" s="74">
        <f t="shared" si="5"/>
        <v>-2235.58</v>
      </c>
      <c r="S50" s="47">
        <f t="shared" si="6"/>
        <v>-200</v>
      </c>
      <c r="T50" s="47">
        <f t="shared" si="7"/>
        <v>-2035.549</v>
      </c>
      <c r="U50" s="47">
        <f t="shared" si="8"/>
        <v>-101.77900000000011</v>
      </c>
      <c r="V50" s="48">
        <f t="shared" si="9"/>
        <v>-1933.7700000000004</v>
      </c>
    </row>
    <row r="51" spans="1:22" x14ac:dyDescent="0.3">
      <c r="A51" s="15" t="s">
        <v>439</v>
      </c>
      <c r="B51" s="76" t="s">
        <v>630</v>
      </c>
      <c r="C51" s="17">
        <v>3313</v>
      </c>
      <c r="D51" s="18" t="s">
        <v>618</v>
      </c>
      <c r="E51" s="19">
        <v>0.95</v>
      </c>
      <c r="F51" s="26" t="s">
        <v>466</v>
      </c>
      <c r="G51" s="30">
        <v>42481</v>
      </c>
      <c r="H51" s="23">
        <v>10200</v>
      </c>
      <c r="I51" s="14">
        <v>200</v>
      </c>
      <c r="J51" s="14">
        <v>10000</v>
      </c>
      <c r="K51" s="14">
        <v>500.00000000000045</v>
      </c>
      <c r="L51" s="24">
        <v>9500</v>
      </c>
      <c r="M51" s="77">
        <v>4457.5599999999995</v>
      </c>
      <c r="N51" s="41">
        <v>0</v>
      </c>
      <c r="O51" s="14">
        <f t="shared" si="3"/>
        <v>4457.5780000000013</v>
      </c>
      <c r="P51" s="14">
        <f t="shared" si="4"/>
        <v>222.87800000000018</v>
      </c>
      <c r="Q51" s="78">
        <v>4234.7000000000007</v>
      </c>
      <c r="R51" s="74">
        <f t="shared" si="5"/>
        <v>-5742.4400000000005</v>
      </c>
      <c r="S51" s="47">
        <f t="shared" si="6"/>
        <v>-200</v>
      </c>
      <c r="T51" s="47">
        <f t="shared" si="7"/>
        <v>-5542.4219999999987</v>
      </c>
      <c r="U51" s="47">
        <f t="shared" si="8"/>
        <v>-277.1220000000003</v>
      </c>
      <c r="V51" s="48">
        <f t="shared" si="9"/>
        <v>-5265.2999999999993</v>
      </c>
    </row>
    <row r="52" spans="1:22" x14ac:dyDescent="0.3">
      <c r="A52" s="15" t="s">
        <v>439</v>
      </c>
      <c r="B52" s="76" t="s">
        <v>631</v>
      </c>
      <c r="C52" s="17">
        <v>3314</v>
      </c>
      <c r="D52" s="18" t="s">
        <v>618</v>
      </c>
      <c r="E52" s="19">
        <v>0.95</v>
      </c>
      <c r="F52" s="26" t="s">
        <v>466</v>
      </c>
      <c r="G52" s="30">
        <v>42481</v>
      </c>
      <c r="H52" s="23">
        <v>9000</v>
      </c>
      <c r="I52" s="14">
        <v>200</v>
      </c>
      <c r="J52" s="14">
        <v>8800</v>
      </c>
      <c r="K52" s="14">
        <v>440.0000000000004</v>
      </c>
      <c r="L52" s="24">
        <v>8360</v>
      </c>
      <c r="M52" s="77">
        <v>7300.2199999999993</v>
      </c>
      <c r="N52" s="41">
        <f t="shared" si="2"/>
        <v>32.198947368419795</v>
      </c>
      <c r="O52" s="14">
        <f t="shared" si="3"/>
        <v>7268.0210526315796</v>
      </c>
      <c r="P52" s="14">
        <f t="shared" si="4"/>
        <v>363.40105263157932</v>
      </c>
      <c r="Q52" s="78">
        <v>6904.62</v>
      </c>
      <c r="R52" s="74">
        <f t="shared" si="5"/>
        <v>-1699.7800000000007</v>
      </c>
      <c r="S52" s="47">
        <f t="shared" si="6"/>
        <v>-167.80105263158021</v>
      </c>
      <c r="T52" s="47">
        <f t="shared" si="7"/>
        <v>-1531.9789473684204</v>
      </c>
      <c r="U52" s="47">
        <f t="shared" si="8"/>
        <v>-76.598947368421079</v>
      </c>
      <c r="V52" s="48">
        <f t="shared" si="9"/>
        <v>-1455.38</v>
      </c>
    </row>
    <row r="53" spans="1:22" x14ac:dyDescent="0.3">
      <c r="A53" s="15" t="s">
        <v>439</v>
      </c>
      <c r="B53" s="76" t="s">
        <v>632</v>
      </c>
      <c r="C53" s="17">
        <v>3315</v>
      </c>
      <c r="D53" s="18" t="s">
        <v>618</v>
      </c>
      <c r="E53" s="19">
        <v>0.95</v>
      </c>
      <c r="F53" s="26" t="s">
        <v>466</v>
      </c>
      <c r="G53" s="30">
        <v>42481</v>
      </c>
      <c r="H53" s="23">
        <v>3400</v>
      </c>
      <c r="I53" s="14">
        <v>200</v>
      </c>
      <c r="J53" s="14">
        <v>3200</v>
      </c>
      <c r="K53" s="14">
        <v>160.00000000000014</v>
      </c>
      <c r="L53" s="24">
        <v>3040</v>
      </c>
      <c r="M53" s="77">
        <v>1608.1</v>
      </c>
      <c r="N53" s="41">
        <v>0</v>
      </c>
      <c r="O53" s="14">
        <f t="shared" si="3"/>
        <v>1608.095</v>
      </c>
      <c r="P53" s="14">
        <f t="shared" si="4"/>
        <v>80.405000000000072</v>
      </c>
      <c r="Q53" s="78">
        <v>1527.69</v>
      </c>
      <c r="R53" s="74">
        <f t="shared" si="5"/>
        <v>-1791.9</v>
      </c>
      <c r="S53" s="47">
        <f t="shared" si="6"/>
        <v>-200</v>
      </c>
      <c r="T53" s="47">
        <f t="shared" si="7"/>
        <v>-1591.905</v>
      </c>
      <c r="U53" s="47">
        <f t="shared" si="8"/>
        <v>-79.59500000000007</v>
      </c>
      <c r="V53" s="48">
        <f t="shared" si="9"/>
        <v>-1512.31</v>
      </c>
    </row>
    <row r="54" spans="1:22" x14ac:dyDescent="0.3">
      <c r="A54" s="15" t="s">
        <v>436</v>
      </c>
      <c r="B54" s="76" t="s">
        <v>633</v>
      </c>
      <c r="C54" s="17" t="s">
        <v>634</v>
      </c>
      <c r="D54" s="18" t="s">
        <v>24</v>
      </c>
      <c r="E54" s="19">
        <v>0.9</v>
      </c>
      <c r="F54" s="26" t="s">
        <v>473</v>
      </c>
      <c r="G54" s="22" t="s">
        <v>474</v>
      </c>
      <c r="H54" s="23">
        <v>12800</v>
      </c>
      <c r="I54" s="14">
        <v>1800</v>
      </c>
      <c r="J54" s="14">
        <v>11000</v>
      </c>
      <c r="K54" s="14">
        <v>1099.9999999999998</v>
      </c>
      <c r="L54" s="24">
        <v>9900</v>
      </c>
      <c r="M54" s="77">
        <v>7809.2400000000007</v>
      </c>
      <c r="N54" s="41">
        <f t="shared" si="2"/>
        <v>124.32888888889102</v>
      </c>
      <c r="O54" s="14">
        <f t="shared" si="3"/>
        <v>7684.9111111111097</v>
      </c>
      <c r="P54" s="14">
        <f t="shared" si="4"/>
        <v>768.49111111111074</v>
      </c>
      <c r="Q54" s="78">
        <v>6916.4199999999992</v>
      </c>
      <c r="R54" s="74">
        <f t="shared" si="5"/>
        <v>-4990.7599999999993</v>
      </c>
      <c r="S54" s="47">
        <f t="shared" si="6"/>
        <v>-1675.671111111109</v>
      </c>
      <c r="T54" s="47">
        <f t="shared" si="7"/>
        <v>-3315.0888888888903</v>
      </c>
      <c r="U54" s="47">
        <f t="shared" si="8"/>
        <v>-331.50888888888903</v>
      </c>
      <c r="V54" s="48">
        <f t="shared" si="9"/>
        <v>-2983.5800000000008</v>
      </c>
    </row>
    <row r="55" spans="1:22" x14ac:dyDescent="0.3">
      <c r="A55" s="15" t="s">
        <v>436</v>
      </c>
      <c r="B55" s="76" t="s">
        <v>635</v>
      </c>
      <c r="C55" s="17" t="s">
        <v>636</v>
      </c>
      <c r="D55" s="18" t="s">
        <v>24</v>
      </c>
      <c r="E55" s="19">
        <v>0.9</v>
      </c>
      <c r="F55" s="17" t="s">
        <v>475</v>
      </c>
      <c r="G55" s="30">
        <v>44077</v>
      </c>
      <c r="H55" s="23">
        <v>30177.56</v>
      </c>
      <c r="I55" s="14">
        <v>18267.46</v>
      </c>
      <c r="J55" s="14">
        <v>11910.100000000002</v>
      </c>
      <c r="K55" s="14">
        <v>1191.01</v>
      </c>
      <c r="L55" s="24">
        <v>10719.090000000002</v>
      </c>
      <c r="M55" s="77">
        <v>30120.949999999997</v>
      </c>
      <c r="N55" s="41">
        <f t="shared" si="2"/>
        <v>18164.416666666664</v>
      </c>
      <c r="O55" s="14">
        <f t="shared" si="3"/>
        <v>11956.533333333333</v>
      </c>
      <c r="P55" s="14">
        <f t="shared" si="4"/>
        <v>1195.653333333333</v>
      </c>
      <c r="Q55" s="78">
        <v>10760.88</v>
      </c>
      <c r="R55" s="74">
        <f t="shared" si="5"/>
        <v>-56.61000000000422</v>
      </c>
      <c r="S55" s="47">
        <f t="shared" si="6"/>
        <v>-103.04333333333489</v>
      </c>
      <c r="T55" s="47">
        <f t="shared" si="7"/>
        <v>46.433333333330665</v>
      </c>
      <c r="U55" s="47">
        <f t="shared" si="8"/>
        <v>4.6433333333329756</v>
      </c>
      <c r="V55" s="48">
        <f t="shared" si="9"/>
        <v>41.789999999997235</v>
      </c>
    </row>
    <row r="56" spans="1:22" x14ac:dyDescent="0.3">
      <c r="A56" s="15" t="s">
        <v>436</v>
      </c>
      <c r="B56" s="76" t="s">
        <v>637</v>
      </c>
      <c r="C56" s="17">
        <v>3250</v>
      </c>
      <c r="D56" s="18" t="s">
        <v>149</v>
      </c>
      <c r="E56" s="19">
        <v>0.9</v>
      </c>
      <c r="F56" s="26" t="s">
        <v>462</v>
      </c>
      <c r="G56" s="83">
        <v>43986</v>
      </c>
      <c r="H56" s="23">
        <v>47000</v>
      </c>
      <c r="I56" s="14">
        <v>18751.55</v>
      </c>
      <c r="J56" s="14">
        <v>28248.449999999997</v>
      </c>
      <c r="K56" s="14">
        <v>2824.8449999999993</v>
      </c>
      <c r="L56" s="24">
        <v>25423.605</v>
      </c>
      <c r="M56" s="77">
        <v>41567.83</v>
      </c>
      <c r="N56" s="41">
        <f t="shared" si="2"/>
        <v>13319.380000000005</v>
      </c>
      <c r="O56" s="14">
        <v>28248.449999999997</v>
      </c>
      <c r="P56" s="14">
        <v>2824.8449999999993</v>
      </c>
      <c r="Q56" s="24">
        <v>25423.605</v>
      </c>
      <c r="R56" s="74">
        <f t="shared" si="5"/>
        <v>-5432.1699999999983</v>
      </c>
      <c r="S56" s="47">
        <f t="shared" si="6"/>
        <v>-5432.1699999999946</v>
      </c>
      <c r="T56" s="47">
        <f t="shared" si="7"/>
        <v>0</v>
      </c>
      <c r="U56" s="47">
        <f t="shared" si="8"/>
        <v>0</v>
      </c>
      <c r="V56" s="48">
        <f t="shared" si="9"/>
        <v>0</v>
      </c>
    </row>
    <row r="57" spans="1:22" x14ac:dyDescent="0.3">
      <c r="A57" s="15" t="s">
        <v>436</v>
      </c>
      <c r="B57" s="76" t="s">
        <v>638</v>
      </c>
      <c r="C57" s="17">
        <v>3253</v>
      </c>
      <c r="D57" s="18" t="s">
        <v>149</v>
      </c>
      <c r="E57" s="19">
        <v>0.9</v>
      </c>
      <c r="F57" s="26" t="s">
        <v>476</v>
      </c>
      <c r="G57" s="82">
        <v>43447</v>
      </c>
      <c r="H57" s="23">
        <v>38799.999999999993</v>
      </c>
      <c r="I57" s="14">
        <v>7439.95</v>
      </c>
      <c r="J57" s="14">
        <v>31360.049999999996</v>
      </c>
      <c r="K57" s="14">
        <v>3136.0049999999992</v>
      </c>
      <c r="L57" s="24">
        <v>28224.044999999998</v>
      </c>
      <c r="M57" s="77">
        <v>34841.68</v>
      </c>
      <c r="N57" s="41">
        <f t="shared" si="2"/>
        <v>3481.6300000000047</v>
      </c>
      <c r="O57" s="14">
        <v>31360.049999999996</v>
      </c>
      <c r="P57" s="14">
        <v>3136.0049999999992</v>
      </c>
      <c r="Q57" s="24">
        <v>28224.044999999998</v>
      </c>
      <c r="R57" s="74">
        <f t="shared" si="5"/>
        <v>-3958.3199999999924</v>
      </c>
      <c r="S57" s="47">
        <f t="shared" si="6"/>
        <v>-3958.3199999999952</v>
      </c>
      <c r="T57" s="47">
        <f t="shared" si="7"/>
        <v>0</v>
      </c>
      <c r="U57" s="47">
        <f t="shared" si="8"/>
        <v>0</v>
      </c>
      <c r="V57" s="48">
        <f t="shared" si="9"/>
        <v>0</v>
      </c>
    </row>
    <row r="58" spans="1:22" x14ac:dyDescent="0.3">
      <c r="A58" s="15" t="s">
        <v>436</v>
      </c>
      <c r="B58" s="76" t="s">
        <v>639</v>
      </c>
      <c r="C58" s="17" t="s">
        <v>640</v>
      </c>
      <c r="D58" s="18" t="s">
        <v>149</v>
      </c>
      <c r="E58" s="19">
        <v>0.9</v>
      </c>
      <c r="F58" s="26" t="s">
        <v>477</v>
      </c>
      <c r="G58" s="82">
        <v>42481</v>
      </c>
      <c r="H58" s="23">
        <v>69000</v>
      </c>
      <c r="I58" s="14">
        <v>3500</v>
      </c>
      <c r="J58" s="14">
        <v>65500</v>
      </c>
      <c r="K58" s="14">
        <v>6549.9999999999982</v>
      </c>
      <c r="L58" s="24">
        <v>58950</v>
      </c>
      <c r="M58" s="77">
        <v>51148.42</v>
      </c>
      <c r="N58" s="41">
        <f t="shared" si="2"/>
        <v>24.642222222231794</v>
      </c>
      <c r="O58" s="14">
        <f t="shared" si="3"/>
        <v>51123.777777777766</v>
      </c>
      <c r="P58" s="14">
        <f t="shared" si="4"/>
        <v>5112.3777777777759</v>
      </c>
      <c r="Q58" s="78">
        <v>46011.399999999994</v>
      </c>
      <c r="R58" s="74">
        <f t="shared" si="5"/>
        <v>-17851.580000000002</v>
      </c>
      <c r="S58" s="47">
        <f t="shared" si="6"/>
        <v>-3475.3577777777682</v>
      </c>
      <c r="T58" s="47">
        <f t="shared" si="7"/>
        <v>-14376.222222222234</v>
      </c>
      <c r="U58" s="47">
        <f t="shared" si="8"/>
        <v>-1437.6222222222223</v>
      </c>
      <c r="V58" s="48">
        <f t="shared" si="9"/>
        <v>-12938.600000000006</v>
      </c>
    </row>
    <row r="59" spans="1:22" x14ac:dyDescent="0.3">
      <c r="A59" s="15" t="s">
        <v>436</v>
      </c>
      <c r="B59" s="76" t="s">
        <v>641</v>
      </c>
      <c r="C59" s="17" t="s">
        <v>642</v>
      </c>
      <c r="D59" s="18" t="s">
        <v>149</v>
      </c>
      <c r="E59" s="19">
        <v>0.9</v>
      </c>
      <c r="F59" s="26" t="s">
        <v>477</v>
      </c>
      <c r="G59" s="82">
        <v>42481</v>
      </c>
      <c r="H59" s="23">
        <v>123000</v>
      </c>
      <c r="I59" s="14">
        <v>8500</v>
      </c>
      <c r="J59" s="14">
        <v>114500</v>
      </c>
      <c r="K59" s="14">
        <v>11449.999999999998</v>
      </c>
      <c r="L59" s="24">
        <v>103050</v>
      </c>
      <c r="M59" s="77">
        <v>112803.79999999999</v>
      </c>
      <c r="N59" s="41">
        <f t="shared" si="2"/>
        <v>2949.9555555555417</v>
      </c>
      <c r="O59" s="14">
        <f t="shared" si="3"/>
        <v>109853.84444444445</v>
      </c>
      <c r="P59" s="14">
        <f t="shared" si="4"/>
        <v>10985.384444444442</v>
      </c>
      <c r="Q59" s="78">
        <v>98868.46</v>
      </c>
      <c r="R59" s="74">
        <f t="shared" si="5"/>
        <v>-10196.200000000012</v>
      </c>
      <c r="S59" s="47">
        <f t="shared" si="6"/>
        <v>-5550.0444444444583</v>
      </c>
      <c r="T59" s="47">
        <f t="shared" si="7"/>
        <v>-4646.1555555555533</v>
      </c>
      <c r="U59" s="47">
        <f t="shared" si="8"/>
        <v>-464.61555555555606</v>
      </c>
      <c r="V59" s="48">
        <f t="shared" si="9"/>
        <v>-4181.5399999999936</v>
      </c>
    </row>
    <row r="60" spans="1:22" x14ac:dyDescent="0.3">
      <c r="A60" s="15" t="s">
        <v>436</v>
      </c>
      <c r="B60" s="76" t="s">
        <v>643</v>
      </c>
      <c r="C60" s="17" t="s">
        <v>644</v>
      </c>
      <c r="D60" s="18" t="s">
        <v>149</v>
      </c>
      <c r="E60" s="19">
        <v>0.9</v>
      </c>
      <c r="F60" s="26" t="s">
        <v>462</v>
      </c>
      <c r="G60" s="83">
        <v>43986</v>
      </c>
      <c r="H60" s="23">
        <v>182000</v>
      </c>
      <c r="I60" s="14">
        <v>58753</v>
      </c>
      <c r="J60" s="14">
        <v>123247.04444444446</v>
      </c>
      <c r="K60" s="14">
        <v>12324.704444444444</v>
      </c>
      <c r="L60" s="24">
        <v>110922.34000000001</v>
      </c>
      <c r="M60" s="77">
        <v>171135.61</v>
      </c>
      <c r="N60" s="41">
        <f t="shared" si="2"/>
        <v>47888.565555555528</v>
      </c>
      <c r="O60" s="14">
        <f t="shared" si="3"/>
        <v>123247.04444444446</v>
      </c>
      <c r="P60" s="14">
        <f t="shared" si="4"/>
        <v>12324.704444444444</v>
      </c>
      <c r="Q60" s="78">
        <v>110922.34000000001</v>
      </c>
      <c r="R60" s="74">
        <f t="shared" si="5"/>
        <v>-10864.390000000014</v>
      </c>
      <c r="S60" s="47">
        <f t="shared" si="6"/>
        <v>-10864.434444444472</v>
      </c>
      <c r="T60" s="47">
        <f t="shared" si="7"/>
        <v>0</v>
      </c>
      <c r="U60" s="47">
        <f t="shared" si="8"/>
        <v>0</v>
      </c>
      <c r="V60" s="48">
        <f t="shared" si="9"/>
        <v>0</v>
      </c>
    </row>
    <row r="61" spans="1:22" x14ac:dyDescent="0.3">
      <c r="A61" s="15" t="s">
        <v>436</v>
      </c>
      <c r="B61" s="76" t="s">
        <v>645</v>
      </c>
      <c r="C61" s="17" t="s">
        <v>646</v>
      </c>
      <c r="D61" s="18" t="s">
        <v>149</v>
      </c>
      <c r="E61" s="19">
        <v>0.9</v>
      </c>
      <c r="F61" s="26" t="s">
        <v>478</v>
      </c>
      <c r="G61" s="82">
        <v>42544</v>
      </c>
      <c r="H61" s="23">
        <v>32000</v>
      </c>
      <c r="I61" s="14">
        <v>0</v>
      </c>
      <c r="J61" s="14">
        <v>32000</v>
      </c>
      <c r="K61" s="14">
        <v>3199.9999999999991</v>
      </c>
      <c r="L61" s="24">
        <v>28800</v>
      </c>
      <c r="M61" s="77">
        <v>25573.850000000002</v>
      </c>
      <c r="N61" s="41">
        <f t="shared" si="2"/>
        <v>931.03888888889196</v>
      </c>
      <c r="O61" s="14">
        <f t="shared" si="3"/>
        <v>24642.81111111111</v>
      </c>
      <c r="P61" s="14">
        <f t="shared" si="4"/>
        <v>2464.2811111111105</v>
      </c>
      <c r="Q61" s="78">
        <v>22178.53</v>
      </c>
      <c r="R61" s="74">
        <f t="shared" si="5"/>
        <v>-6426.1499999999978</v>
      </c>
      <c r="S61" s="47">
        <f t="shared" si="6"/>
        <v>931.03888888889196</v>
      </c>
      <c r="T61" s="47">
        <f t="shared" si="7"/>
        <v>-7357.1888888888898</v>
      </c>
      <c r="U61" s="47">
        <f t="shared" si="8"/>
        <v>-735.71888888888861</v>
      </c>
      <c r="V61" s="48">
        <f t="shared" si="9"/>
        <v>-6621.4700000000012</v>
      </c>
    </row>
    <row r="62" spans="1:22" x14ac:dyDescent="0.3">
      <c r="A62" s="15" t="s">
        <v>436</v>
      </c>
      <c r="B62" s="76" t="s">
        <v>647</v>
      </c>
      <c r="C62" s="17" t="s">
        <v>648</v>
      </c>
      <c r="D62" s="18" t="s">
        <v>149</v>
      </c>
      <c r="E62" s="19">
        <v>0.9</v>
      </c>
      <c r="F62" s="26" t="s">
        <v>462</v>
      </c>
      <c r="G62" s="83">
        <v>43986</v>
      </c>
      <c r="H62" s="23">
        <v>67000</v>
      </c>
      <c r="I62" s="14">
        <v>20512.349999999999</v>
      </c>
      <c r="J62" s="14">
        <v>46487.666666666657</v>
      </c>
      <c r="K62" s="14">
        <v>4648.7666666666646</v>
      </c>
      <c r="L62" s="24">
        <v>41838.899999999994</v>
      </c>
      <c r="M62" s="77">
        <v>55280.979999999996</v>
      </c>
      <c r="N62" s="41">
        <f t="shared" si="2"/>
        <v>8793.313333333339</v>
      </c>
      <c r="O62" s="14">
        <f t="shared" si="3"/>
        <v>46487.666666666657</v>
      </c>
      <c r="P62" s="14">
        <f t="shared" si="4"/>
        <v>4648.7666666666646</v>
      </c>
      <c r="Q62" s="78">
        <v>41838.899999999994</v>
      </c>
      <c r="R62" s="74">
        <f t="shared" si="5"/>
        <v>-11719.020000000004</v>
      </c>
      <c r="S62" s="47">
        <f t="shared" si="6"/>
        <v>-11719.03666666666</v>
      </c>
      <c r="T62" s="47">
        <f t="shared" si="7"/>
        <v>0</v>
      </c>
      <c r="U62" s="47">
        <f t="shared" si="8"/>
        <v>0</v>
      </c>
      <c r="V62" s="48">
        <f t="shared" si="9"/>
        <v>0</v>
      </c>
    </row>
    <row r="63" spans="1:22" x14ac:dyDescent="0.3">
      <c r="A63" s="15" t="s">
        <v>433</v>
      </c>
      <c r="B63" s="76" t="s">
        <v>649</v>
      </c>
      <c r="C63" s="17" t="s">
        <v>650</v>
      </c>
      <c r="D63" s="18" t="s">
        <v>24</v>
      </c>
      <c r="E63" s="19">
        <v>0.9</v>
      </c>
      <c r="F63" s="26" t="s">
        <v>479</v>
      </c>
      <c r="G63" s="27">
        <v>42544</v>
      </c>
      <c r="H63" s="23">
        <v>120</v>
      </c>
      <c r="I63" s="14">
        <v>20</v>
      </c>
      <c r="J63" s="14">
        <v>100</v>
      </c>
      <c r="K63" s="14">
        <v>9.9999999999999982</v>
      </c>
      <c r="L63" s="24">
        <v>90</v>
      </c>
      <c r="M63" s="77">
        <v>94.06</v>
      </c>
      <c r="N63" s="41">
        <f t="shared" si="2"/>
        <v>8.8711111111111194</v>
      </c>
      <c r="O63" s="14">
        <f t="shared" si="3"/>
        <v>85.188888888888883</v>
      </c>
      <c r="P63" s="14">
        <f t="shared" si="4"/>
        <v>8.5188888888888865</v>
      </c>
      <c r="Q63" s="78">
        <v>76.67</v>
      </c>
      <c r="R63" s="74">
        <f t="shared" si="5"/>
        <v>-25.939999999999998</v>
      </c>
      <c r="S63" s="47">
        <f t="shared" si="6"/>
        <v>-11.128888888888881</v>
      </c>
      <c r="T63" s="47">
        <f t="shared" si="7"/>
        <v>-14.811111111111117</v>
      </c>
      <c r="U63" s="47">
        <f t="shared" si="8"/>
        <v>-1.4811111111111117</v>
      </c>
      <c r="V63" s="48">
        <f t="shared" si="9"/>
        <v>-13.329999999999998</v>
      </c>
    </row>
    <row r="64" spans="1:22" x14ac:dyDescent="0.3">
      <c r="A64" s="15" t="s">
        <v>433</v>
      </c>
      <c r="B64" s="76" t="s">
        <v>651</v>
      </c>
      <c r="C64" s="17" t="s">
        <v>652</v>
      </c>
      <c r="D64" s="18" t="s">
        <v>653</v>
      </c>
      <c r="E64" s="19">
        <v>0.69830000000000003</v>
      </c>
      <c r="F64" s="26" t="s">
        <v>480</v>
      </c>
      <c r="G64" s="27">
        <v>43447</v>
      </c>
      <c r="H64" s="23">
        <v>1660.1</v>
      </c>
      <c r="I64" s="14">
        <v>127.7</v>
      </c>
      <c r="J64" s="14">
        <v>1532.3999999999999</v>
      </c>
      <c r="K64" s="14">
        <v>462.3250799999999</v>
      </c>
      <c r="L64" s="24">
        <v>1070.07492</v>
      </c>
      <c r="M64" s="77">
        <v>806.31999999999994</v>
      </c>
      <c r="N64" s="41">
        <f t="shared" ref="N64:N123" si="10">M64-(Q64/E64)</f>
        <v>121.59996563081768</v>
      </c>
      <c r="O64" s="14">
        <f t="shared" ref="O64:O123" si="11">P64+Q64</f>
        <v>684.72003436918226</v>
      </c>
      <c r="P64" s="14">
        <f t="shared" ref="P64:P123" si="12">(M64-N64)*(100%-E64)</f>
        <v>206.58003436918227</v>
      </c>
      <c r="Q64" s="78">
        <v>478.14</v>
      </c>
      <c r="R64" s="74">
        <f t="shared" ref="R64:R123" si="13">M64-H64</f>
        <v>-853.78</v>
      </c>
      <c r="S64" s="47">
        <f t="shared" ref="S64:S123" si="14">N64-I64</f>
        <v>-6.1000343691823247</v>
      </c>
      <c r="T64" s="47">
        <f t="shared" ref="T64:T123" si="15">O64-J64</f>
        <v>-847.67996563081761</v>
      </c>
      <c r="U64" s="47">
        <f t="shared" ref="U64:U123" si="16">P64-K64</f>
        <v>-255.74504563081763</v>
      </c>
      <c r="V64" s="48">
        <f t="shared" ref="V64:V123" si="17">Q64-L64</f>
        <v>-591.93492000000003</v>
      </c>
    </row>
    <row r="65" spans="1:22" x14ac:dyDescent="0.3">
      <c r="A65" s="15" t="s">
        <v>433</v>
      </c>
      <c r="B65" s="76" t="s">
        <v>654</v>
      </c>
      <c r="C65" s="17" t="s">
        <v>655</v>
      </c>
      <c r="D65" s="18" t="s">
        <v>24</v>
      </c>
      <c r="E65" s="19">
        <v>0.9</v>
      </c>
      <c r="F65" s="26" t="s">
        <v>481</v>
      </c>
      <c r="G65" s="27">
        <v>42544</v>
      </c>
      <c r="H65" s="23">
        <v>7010</v>
      </c>
      <c r="I65" s="14">
        <v>200</v>
      </c>
      <c r="J65" s="14">
        <v>6810</v>
      </c>
      <c r="K65" s="14">
        <v>680.99999999999989</v>
      </c>
      <c r="L65" s="24">
        <v>6129</v>
      </c>
      <c r="M65" s="77">
        <v>3761.085</v>
      </c>
      <c r="N65" s="41">
        <v>0</v>
      </c>
      <c r="O65" s="14">
        <f t="shared" si="11"/>
        <v>3761.085</v>
      </c>
      <c r="P65" s="14">
        <f>M65-Q65-N65</f>
        <v>373.32499999999982</v>
      </c>
      <c r="Q65" s="78">
        <v>3387.76</v>
      </c>
      <c r="R65" s="74">
        <f t="shared" si="13"/>
        <v>-3248.915</v>
      </c>
      <c r="S65" s="47">
        <f t="shared" si="14"/>
        <v>-200</v>
      </c>
      <c r="T65" s="47">
        <f t="shared" si="15"/>
        <v>-3048.915</v>
      </c>
      <c r="U65" s="47">
        <f t="shared" si="16"/>
        <v>-307.67500000000007</v>
      </c>
      <c r="V65" s="48">
        <f t="shared" si="17"/>
        <v>-2741.24</v>
      </c>
    </row>
    <row r="66" spans="1:22" x14ac:dyDescent="0.3">
      <c r="A66" s="15" t="s">
        <v>440</v>
      </c>
      <c r="B66" s="76" t="s">
        <v>656</v>
      </c>
      <c r="C66" s="17">
        <v>3256</v>
      </c>
      <c r="D66" s="18" t="s">
        <v>175</v>
      </c>
      <c r="E66" s="19">
        <v>0.85</v>
      </c>
      <c r="F66" s="26" t="s">
        <v>482</v>
      </c>
      <c r="G66" s="27">
        <v>42272</v>
      </c>
      <c r="H66" s="23">
        <v>82000</v>
      </c>
      <c r="I66" s="14">
        <v>2000</v>
      </c>
      <c r="J66" s="14">
        <v>80000</v>
      </c>
      <c r="K66" s="14">
        <v>12000.000000000002</v>
      </c>
      <c r="L66" s="24">
        <v>68000</v>
      </c>
      <c r="M66" s="77">
        <v>33027.440000000002</v>
      </c>
      <c r="N66" s="41">
        <v>0</v>
      </c>
      <c r="O66" s="14">
        <f t="shared" si="11"/>
        <v>33027.445999999996</v>
      </c>
      <c r="P66" s="14">
        <f t="shared" si="12"/>
        <v>4954.1160000000009</v>
      </c>
      <c r="Q66" s="78">
        <v>28073.329999999998</v>
      </c>
      <c r="R66" s="74">
        <f t="shared" si="13"/>
        <v>-48972.56</v>
      </c>
      <c r="S66" s="47">
        <f t="shared" si="14"/>
        <v>-2000</v>
      </c>
      <c r="T66" s="47">
        <f t="shared" si="15"/>
        <v>-46972.554000000004</v>
      </c>
      <c r="U66" s="47">
        <f t="shared" si="16"/>
        <v>-7045.8840000000009</v>
      </c>
      <c r="V66" s="48">
        <f t="shared" si="17"/>
        <v>-39926.67</v>
      </c>
    </row>
    <row r="67" spans="1:22" x14ac:dyDescent="0.3">
      <c r="A67" s="15" t="s">
        <v>440</v>
      </c>
      <c r="B67" s="76" t="s">
        <v>657</v>
      </c>
      <c r="C67" s="17" t="s">
        <v>658</v>
      </c>
      <c r="D67" s="18" t="s">
        <v>24</v>
      </c>
      <c r="E67" s="19">
        <v>0.9</v>
      </c>
      <c r="F67" s="26" t="s">
        <v>467</v>
      </c>
      <c r="G67" s="27">
        <v>44364</v>
      </c>
      <c r="H67" s="23">
        <v>3500</v>
      </c>
      <c r="I67" s="14">
        <v>100</v>
      </c>
      <c r="J67" s="14">
        <v>3400</v>
      </c>
      <c r="K67" s="14">
        <v>339.99999999999994</v>
      </c>
      <c r="L67" s="24">
        <v>3060</v>
      </c>
      <c r="M67" s="77">
        <v>4262.5296999999991</v>
      </c>
      <c r="N67" s="41">
        <v>0</v>
      </c>
      <c r="O67" s="14">
        <f t="shared" ref="O67" si="18">P67+Q67</f>
        <v>4262.5296999999991</v>
      </c>
      <c r="P67" s="14">
        <f>M67-Q67-N67</f>
        <v>424.10969999999952</v>
      </c>
      <c r="Q67" s="78">
        <v>3838.4199999999996</v>
      </c>
      <c r="R67" s="74">
        <f t="shared" si="13"/>
        <v>762.52969999999914</v>
      </c>
      <c r="S67" s="47">
        <f t="shared" si="14"/>
        <v>-100</v>
      </c>
      <c r="T67" s="47">
        <f t="shared" si="15"/>
        <v>862.52969999999914</v>
      </c>
      <c r="U67" s="47">
        <f t="shared" si="16"/>
        <v>84.109699999999577</v>
      </c>
      <c r="V67" s="48">
        <f t="shared" si="17"/>
        <v>778.41999999999962</v>
      </c>
    </row>
    <row r="68" spans="1:22" x14ac:dyDescent="0.3">
      <c r="A68" s="15" t="s">
        <v>435</v>
      </c>
      <c r="B68" s="76" t="s">
        <v>659</v>
      </c>
      <c r="C68" s="17">
        <v>3213</v>
      </c>
      <c r="D68" s="18" t="s">
        <v>618</v>
      </c>
      <c r="E68" s="19">
        <v>0.95</v>
      </c>
      <c r="F68" s="26" t="s">
        <v>483</v>
      </c>
      <c r="G68" s="27">
        <v>42272</v>
      </c>
      <c r="H68" s="23">
        <v>17200</v>
      </c>
      <c r="I68" s="14">
        <v>200</v>
      </c>
      <c r="J68" s="14">
        <v>17000</v>
      </c>
      <c r="K68" s="14">
        <v>850.0000000000008</v>
      </c>
      <c r="L68" s="24">
        <v>16150</v>
      </c>
      <c r="M68" s="77">
        <v>11157.17</v>
      </c>
      <c r="N68" s="41">
        <f t="shared" si="10"/>
        <v>191.21210526315735</v>
      </c>
      <c r="O68" s="14">
        <f t="shared" si="11"/>
        <v>10965.957894736843</v>
      </c>
      <c r="P68" s="14">
        <f t="shared" si="12"/>
        <v>548.29789473684264</v>
      </c>
      <c r="Q68" s="78">
        <v>10417.66</v>
      </c>
      <c r="R68" s="74">
        <f t="shared" si="13"/>
        <v>-6042.83</v>
      </c>
      <c r="S68" s="47">
        <f t="shared" si="14"/>
        <v>-8.7878947368426452</v>
      </c>
      <c r="T68" s="47">
        <f t="shared" si="15"/>
        <v>-6034.0421052631573</v>
      </c>
      <c r="U68" s="47">
        <f t="shared" si="16"/>
        <v>-301.70210526315816</v>
      </c>
      <c r="V68" s="48">
        <f t="shared" si="17"/>
        <v>-5732.34</v>
      </c>
    </row>
    <row r="69" spans="1:22" x14ac:dyDescent="0.3">
      <c r="A69" s="15" t="s">
        <v>435</v>
      </c>
      <c r="B69" s="76" t="s">
        <v>660</v>
      </c>
      <c r="C69" s="17" t="s">
        <v>661</v>
      </c>
      <c r="D69" s="18" t="s">
        <v>618</v>
      </c>
      <c r="E69" s="19">
        <v>0.95</v>
      </c>
      <c r="F69" s="26" t="s">
        <v>484</v>
      </c>
      <c r="G69" s="22" t="s">
        <v>342</v>
      </c>
      <c r="H69" s="23">
        <v>29200</v>
      </c>
      <c r="I69" s="14">
        <v>200</v>
      </c>
      <c r="J69" s="14">
        <v>29000</v>
      </c>
      <c r="K69" s="14">
        <v>1450.0000000000014</v>
      </c>
      <c r="L69" s="24">
        <v>27550</v>
      </c>
      <c r="M69" s="77">
        <v>19572.39</v>
      </c>
      <c r="N69" s="41">
        <v>0</v>
      </c>
      <c r="O69" s="14">
        <f t="shared" si="11"/>
        <v>19572.379499999999</v>
      </c>
      <c r="P69" s="14">
        <f t="shared" si="12"/>
        <v>978.61950000000081</v>
      </c>
      <c r="Q69" s="78">
        <v>18593.759999999998</v>
      </c>
      <c r="R69" s="74">
        <f t="shared" si="13"/>
        <v>-9627.61</v>
      </c>
      <c r="S69" s="47">
        <f t="shared" si="14"/>
        <v>-200</v>
      </c>
      <c r="T69" s="47">
        <f t="shared" si="15"/>
        <v>-9427.6205000000009</v>
      </c>
      <c r="U69" s="47">
        <f t="shared" si="16"/>
        <v>-471.38050000000055</v>
      </c>
      <c r="V69" s="48">
        <f t="shared" si="17"/>
        <v>-8956.2400000000016</v>
      </c>
    </row>
    <row r="70" spans="1:22" x14ac:dyDescent="0.3">
      <c r="A70" s="15" t="s">
        <v>435</v>
      </c>
      <c r="B70" s="76" t="s">
        <v>662</v>
      </c>
      <c r="C70" s="17" t="s">
        <v>663</v>
      </c>
      <c r="D70" s="18" t="s">
        <v>618</v>
      </c>
      <c r="E70" s="19">
        <v>0.95</v>
      </c>
      <c r="F70" s="26" t="s">
        <v>485</v>
      </c>
      <c r="G70" s="22" t="s">
        <v>486</v>
      </c>
      <c r="H70" s="23">
        <v>20200</v>
      </c>
      <c r="I70" s="14">
        <v>200</v>
      </c>
      <c r="J70" s="14">
        <v>20000</v>
      </c>
      <c r="K70" s="14">
        <v>1000.0000000000009</v>
      </c>
      <c r="L70" s="24">
        <v>19000</v>
      </c>
      <c r="M70" s="77">
        <v>2155.4499999999998</v>
      </c>
      <c r="N70" s="41">
        <v>0</v>
      </c>
      <c r="O70" s="14">
        <f t="shared" si="11"/>
        <v>2155.4625000000005</v>
      </c>
      <c r="P70" s="14">
        <f t="shared" si="12"/>
        <v>107.77250000000009</v>
      </c>
      <c r="Q70" s="78">
        <v>2047.6900000000003</v>
      </c>
      <c r="R70" s="74">
        <f t="shared" si="13"/>
        <v>-18044.55</v>
      </c>
      <c r="S70" s="47">
        <f t="shared" si="14"/>
        <v>-200</v>
      </c>
      <c r="T70" s="47">
        <f t="shared" si="15"/>
        <v>-17844.537499999999</v>
      </c>
      <c r="U70" s="47">
        <f t="shared" si="16"/>
        <v>-892.22750000000087</v>
      </c>
      <c r="V70" s="48">
        <f t="shared" si="17"/>
        <v>-16952.310000000001</v>
      </c>
    </row>
    <row r="71" spans="1:22" x14ac:dyDescent="0.3">
      <c r="A71" s="15" t="s">
        <v>435</v>
      </c>
      <c r="B71" s="76" t="s">
        <v>664</v>
      </c>
      <c r="C71" s="17">
        <v>3203</v>
      </c>
      <c r="D71" s="18" t="s">
        <v>618</v>
      </c>
      <c r="E71" s="19">
        <v>0.95</v>
      </c>
      <c r="F71" s="26" t="s">
        <v>487</v>
      </c>
      <c r="G71" s="22" t="s">
        <v>488</v>
      </c>
      <c r="H71" s="23">
        <v>10200</v>
      </c>
      <c r="I71" s="14">
        <v>200</v>
      </c>
      <c r="J71" s="14">
        <v>10000</v>
      </c>
      <c r="K71" s="14">
        <v>500.00000000000045</v>
      </c>
      <c r="L71" s="24">
        <v>9500</v>
      </c>
      <c r="M71" s="77">
        <v>8096.1600000000017</v>
      </c>
      <c r="N71" s="41">
        <v>0</v>
      </c>
      <c r="O71" s="14">
        <f t="shared" si="11"/>
        <v>8096.1680000000015</v>
      </c>
      <c r="P71" s="14">
        <f t="shared" si="12"/>
        <v>404.80800000000045</v>
      </c>
      <c r="Q71" s="78">
        <v>7691.3600000000006</v>
      </c>
      <c r="R71" s="74">
        <f t="shared" si="13"/>
        <v>-2103.8399999999983</v>
      </c>
      <c r="S71" s="47">
        <f t="shared" si="14"/>
        <v>-200</v>
      </c>
      <c r="T71" s="47">
        <f t="shared" si="15"/>
        <v>-1903.8319999999985</v>
      </c>
      <c r="U71" s="47">
        <f t="shared" si="16"/>
        <v>-95.192000000000007</v>
      </c>
      <c r="V71" s="48">
        <f t="shared" si="17"/>
        <v>-1808.6399999999994</v>
      </c>
    </row>
    <row r="72" spans="1:22" x14ac:dyDescent="0.3">
      <c r="A72" s="15" t="s">
        <v>435</v>
      </c>
      <c r="B72" s="76" t="s">
        <v>665</v>
      </c>
      <c r="C72" s="17" t="s">
        <v>666</v>
      </c>
      <c r="D72" s="18" t="s">
        <v>618</v>
      </c>
      <c r="E72" s="19">
        <v>0.95</v>
      </c>
      <c r="F72" s="26" t="s">
        <v>489</v>
      </c>
      <c r="G72" s="22" t="s">
        <v>490</v>
      </c>
      <c r="H72" s="23">
        <v>15150</v>
      </c>
      <c r="I72" s="14">
        <v>200</v>
      </c>
      <c r="J72" s="14">
        <v>14950</v>
      </c>
      <c r="K72" s="14">
        <v>747.50000000000068</v>
      </c>
      <c r="L72" s="24">
        <v>14202.5</v>
      </c>
      <c r="M72" s="77">
        <v>11950.51</v>
      </c>
      <c r="N72" s="41">
        <f t="shared" si="10"/>
        <v>6.3836842105265532</v>
      </c>
      <c r="O72" s="14">
        <f t="shared" si="11"/>
        <v>11944.126315789474</v>
      </c>
      <c r="P72" s="14">
        <f t="shared" si="12"/>
        <v>597.20631578947416</v>
      </c>
      <c r="Q72" s="78">
        <v>11346.92</v>
      </c>
      <c r="R72" s="74">
        <f t="shared" si="13"/>
        <v>-3199.49</v>
      </c>
      <c r="S72" s="47">
        <f t="shared" si="14"/>
        <v>-193.61631578947345</v>
      </c>
      <c r="T72" s="47">
        <f t="shared" si="15"/>
        <v>-3005.8736842105263</v>
      </c>
      <c r="U72" s="47">
        <f t="shared" si="16"/>
        <v>-150.29368421052652</v>
      </c>
      <c r="V72" s="48">
        <f t="shared" si="17"/>
        <v>-2855.58</v>
      </c>
    </row>
    <row r="73" spans="1:22" x14ac:dyDescent="0.3">
      <c r="A73" s="15" t="s">
        <v>435</v>
      </c>
      <c r="B73" s="76" t="s">
        <v>667</v>
      </c>
      <c r="C73" s="17">
        <v>3214</v>
      </c>
      <c r="D73" s="18" t="s">
        <v>618</v>
      </c>
      <c r="E73" s="19">
        <v>0.95</v>
      </c>
      <c r="F73" s="26" t="s">
        <v>491</v>
      </c>
      <c r="G73" s="27">
        <v>42272</v>
      </c>
      <c r="H73" s="23">
        <v>8400</v>
      </c>
      <c r="I73" s="14">
        <v>200</v>
      </c>
      <c r="J73" s="14">
        <v>8200</v>
      </c>
      <c r="K73" s="14">
        <v>410.00000000000034</v>
      </c>
      <c r="L73" s="24">
        <v>7790</v>
      </c>
      <c r="M73" s="77">
        <v>6438.3</v>
      </c>
      <c r="N73" s="41">
        <f t="shared" si="10"/>
        <v>111.37368421052543</v>
      </c>
      <c r="O73" s="14">
        <f t="shared" si="11"/>
        <v>6326.9263157894748</v>
      </c>
      <c r="P73" s="14">
        <f t="shared" si="12"/>
        <v>316.34631578947403</v>
      </c>
      <c r="Q73" s="78">
        <v>6010.5800000000008</v>
      </c>
      <c r="R73" s="74">
        <f t="shared" si="13"/>
        <v>-1961.6999999999998</v>
      </c>
      <c r="S73" s="47">
        <f t="shared" si="14"/>
        <v>-88.626315789474575</v>
      </c>
      <c r="T73" s="47">
        <f t="shared" si="15"/>
        <v>-1873.0736842105252</v>
      </c>
      <c r="U73" s="47">
        <f t="shared" si="16"/>
        <v>-93.653684210526308</v>
      </c>
      <c r="V73" s="48">
        <f t="shared" si="17"/>
        <v>-1779.4199999999992</v>
      </c>
    </row>
    <row r="74" spans="1:22" x14ac:dyDescent="0.3">
      <c r="A74" s="15" t="s">
        <v>435</v>
      </c>
      <c r="B74" s="76" t="s">
        <v>668</v>
      </c>
      <c r="C74" s="17" t="s">
        <v>669</v>
      </c>
      <c r="D74" s="18" t="s">
        <v>618</v>
      </c>
      <c r="E74" s="19">
        <v>0.95</v>
      </c>
      <c r="F74" s="26" t="s">
        <v>492</v>
      </c>
      <c r="G74" s="22" t="s">
        <v>493</v>
      </c>
      <c r="H74" s="23">
        <v>15200</v>
      </c>
      <c r="I74" s="14">
        <v>200</v>
      </c>
      <c r="J74" s="14">
        <v>15000</v>
      </c>
      <c r="K74" s="14">
        <v>750.00000000000068</v>
      </c>
      <c r="L74" s="24">
        <v>14250</v>
      </c>
      <c r="M74" s="77">
        <v>5079.8200000000006</v>
      </c>
      <c r="N74" s="41">
        <v>0</v>
      </c>
      <c r="O74" s="14">
        <f t="shared" si="11"/>
        <v>5079.8210000000017</v>
      </c>
      <c r="P74" s="14">
        <f t="shared" si="12"/>
        <v>253.99100000000027</v>
      </c>
      <c r="Q74" s="78">
        <v>4825.8300000000017</v>
      </c>
      <c r="R74" s="74">
        <f t="shared" si="13"/>
        <v>-10120.18</v>
      </c>
      <c r="S74" s="47">
        <f t="shared" si="14"/>
        <v>-200</v>
      </c>
      <c r="T74" s="47">
        <f t="shared" si="15"/>
        <v>-9920.1789999999983</v>
      </c>
      <c r="U74" s="47">
        <f t="shared" si="16"/>
        <v>-496.00900000000041</v>
      </c>
      <c r="V74" s="48">
        <f t="shared" si="17"/>
        <v>-9424.1699999999983</v>
      </c>
    </row>
    <row r="75" spans="1:22" x14ac:dyDescent="0.3">
      <c r="A75" s="15" t="s">
        <v>435</v>
      </c>
      <c r="B75" s="76" t="s">
        <v>670</v>
      </c>
      <c r="C75" s="17">
        <v>3258</v>
      </c>
      <c r="D75" s="18" t="s">
        <v>618</v>
      </c>
      <c r="E75" s="19">
        <v>0.95</v>
      </c>
      <c r="F75" s="26" t="s">
        <v>491</v>
      </c>
      <c r="G75" s="27">
        <v>42272</v>
      </c>
      <c r="H75" s="23">
        <v>22200</v>
      </c>
      <c r="I75" s="14">
        <v>200</v>
      </c>
      <c r="J75" s="14">
        <v>22000</v>
      </c>
      <c r="K75" s="14">
        <v>1100.0000000000009</v>
      </c>
      <c r="L75" s="24">
        <v>20900</v>
      </c>
      <c r="M75" s="77">
        <v>17134.670000000002</v>
      </c>
      <c r="N75" s="41">
        <f t="shared" si="10"/>
        <v>1530.1121052631588</v>
      </c>
      <c r="O75" s="14">
        <f t="shared" si="11"/>
        <v>15604.557894736843</v>
      </c>
      <c r="P75" s="14">
        <f t="shared" si="12"/>
        <v>780.22789473684281</v>
      </c>
      <c r="Q75" s="78">
        <v>14824.33</v>
      </c>
      <c r="R75" s="74">
        <f t="shared" si="13"/>
        <v>-5065.3299999999981</v>
      </c>
      <c r="S75" s="47">
        <f t="shared" si="14"/>
        <v>1330.1121052631588</v>
      </c>
      <c r="T75" s="47">
        <f t="shared" si="15"/>
        <v>-6395.4421052631569</v>
      </c>
      <c r="U75" s="47">
        <f t="shared" si="16"/>
        <v>-319.7721052631581</v>
      </c>
      <c r="V75" s="48">
        <f t="shared" si="17"/>
        <v>-6075.67</v>
      </c>
    </row>
    <row r="76" spans="1:22" x14ac:dyDescent="0.3">
      <c r="A76" s="15" t="s">
        <v>435</v>
      </c>
      <c r="B76" s="76" t="s">
        <v>671</v>
      </c>
      <c r="C76" s="17" t="s">
        <v>672</v>
      </c>
      <c r="D76" s="18" t="s">
        <v>618</v>
      </c>
      <c r="E76" s="19">
        <v>0.95</v>
      </c>
      <c r="F76" s="26" t="s">
        <v>494</v>
      </c>
      <c r="G76" s="27">
        <v>43083</v>
      </c>
      <c r="H76" s="23">
        <v>22200</v>
      </c>
      <c r="I76" s="14">
        <v>200</v>
      </c>
      <c r="J76" s="14">
        <v>22000</v>
      </c>
      <c r="K76" s="14">
        <v>1100.0000000000009</v>
      </c>
      <c r="L76" s="24">
        <v>20900</v>
      </c>
      <c r="M76" s="77">
        <v>15773.890000000001</v>
      </c>
      <c r="N76" s="41">
        <v>0</v>
      </c>
      <c r="O76" s="14">
        <f t="shared" si="11"/>
        <v>15773.894500000004</v>
      </c>
      <c r="P76" s="14">
        <f t="shared" si="12"/>
        <v>788.69450000000074</v>
      </c>
      <c r="Q76" s="78">
        <v>14985.200000000003</v>
      </c>
      <c r="R76" s="74">
        <f t="shared" si="13"/>
        <v>-6426.1099999999988</v>
      </c>
      <c r="S76" s="47">
        <f t="shared" si="14"/>
        <v>-200</v>
      </c>
      <c r="T76" s="47">
        <f t="shared" si="15"/>
        <v>-6226.105499999996</v>
      </c>
      <c r="U76" s="47">
        <f t="shared" si="16"/>
        <v>-311.30550000000017</v>
      </c>
      <c r="V76" s="48">
        <f t="shared" si="17"/>
        <v>-5914.7999999999975</v>
      </c>
    </row>
    <row r="77" spans="1:22" x14ac:dyDescent="0.3">
      <c r="A77" s="15" t="s">
        <v>435</v>
      </c>
      <c r="B77" s="76" t="s">
        <v>673</v>
      </c>
      <c r="C77" s="17" t="s">
        <v>674</v>
      </c>
      <c r="D77" s="18" t="s">
        <v>618</v>
      </c>
      <c r="E77" s="19">
        <v>0.95</v>
      </c>
      <c r="F77" s="26" t="s">
        <v>485</v>
      </c>
      <c r="G77" s="22" t="s">
        <v>486</v>
      </c>
      <c r="H77" s="23">
        <v>35300</v>
      </c>
      <c r="I77" s="14">
        <v>300</v>
      </c>
      <c r="J77" s="14">
        <v>35000</v>
      </c>
      <c r="K77" s="14">
        <v>1750.0000000000016</v>
      </c>
      <c r="L77" s="24">
        <v>33250</v>
      </c>
      <c r="M77" s="77">
        <v>19083.39</v>
      </c>
      <c r="N77" s="41">
        <v>0</v>
      </c>
      <c r="O77" s="14">
        <f t="shared" si="11"/>
        <v>19083.389500000001</v>
      </c>
      <c r="P77" s="14">
        <f t="shared" si="12"/>
        <v>954.16950000000077</v>
      </c>
      <c r="Q77" s="78">
        <v>18129.22</v>
      </c>
      <c r="R77" s="74">
        <f t="shared" si="13"/>
        <v>-16216.61</v>
      </c>
      <c r="S77" s="47">
        <f t="shared" si="14"/>
        <v>-300</v>
      </c>
      <c r="T77" s="47">
        <f t="shared" si="15"/>
        <v>-15916.610499999999</v>
      </c>
      <c r="U77" s="47">
        <f t="shared" si="16"/>
        <v>-795.83050000000082</v>
      </c>
      <c r="V77" s="48">
        <f t="shared" si="17"/>
        <v>-15120.779999999999</v>
      </c>
    </row>
    <row r="78" spans="1:22" x14ac:dyDescent="0.3">
      <c r="A78" s="15" t="s">
        <v>435</v>
      </c>
      <c r="B78" s="76" t="s">
        <v>675</v>
      </c>
      <c r="C78" s="17">
        <v>3215</v>
      </c>
      <c r="D78" s="18" t="s">
        <v>618</v>
      </c>
      <c r="E78" s="19">
        <v>0.95</v>
      </c>
      <c r="F78" s="26" t="s">
        <v>491</v>
      </c>
      <c r="G78" s="27">
        <v>42272</v>
      </c>
      <c r="H78" s="23">
        <v>21000</v>
      </c>
      <c r="I78" s="14">
        <v>200</v>
      </c>
      <c r="J78" s="14">
        <v>20800</v>
      </c>
      <c r="K78" s="14">
        <v>1040.0000000000009</v>
      </c>
      <c r="L78" s="24">
        <v>19760</v>
      </c>
      <c r="M78" s="77">
        <v>12560.480000000001</v>
      </c>
      <c r="N78" s="41">
        <f t="shared" si="10"/>
        <v>1233.6484210526323</v>
      </c>
      <c r="O78" s="14">
        <f t="shared" si="11"/>
        <v>11326.831578947369</v>
      </c>
      <c r="P78" s="14">
        <f t="shared" si="12"/>
        <v>566.34157894736893</v>
      </c>
      <c r="Q78" s="78">
        <v>10760.49</v>
      </c>
      <c r="R78" s="74">
        <f t="shared" si="13"/>
        <v>-8439.5199999999986</v>
      </c>
      <c r="S78" s="47">
        <f t="shared" si="14"/>
        <v>1033.6484210526323</v>
      </c>
      <c r="T78" s="47">
        <f t="shared" si="15"/>
        <v>-9473.1684210526309</v>
      </c>
      <c r="U78" s="47">
        <f t="shared" si="16"/>
        <v>-473.65842105263198</v>
      </c>
      <c r="V78" s="48">
        <f t="shared" si="17"/>
        <v>-8999.51</v>
      </c>
    </row>
    <row r="79" spans="1:22" x14ac:dyDescent="0.3">
      <c r="A79" s="15" t="s">
        <v>435</v>
      </c>
      <c r="B79" s="76" t="s">
        <v>676</v>
      </c>
      <c r="C79" s="17" t="s">
        <v>677</v>
      </c>
      <c r="D79" s="18" t="s">
        <v>618</v>
      </c>
      <c r="E79" s="19">
        <v>0.95</v>
      </c>
      <c r="F79" s="26" t="s">
        <v>485</v>
      </c>
      <c r="G79" s="22" t="s">
        <v>486</v>
      </c>
      <c r="H79" s="23">
        <v>18200</v>
      </c>
      <c r="I79" s="14">
        <v>200</v>
      </c>
      <c r="J79" s="14">
        <v>18000</v>
      </c>
      <c r="K79" s="14">
        <v>900.0000000000008</v>
      </c>
      <c r="L79" s="24">
        <v>17100</v>
      </c>
      <c r="M79" s="77">
        <v>6522.2</v>
      </c>
      <c r="N79" s="41">
        <f t="shared" si="10"/>
        <v>146.36842105263077</v>
      </c>
      <c r="O79" s="14">
        <f t="shared" si="11"/>
        <v>6375.8315789473691</v>
      </c>
      <c r="P79" s="14">
        <f t="shared" si="12"/>
        <v>318.79157894736875</v>
      </c>
      <c r="Q79" s="78">
        <v>6057.04</v>
      </c>
      <c r="R79" s="74">
        <f t="shared" si="13"/>
        <v>-11677.8</v>
      </c>
      <c r="S79" s="47">
        <f t="shared" si="14"/>
        <v>-53.631578947369235</v>
      </c>
      <c r="T79" s="47">
        <f t="shared" si="15"/>
        <v>-11624.168421052631</v>
      </c>
      <c r="U79" s="47">
        <f t="shared" si="16"/>
        <v>-581.20842105263205</v>
      </c>
      <c r="V79" s="48">
        <f t="shared" si="17"/>
        <v>-11042.96</v>
      </c>
    </row>
    <row r="80" spans="1:22" x14ac:dyDescent="0.3">
      <c r="A80" s="15" t="s">
        <v>435</v>
      </c>
      <c r="B80" s="76" t="s">
        <v>678</v>
      </c>
      <c r="C80" s="17">
        <v>3259</v>
      </c>
      <c r="D80" s="18" t="s">
        <v>618</v>
      </c>
      <c r="E80" s="19">
        <v>0.95</v>
      </c>
      <c r="F80" s="26" t="s">
        <v>495</v>
      </c>
      <c r="G80" s="27">
        <v>42810</v>
      </c>
      <c r="H80" s="23">
        <v>11200</v>
      </c>
      <c r="I80" s="14">
        <v>200</v>
      </c>
      <c r="J80" s="14">
        <v>11000</v>
      </c>
      <c r="K80" s="14">
        <v>550.00000000000045</v>
      </c>
      <c r="L80" s="24">
        <v>10450</v>
      </c>
      <c r="M80" s="77">
        <v>5543.2099999999991</v>
      </c>
      <c r="N80" s="41">
        <v>0</v>
      </c>
      <c r="O80" s="14">
        <f t="shared" si="11"/>
        <v>5543.2104999999992</v>
      </c>
      <c r="P80" s="14">
        <f t="shared" si="12"/>
        <v>277.16050000000018</v>
      </c>
      <c r="Q80" s="78">
        <v>5266.0499999999993</v>
      </c>
      <c r="R80" s="74">
        <f t="shared" si="13"/>
        <v>-5656.7900000000009</v>
      </c>
      <c r="S80" s="47">
        <f t="shared" si="14"/>
        <v>-200</v>
      </c>
      <c r="T80" s="47">
        <f t="shared" si="15"/>
        <v>-5456.7895000000008</v>
      </c>
      <c r="U80" s="47">
        <f t="shared" si="16"/>
        <v>-272.83950000000027</v>
      </c>
      <c r="V80" s="48">
        <f t="shared" si="17"/>
        <v>-5183.9500000000007</v>
      </c>
    </row>
    <row r="81" spans="1:22" x14ac:dyDescent="0.3">
      <c r="A81" s="15" t="s">
        <v>435</v>
      </c>
      <c r="B81" s="76" t="s">
        <v>679</v>
      </c>
      <c r="C81" s="17">
        <v>3212</v>
      </c>
      <c r="D81" s="18" t="s">
        <v>618</v>
      </c>
      <c r="E81" s="19">
        <v>0.95</v>
      </c>
      <c r="F81" s="84" t="s">
        <v>491</v>
      </c>
      <c r="G81" s="27">
        <v>42272</v>
      </c>
      <c r="H81" s="23">
        <v>65000</v>
      </c>
      <c r="I81" s="14">
        <v>200</v>
      </c>
      <c r="J81" s="14">
        <v>64800</v>
      </c>
      <c r="K81" s="14">
        <v>3240.0000000000027</v>
      </c>
      <c r="L81" s="24">
        <v>61560</v>
      </c>
      <c r="M81" s="77">
        <v>54510.46</v>
      </c>
      <c r="N81" s="41">
        <v>0</v>
      </c>
      <c r="O81" s="14">
        <f t="shared" si="11"/>
        <v>54510.463000000003</v>
      </c>
      <c r="P81" s="14">
        <f t="shared" si="12"/>
        <v>2725.5230000000024</v>
      </c>
      <c r="Q81" s="78">
        <v>51784.94</v>
      </c>
      <c r="R81" s="74">
        <f t="shared" si="13"/>
        <v>-10489.54</v>
      </c>
      <c r="S81" s="47">
        <f t="shared" si="14"/>
        <v>-200</v>
      </c>
      <c r="T81" s="47">
        <f t="shared" si="15"/>
        <v>-10289.536999999997</v>
      </c>
      <c r="U81" s="47">
        <f t="shared" si="16"/>
        <v>-514.47700000000032</v>
      </c>
      <c r="V81" s="48">
        <f t="shared" si="17"/>
        <v>-9775.0599999999977</v>
      </c>
    </row>
    <row r="82" spans="1:22" x14ac:dyDescent="0.3">
      <c r="A82" s="15" t="s">
        <v>435</v>
      </c>
      <c r="B82" s="76" t="s">
        <v>680</v>
      </c>
      <c r="C82" s="17" t="s">
        <v>681</v>
      </c>
      <c r="D82" s="18" t="s">
        <v>618</v>
      </c>
      <c r="E82" s="19">
        <v>0.95</v>
      </c>
      <c r="F82" s="26" t="s">
        <v>496</v>
      </c>
      <c r="G82" s="27">
        <v>42481</v>
      </c>
      <c r="H82" s="23">
        <v>342700</v>
      </c>
      <c r="I82" s="14">
        <v>500</v>
      </c>
      <c r="J82" s="14">
        <v>342200</v>
      </c>
      <c r="K82" s="14">
        <v>17110.000000000015</v>
      </c>
      <c r="L82" s="24">
        <v>325090</v>
      </c>
      <c r="M82" s="77">
        <v>338680.42000000004</v>
      </c>
      <c r="N82" s="41">
        <v>0</v>
      </c>
      <c r="O82" s="14">
        <f t="shared" si="11"/>
        <v>338680.42100000003</v>
      </c>
      <c r="P82" s="14">
        <f t="shared" si="12"/>
        <v>16934.021000000019</v>
      </c>
      <c r="Q82" s="78">
        <v>321746.40000000002</v>
      </c>
      <c r="R82" s="74">
        <f t="shared" si="13"/>
        <v>-4019.5799999999581</v>
      </c>
      <c r="S82" s="47">
        <f t="shared" si="14"/>
        <v>-500</v>
      </c>
      <c r="T82" s="47">
        <f t="shared" si="15"/>
        <v>-3519.5789999999688</v>
      </c>
      <c r="U82" s="47">
        <f t="shared" si="16"/>
        <v>-175.97899999999572</v>
      </c>
      <c r="V82" s="48">
        <f t="shared" si="17"/>
        <v>-3343.5999999999767</v>
      </c>
    </row>
    <row r="83" spans="1:22" x14ac:dyDescent="0.3">
      <c r="A83" s="15" t="s">
        <v>435</v>
      </c>
      <c r="B83" s="76" t="s">
        <v>682</v>
      </c>
      <c r="C83" s="17" t="s">
        <v>683</v>
      </c>
      <c r="D83" s="18" t="s">
        <v>618</v>
      </c>
      <c r="E83" s="19">
        <v>0.95</v>
      </c>
      <c r="F83" s="17" t="s">
        <v>497</v>
      </c>
      <c r="G83" s="22" t="s">
        <v>498</v>
      </c>
      <c r="H83" s="23">
        <v>499500</v>
      </c>
      <c r="I83" s="14">
        <v>311.87599999999998</v>
      </c>
      <c r="J83" s="14">
        <v>499188.12400000001</v>
      </c>
      <c r="K83" s="14">
        <v>24959.406200000023</v>
      </c>
      <c r="L83" s="24">
        <v>474228.71779999998</v>
      </c>
      <c r="M83" s="77">
        <v>488315.63</v>
      </c>
      <c r="N83" s="41">
        <v>0</v>
      </c>
      <c r="O83" s="14">
        <f t="shared" si="11"/>
        <v>488323.92150000005</v>
      </c>
      <c r="P83" s="14">
        <f t="shared" si="12"/>
        <v>24415.781500000023</v>
      </c>
      <c r="Q83" s="78">
        <v>463908.14</v>
      </c>
      <c r="R83" s="74">
        <f t="shared" si="13"/>
        <v>-11184.369999999995</v>
      </c>
      <c r="S83" s="47">
        <f t="shared" si="14"/>
        <v>-311.87599999999998</v>
      </c>
      <c r="T83" s="47">
        <f t="shared" si="15"/>
        <v>-10864.202499999956</v>
      </c>
      <c r="U83" s="47">
        <f t="shared" si="16"/>
        <v>-543.6247000000003</v>
      </c>
      <c r="V83" s="48">
        <f t="shared" si="17"/>
        <v>-10320.57779999997</v>
      </c>
    </row>
    <row r="84" spans="1:22" x14ac:dyDescent="0.3">
      <c r="A84" s="15" t="s">
        <v>435</v>
      </c>
      <c r="B84" s="76" t="s">
        <v>684</v>
      </c>
      <c r="C84" s="17" t="s">
        <v>685</v>
      </c>
      <c r="D84" s="18" t="s">
        <v>618</v>
      </c>
      <c r="E84" s="19">
        <v>0.95</v>
      </c>
      <c r="F84" s="17" t="s">
        <v>499</v>
      </c>
      <c r="G84" s="22" t="s">
        <v>474</v>
      </c>
      <c r="H84" s="23">
        <v>110500</v>
      </c>
      <c r="I84" s="14">
        <v>500</v>
      </c>
      <c r="J84" s="14">
        <v>110000</v>
      </c>
      <c r="K84" s="14">
        <v>5500.0000000000045</v>
      </c>
      <c r="L84" s="24">
        <v>104500</v>
      </c>
      <c r="M84" s="77">
        <v>108678.77</v>
      </c>
      <c r="N84" s="41">
        <f t="shared" si="10"/>
        <v>1.5789473836775869E-3</v>
      </c>
      <c r="O84" s="14">
        <f t="shared" si="11"/>
        <v>108678.76842105262</v>
      </c>
      <c r="P84" s="14">
        <f t="shared" si="12"/>
        <v>5433.9384210526359</v>
      </c>
      <c r="Q84" s="78">
        <v>103244.82999999999</v>
      </c>
      <c r="R84" s="74">
        <f t="shared" si="13"/>
        <v>-1821.2299999999959</v>
      </c>
      <c r="S84" s="47">
        <f t="shared" si="14"/>
        <v>-499.99842105261632</v>
      </c>
      <c r="T84" s="47">
        <f t="shared" si="15"/>
        <v>-1321.2315789473796</v>
      </c>
      <c r="U84" s="47">
        <f t="shared" si="16"/>
        <v>-66.061578947368616</v>
      </c>
      <c r="V84" s="48">
        <f t="shared" si="17"/>
        <v>-1255.1700000000128</v>
      </c>
    </row>
    <row r="85" spans="1:22" x14ac:dyDescent="0.3">
      <c r="A85" s="15" t="s">
        <v>435</v>
      </c>
      <c r="B85" s="76" t="s">
        <v>686</v>
      </c>
      <c r="C85" s="17">
        <v>3202</v>
      </c>
      <c r="D85" s="18" t="s">
        <v>618</v>
      </c>
      <c r="E85" s="19">
        <v>0.95</v>
      </c>
      <c r="F85" s="26" t="s">
        <v>487</v>
      </c>
      <c r="G85" s="27">
        <v>42180</v>
      </c>
      <c r="H85" s="23">
        <v>7400</v>
      </c>
      <c r="I85" s="14">
        <v>200</v>
      </c>
      <c r="J85" s="14">
        <v>7200</v>
      </c>
      <c r="K85" s="14">
        <v>360.00000000000034</v>
      </c>
      <c r="L85" s="24">
        <v>6840</v>
      </c>
      <c r="M85" s="77">
        <v>3660.8</v>
      </c>
      <c r="N85" s="41">
        <f t="shared" si="10"/>
        <v>66.810526315789502</v>
      </c>
      <c r="O85" s="14">
        <f t="shared" si="11"/>
        <v>3593.9894736842107</v>
      </c>
      <c r="P85" s="14">
        <f t="shared" si="12"/>
        <v>179.69947368421069</v>
      </c>
      <c r="Q85" s="78">
        <v>3414.29</v>
      </c>
      <c r="R85" s="74">
        <f t="shared" si="13"/>
        <v>-3739.2</v>
      </c>
      <c r="S85" s="47">
        <f t="shared" si="14"/>
        <v>-133.1894736842105</v>
      </c>
      <c r="T85" s="47">
        <f t="shared" si="15"/>
        <v>-3606.0105263157893</v>
      </c>
      <c r="U85" s="47">
        <f t="shared" si="16"/>
        <v>-180.30052631578965</v>
      </c>
      <c r="V85" s="48">
        <f t="shared" si="17"/>
        <v>-3425.71</v>
      </c>
    </row>
    <row r="86" spans="1:22" x14ac:dyDescent="0.3">
      <c r="A86" s="15" t="s">
        <v>435</v>
      </c>
      <c r="B86" s="76" t="s">
        <v>687</v>
      </c>
      <c r="C86" s="17" t="s">
        <v>688</v>
      </c>
      <c r="D86" s="18" t="s">
        <v>618</v>
      </c>
      <c r="E86" s="19">
        <v>0.95</v>
      </c>
      <c r="F86" s="26" t="s">
        <v>500</v>
      </c>
      <c r="G86" s="22" t="s">
        <v>501</v>
      </c>
      <c r="H86" s="23">
        <v>24200</v>
      </c>
      <c r="I86" s="14">
        <v>200</v>
      </c>
      <c r="J86" s="14">
        <v>24000</v>
      </c>
      <c r="K86" s="14">
        <v>1200.0000000000011</v>
      </c>
      <c r="L86" s="24">
        <v>22800</v>
      </c>
      <c r="M86" s="77">
        <v>20155.170000000002</v>
      </c>
      <c r="N86" s="41">
        <f t="shared" si="10"/>
        <v>5.3805263157919399</v>
      </c>
      <c r="O86" s="14">
        <f t="shared" si="11"/>
        <v>20149.78947368421</v>
      </c>
      <c r="P86" s="14">
        <f t="shared" si="12"/>
        <v>1007.4894736842114</v>
      </c>
      <c r="Q86" s="78">
        <v>19142.3</v>
      </c>
      <c r="R86" s="74">
        <f t="shared" si="13"/>
        <v>-4044.8299999999981</v>
      </c>
      <c r="S86" s="47">
        <f t="shared" si="14"/>
        <v>-194.61947368420806</v>
      </c>
      <c r="T86" s="47">
        <f t="shared" si="15"/>
        <v>-3850.21052631579</v>
      </c>
      <c r="U86" s="47">
        <f t="shared" si="16"/>
        <v>-192.51052631578978</v>
      </c>
      <c r="V86" s="48">
        <f t="shared" si="17"/>
        <v>-3657.7000000000007</v>
      </c>
    </row>
    <row r="87" spans="1:22" x14ac:dyDescent="0.3">
      <c r="A87" s="15" t="s">
        <v>435</v>
      </c>
      <c r="B87" s="76" t="s">
        <v>689</v>
      </c>
      <c r="C87" s="17" t="s">
        <v>690</v>
      </c>
      <c r="D87" s="18" t="s">
        <v>618</v>
      </c>
      <c r="E87" s="19">
        <v>0.95</v>
      </c>
      <c r="F87" s="26" t="s">
        <v>500</v>
      </c>
      <c r="G87" s="22" t="s">
        <v>501</v>
      </c>
      <c r="H87" s="23">
        <v>18200</v>
      </c>
      <c r="I87" s="14">
        <v>200</v>
      </c>
      <c r="J87" s="14">
        <v>18000</v>
      </c>
      <c r="K87" s="14">
        <v>900.0000000000008</v>
      </c>
      <c r="L87" s="24">
        <v>17100</v>
      </c>
      <c r="M87" s="77">
        <v>11168.38</v>
      </c>
      <c r="N87" s="41">
        <f t="shared" si="10"/>
        <v>1.0526315763854655E-3</v>
      </c>
      <c r="O87" s="14">
        <f t="shared" si="11"/>
        <v>11168.378947368423</v>
      </c>
      <c r="P87" s="14">
        <f t="shared" si="12"/>
        <v>558.41894736842164</v>
      </c>
      <c r="Q87" s="78">
        <v>10609.960000000001</v>
      </c>
      <c r="R87" s="74">
        <f t="shared" si="13"/>
        <v>-7031.6200000000008</v>
      </c>
      <c r="S87" s="47">
        <f t="shared" si="14"/>
        <v>-199.99894736842361</v>
      </c>
      <c r="T87" s="47">
        <f t="shared" si="15"/>
        <v>-6831.6210526315772</v>
      </c>
      <c r="U87" s="47">
        <f t="shared" si="16"/>
        <v>-341.58105263157915</v>
      </c>
      <c r="V87" s="48">
        <f t="shared" si="17"/>
        <v>-6490.0399999999991</v>
      </c>
    </row>
    <row r="88" spans="1:22" x14ac:dyDescent="0.3">
      <c r="A88" s="15" t="s">
        <v>435</v>
      </c>
      <c r="B88" s="76" t="s">
        <v>691</v>
      </c>
      <c r="C88" s="17" t="s">
        <v>692</v>
      </c>
      <c r="D88" s="18" t="s">
        <v>149</v>
      </c>
      <c r="E88" s="19">
        <v>0.9</v>
      </c>
      <c r="F88" s="26" t="s">
        <v>502</v>
      </c>
      <c r="G88" s="27">
        <v>42635</v>
      </c>
      <c r="H88" s="23">
        <v>12000</v>
      </c>
      <c r="I88" s="14">
        <v>0</v>
      </c>
      <c r="J88" s="14">
        <v>12000</v>
      </c>
      <c r="K88" s="14">
        <v>1199.9999999999998</v>
      </c>
      <c r="L88" s="24">
        <v>10800</v>
      </c>
      <c r="M88" s="77">
        <v>7355.24</v>
      </c>
      <c r="N88" s="41">
        <f t="shared" si="10"/>
        <v>1437.54</v>
      </c>
      <c r="O88" s="14">
        <f t="shared" si="11"/>
        <v>5917.7</v>
      </c>
      <c r="P88" s="14">
        <f t="shared" si="12"/>
        <v>591.76999999999987</v>
      </c>
      <c r="Q88" s="78">
        <v>5325.93</v>
      </c>
      <c r="R88" s="74">
        <f t="shared" si="13"/>
        <v>-4644.76</v>
      </c>
      <c r="S88" s="47">
        <f t="shared" si="14"/>
        <v>1437.54</v>
      </c>
      <c r="T88" s="47">
        <f t="shared" si="15"/>
        <v>-6082.3</v>
      </c>
      <c r="U88" s="47">
        <f t="shared" si="16"/>
        <v>-608.2299999999999</v>
      </c>
      <c r="V88" s="48">
        <f t="shared" si="17"/>
        <v>-5474.07</v>
      </c>
    </row>
    <row r="89" spans="1:22" x14ac:dyDescent="0.3">
      <c r="A89" s="15" t="s">
        <v>435</v>
      </c>
      <c r="B89" s="76" t="s">
        <v>693</v>
      </c>
      <c r="C89" s="17" t="s">
        <v>694</v>
      </c>
      <c r="D89" s="18" t="s">
        <v>149</v>
      </c>
      <c r="E89" s="19">
        <v>0.9</v>
      </c>
      <c r="F89" s="26" t="s">
        <v>502</v>
      </c>
      <c r="G89" s="27">
        <v>42635</v>
      </c>
      <c r="H89" s="23">
        <v>10000</v>
      </c>
      <c r="I89" s="14">
        <v>500</v>
      </c>
      <c r="J89" s="14">
        <v>9500</v>
      </c>
      <c r="K89" s="14">
        <v>949.99999999999977</v>
      </c>
      <c r="L89" s="24">
        <v>8550</v>
      </c>
      <c r="M89" s="77">
        <v>9913.07</v>
      </c>
      <c r="N89" s="41">
        <f t="shared" si="10"/>
        <v>256.69222222222197</v>
      </c>
      <c r="O89" s="14">
        <f t="shared" si="11"/>
        <v>9656.3777777777777</v>
      </c>
      <c r="P89" s="14">
        <f t="shared" si="12"/>
        <v>965.63777777777761</v>
      </c>
      <c r="Q89" s="78">
        <v>8690.74</v>
      </c>
      <c r="R89" s="74">
        <f t="shared" si="13"/>
        <v>-86.930000000000291</v>
      </c>
      <c r="S89" s="47">
        <f t="shared" si="14"/>
        <v>-243.30777777777803</v>
      </c>
      <c r="T89" s="47">
        <f t="shared" si="15"/>
        <v>156.37777777777774</v>
      </c>
      <c r="U89" s="47">
        <f t="shared" si="16"/>
        <v>15.637777777777842</v>
      </c>
      <c r="V89" s="48">
        <f t="shared" si="17"/>
        <v>140.73999999999978</v>
      </c>
    </row>
    <row r="90" spans="1:22" x14ac:dyDescent="0.3">
      <c r="A90" s="15" t="s">
        <v>435</v>
      </c>
      <c r="B90" s="76" t="s">
        <v>695</v>
      </c>
      <c r="C90" s="17" t="s">
        <v>696</v>
      </c>
      <c r="D90" s="18" t="s">
        <v>618</v>
      </c>
      <c r="E90" s="19">
        <v>0.95</v>
      </c>
      <c r="F90" s="26" t="s">
        <v>503</v>
      </c>
      <c r="G90" s="27">
        <v>42635</v>
      </c>
      <c r="H90" s="23">
        <v>7000</v>
      </c>
      <c r="I90" s="14">
        <v>200</v>
      </c>
      <c r="J90" s="14">
        <v>6800</v>
      </c>
      <c r="K90" s="14">
        <v>340.00000000000028</v>
      </c>
      <c r="L90" s="24">
        <v>6460</v>
      </c>
      <c r="M90" s="77">
        <v>5682.09</v>
      </c>
      <c r="N90" s="41">
        <v>0</v>
      </c>
      <c r="O90" s="14">
        <f t="shared" si="11"/>
        <v>5682.1145000000006</v>
      </c>
      <c r="P90" s="14">
        <f t="shared" si="12"/>
        <v>284.10450000000026</v>
      </c>
      <c r="Q90" s="78">
        <v>5398.01</v>
      </c>
      <c r="R90" s="74">
        <f t="shared" si="13"/>
        <v>-1317.9099999999999</v>
      </c>
      <c r="S90" s="47">
        <f t="shared" si="14"/>
        <v>-200</v>
      </c>
      <c r="T90" s="47">
        <f t="shared" si="15"/>
        <v>-1117.8854999999994</v>
      </c>
      <c r="U90" s="47">
        <f t="shared" si="16"/>
        <v>-55.895500000000027</v>
      </c>
      <c r="V90" s="48">
        <f t="shared" si="17"/>
        <v>-1061.9899999999998</v>
      </c>
    </row>
    <row r="91" spans="1:22" x14ac:dyDescent="0.3">
      <c r="A91" s="15" t="s">
        <v>435</v>
      </c>
      <c r="B91" s="76" t="s">
        <v>697</v>
      </c>
      <c r="C91" s="17" t="s">
        <v>698</v>
      </c>
      <c r="D91" s="18" t="s">
        <v>618</v>
      </c>
      <c r="E91" s="19">
        <v>0.95</v>
      </c>
      <c r="F91" s="26" t="s">
        <v>504</v>
      </c>
      <c r="G91" s="27">
        <v>43173</v>
      </c>
      <c r="H91" s="23">
        <v>31000</v>
      </c>
      <c r="I91" s="14">
        <v>300</v>
      </c>
      <c r="J91" s="14">
        <v>30700</v>
      </c>
      <c r="K91" s="14">
        <v>1535.0000000000014</v>
      </c>
      <c r="L91" s="24">
        <v>29165</v>
      </c>
      <c r="M91" s="77">
        <v>11190.24</v>
      </c>
      <c r="N91" s="41">
        <v>0</v>
      </c>
      <c r="O91" s="14">
        <f t="shared" si="11"/>
        <v>11190.242000000002</v>
      </c>
      <c r="P91" s="14">
        <f t="shared" si="12"/>
        <v>559.51200000000051</v>
      </c>
      <c r="Q91" s="78">
        <v>10630.730000000001</v>
      </c>
      <c r="R91" s="74">
        <f t="shared" si="13"/>
        <v>-19809.760000000002</v>
      </c>
      <c r="S91" s="47">
        <f t="shared" si="14"/>
        <v>-300</v>
      </c>
      <c r="T91" s="47">
        <f t="shared" si="15"/>
        <v>-19509.757999999998</v>
      </c>
      <c r="U91" s="47">
        <f t="shared" si="16"/>
        <v>-975.48800000000085</v>
      </c>
      <c r="V91" s="48">
        <f t="shared" si="17"/>
        <v>-18534.269999999997</v>
      </c>
    </row>
    <row r="92" spans="1:22" x14ac:dyDescent="0.3">
      <c r="A92" s="15" t="s">
        <v>435</v>
      </c>
      <c r="B92" s="76" t="s">
        <v>699</v>
      </c>
      <c r="C92" s="17" t="s">
        <v>700</v>
      </c>
      <c r="D92" s="18" t="s">
        <v>618</v>
      </c>
      <c r="E92" s="19">
        <v>0.95</v>
      </c>
      <c r="F92" s="29" t="s">
        <v>505</v>
      </c>
      <c r="G92" s="27">
        <v>42726</v>
      </c>
      <c r="H92" s="23">
        <v>25200</v>
      </c>
      <c r="I92" s="14">
        <v>200</v>
      </c>
      <c r="J92" s="14">
        <v>25000</v>
      </c>
      <c r="K92" s="14">
        <v>1250.0000000000011</v>
      </c>
      <c r="L92" s="24">
        <v>23750</v>
      </c>
      <c r="M92" s="77">
        <v>6857.0399999999991</v>
      </c>
      <c r="N92" s="41">
        <v>0</v>
      </c>
      <c r="O92" s="14">
        <f t="shared" si="11"/>
        <v>6857.0319999999992</v>
      </c>
      <c r="P92" s="14">
        <f t="shared" si="12"/>
        <v>342.85200000000026</v>
      </c>
      <c r="Q92" s="78">
        <v>6514.1799999999994</v>
      </c>
      <c r="R92" s="74">
        <f t="shared" si="13"/>
        <v>-18342.96</v>
      </c>
      <c r="S92" s="47">
        <f t="shared" si="14"/>
        <v>-200</v>
      </c>
      <c r="T92" s="47">
        <f t="shared" si="15"/>
        <v>-18142.968000000001</v>
      </c>
      <c r="U92" s="47">
        <f t="shared" si="16"/>
        <v>-907.14800000000082</v>
      </c>
      <c r="V92" s="48">
        <f t="shared" si="17"/>
        <v>-17235.82</v>
      </c>
    </row>
    <row r="93" spans="1:22" x14ac:dyDescent="0.3">
      <c r="A93" s="15" t="s">
        <v>435</v>
      </c>
      <c r="B93" s="76" t="s">
        <v>701</v>
      </c>
      <c r="C93" s="17" t="s">
        <v>702</v>
      </c>
      <c r="D93" s="18" t="s">
        <v>618</v>
      </c>
      <c r="E93" s="19">
        <v>0.95</v>
      </c>
      <c r="F93" s="29" t="s">
        <v>506</v>
      </c>
      <c r="G93" s="27">
        <v>43811</v>
      </c>
      <c r="H93" s="23">
        <v>12700</v>
      </c>
      <c r="I93" s="14">
        <v>200</v>
      </c>
      <c r="J93" s="14">
        <v>12500</v>
      </c>
      <c r="K93" s="14">
        <v>625.00000000000057</v>
      </c>
      <c r="L93" s="24">
        <v>11875</v>
      </c>
      <c r="M93" s="77">
        <v>9605.18</v>
      </c>
      <c r="N93" s="41">
        <v>0</v>
      </c>
      <c r="O93" s="14">
        <f t="shared" si="11"/>
        <v>9605.1890000000003</v>
      </c>
      <c r="P93" s="14">
        <f t="shared" si="12"/>
        <v>480.25900000000047</v>
      </c>
      <c r="Q93" s="78">
        <v>9124.93</v>
      </c>
      <c r="R93" s="74">
        <f t="shared" si="13"/>
        <v>-3094.8199999999997</v>
      </c>
      <c r="S93" s="47">
        <f t="shared" si="14"/>
        <v>-200</v>
      </c>
      <c r="T93" s="47">
        <f t="shared" si="15"/>
        <v>-2894.8109999999997</v>
      </c>
      <c r="U93" s="47">
        <f t="shared" si="16"/>
        <v>-144.7410000000001</v>
      </c>
      <c r="V93" s="48">
        <f t="shared" si="17"/>
        <v>-2750.0699999999997</v>
      </c>
    </row>
    <row r="94" spans="1:22" x14ac:dyDescent="0.3">
      <c r="A94" s="15" t="s">
        <v>435</v>
      </c>
      <c r="B94" s="76" t="s">
        <v>703</v>
      </c>
      <c r="C94" s="17">
        <v>3210</v>
      </c>
      <c r="D94" s="18" t="s">
        <v>149</v>
      </c>
      <c r="E94" s="19">
        <v>0.9</v>
      </c>
      <c r="F94" s="26" t="s">
        <v>507</v>
      </c>
      <c r="G94" s="82">
        <v>44077</v>
      </c>
      <c r="H94" s="23">
        <v>58000</v>
      </c>
      <c r="I94" s="14">
        <v>26144.71</v>
      </c>
      <c r="J94" s="14">
        <v>31855.29</v>
      </c>
      <c r="K94" s="14">
        <v>3185.5289999999995</v>
      </c>
      <c r="L94" s="24">
        <v>28669.761000000002</v>
      </c>
      <c r="M94" s="77">
        <v>54553.67</v>
      </c>
      <c r="N94" s="41">
        <f t="shared" si="10"/>
        <v>22698.381111111114</v>
      </c>
      <c r="O94" s="14">
        <f t="shared" si="11"/>
        <v>31855.288888888885</v>
      </c>
      <c r="P94" s="14">
        <f t="shared" si="12"/>
        <v>3185.5288888888876</v>
      </c>
      <c r="Q94" s="78">
        <v>28669.759999999998</v>
      </c>
      <c r="R94" s="74">
        <f t="shared" si="13"/>
        <v>-3446.3300000000017</v>
      </c>
      <c r="S94" s="47">
        <f t="shared" si="14"/>
        <v>-3446.3288888888856</v>
      </c>
      <c r="T94" s="47">
        <f t="shared" si="15"/>
        <v>-1.1111111161881126E-3</v>
      </c>
      <c r="U94" s="47">
        <f t="shared" si="16"/>
        <v>-1.1111111189165968E-4</v>
      </c>
      <c r="V94" s="48">
        <f t="shared" si="17"/>
        <v>-1.0000000038417056E-3</v>
      </c>
    </row>
    <row r="95" spans="1:22" x14ac:dyDescent="0.3">
      <c r="A95" s="15" t="s">
        <v>435</v>
      </c>
      <c r="B95" s="76" t="s">
        <v>704</v>
      </c>
      <c r="C95" s="17">
        <v>3211</v>
      </c>
      <c r="D95" s="18" t="s">
        <v>149</v>
      </c>
      <c r="E95" s="19">
        <v>0.9</v>
      </c>
      <c r="F95" s="26" t="s">
        <v>507</v>
      </c>
      <c r="G95" s="82">
        <v>44077</v>
      </c>
      <c r="H95" s="23">
        <v>27500</v>
      </c>
      <c r="I95" s="14">
        <v>10870.23</v>
      </c>
      <c r="J95" s="14">
        <v>16629.77</v>
      </c>
      <c r="K95" s="14">
        <v>1662.9769999999996</v>
      </c>
      <c r="L95" s="24">
        <v>14966.793000000001</v>
      </c>
      <c r="M95" s="77">
        <v>26257.500000000004</v>
      </c>
      <c r="N95" s="41">
        <f t="shared" si="10"/>
        <v>9627.7333333333372</v>
      </c>
      <c r="O95" s="14">
        <f t="shared" si="11"/>
        <v>16629.766666666666</v>
      </c>
      <c r="P95" s="14">
        <f t="shared" si="12"/>
        <v>1662.9766666666662</v>
      </c>
      <c r="Q95" s="78">
        <v>14966.79</v>
      </c>
      <c r="R95" s="74">
        <f t="shared" si="13"/>
        <v>-1242.4999999999964</v>
      </c>
      <c r="S95" s="47">
        <f t="shared" si="14"/>
        <v>-1242.4966666666623</v>
      </c>
      <c r="T95" s="47">
        <f t="shared" si="15"/>
        <v>-3.3333333340124227E-3</v>
      </c>
      <c r="U95" s="47">
        <f t="shared" si="16"/>
        <v>-3.3333333340124227E-4</v>
      </c>
      <c r="V95" s="48">
        <f t="shared" si="17"/>
        <v>-3.0000000006111804E-3</v>
      </c>
    </row>
    <row r="96" spans="1:22" x14ac:dyDescent="0.3">
      <c r="A96" s="15" t="s">
        <v>435</v>
      </c>
      <c r="B96" s="76" t="s">
        <v>705</v>
      </c>
      <c r="C96" s="17">
        <v>3209</v>
      </c>
      <c r="D96" s="18" t="s">
        <v>149</v>
      </c>
      <c r="E96" s="19">
        <v>0.9</v>
      </c>
      <c r="F96" s="26" t="s">
        <v>508</v>
      </c>
      <c r="G96" s="82">
        <v>43265</v>
      </c>
      <c r="H96" s="23">
        <v>44000</v>
      </c>
      <c r="I96" s="14">
        <v>16986.39</v>
      </c>
      <c r="J96" s="14">
        <v>27013.61</v>
      </c>
      <c r="K96" s="14">
        <v>2701.3609999999994</v>
      </c>
      <c r="L96" s="24">
        <v>24312.249</v>
      </c>
      <c r="M96" s="77">
        <v>44422.78</v>
      </c>
      <c r="N96" s="41">
        <f t="shared" si="10"/>
        <v>16811.468888888889</v>
      </c>
      <c r="O96" s="14">
        <f t="shared" si="11"/>
        <v>27611.31111111111</v>
      </c>
      <c r="P96" s="14">
        <f t="shared" si="12"/>
        <v>2761.1311111111104</v>
      </c>
      <c r="Q96" s="78">
        <v>24850.18</v>
      </c>
      <c r="R96" s="74">
        <f t="shared" si="13"/>
        <v>422.77999999999884</v>
      </c>
      <c r="S96" s="47">
        <f t="shared" si="14"/>
        <v>-174.9211111111108</v>
      </c>
      <c r="T96" s="47">
        <f t="shared" si="15"/>
        <v>597.70111111110964</v>
      </c>
      <c r="U96" s="47">
        <f t="shared" si="16"/>
        <v>59.770111111110964</v>
      </c>
      <c r="V96" s="48">
        <f t="shared" si="17"/>
        <v>537.93100000000049</v>
      </c>
    </row>
    <row r="97" spans="1:22" x14ac:dyDescent="0.3">
      <c r="A97" s="15" t="s">
        <v>435</v>
      </c>
      <c r="B97" s="76" t="s">
        <v>706</v>
      </c>
      <c r="C97" s="17" t="s">
        <v>707</v>
      </c>
      <c r="D97" s="18" t="s">
        <v>149</v>
      </c>
      <c r="E97" s="19">
        <v>0.9</v>
      </c>
      <c r="F97" s="28" t="s">
        <v>389</v>
      </c>
      <c r="G97" s="82">
        <v>44182</v>
      </c>
      <c r="H97" s="23">
        <v>50000</v>
      </c>
      <c r="I97" s="14">
        <v>0</v>
      </c>
      <c r="J97" s="14">
        <v>50000</v>
      </c>
      <c r="K97" s="14">
        <v>4999.9999999999991</v>
      </c>
      <c r="L97" s="24">
        <v>45000</v>
      </c>
      <c r="M97" s="77">
        <v>38260.54</v>
      </c>
      <c r="N97" s="41">
        <f t="shared" si="10"/>
        <v>1978.2400000000052</v>
      </c>
      <c r="O97" s="14">
        <f t="shared" si="11"/>
        <v>36282.299999999996</v>
      </c>
      <c r="P97" s="14">
        <f t="shared" si="12"/>
        <v>3628.2299999999987</v>
      </c>
      <c r="Q97" s="78">
        <v>32654.07</v>
      </c>
      <c r="R97" s="74">
        <f t="shared" si="13"/>
        <v>-11739.46</v>
      </c>
      <c r="S97" s="47">
        <f t="shared" si="14"/>
        <v>1978.2400000000052</v>
      </c>
      <c r="T97" s="47">
        <f t="shared" si="15"/>
        <v>-13717.700000000004</v>
      </c>
      <c r="U97" s="47">
        <f t="shared" si="16"/>
        <v>-1371.7700000000004</v>
      </c>
      <c r="V97" s="48">
        <f t="shared" si="17"/>
        <v>-12345.93</v>
      </c>
    </row>
    <row r="98" spans="1:22" x14ac:dyDescent="0.3">
      <c r="A98" s="15" t="s">
        <v>435</v>
      </c>
      <c r="B98" s="76" t="s">
        <v>708</v>
      </c>
      <c r="C98" s="17" t="s">
        <v>709</v>
      </c>
      <c r="D98" s="18" t="s">
        <v>143</v>
      </c>
      <c r="E98" s="19">
        <v>0.4</v>
      </c>
      <c r="F98" s="26" t="s">
        <v>509</v>
      </c>
      <c r="G98" s="17" t="s">
        <v>510</v>
      </c>
      <c r="H98" s="23">
        <v>10000</v>
      </c>
      <c r="I98" s="14">
        <v>2500</v>
      </c>
      <c r="J98" s="14">
        <v>7500</v>
      </c>
      <c r="K98" s="14">
        <v>4500</v>
      </c>
      <c r="L98" s="24">
        <v>3000</v>
      </c>
      <c r="M98" s="77">
        <v>8670.9399999999987</v>
      </c>
      <c r="N98" s="41">
        <f t="shared" si="10"/>
        <v>3004.0899999999992</v>
      </c>
      <c r="O98" s="14">
        <f t="shared" si="11"/>
        <v>5666.8499999999995</v>
      </c>
      <c r="P98" s="14">
        <f t="shared" si="12"/>
        <v>3400.1099999999997</v>
      </c>
      <c r="Q98" s="78">
        <v>2266.7399999999998</v>
      </c>
      <c r="R98" s="74">
        <f t="shared" si="13"/>
        <v>-1329.0600000000013</v>
      </c>
      <c r="S98" s="47">
        <f t="shared" si="14"/>
        <v>504.08999999999924</v>
      </c>
      <c r="T98" s="47">
        <f t="shared" si="15"/>
        <v>-1833.1500000000005</v>
      </c>
      <c r="U98" s="47">
        <f t="shared" si="16"/>
        <v>-1099.8900000000003</v>
      </c>
      <c r="V98" s="48">
        <f t="shared" si="17"/>
        <v>-733.26000000000022</v>
      </c>
    </row>
    <row r="99" spans="1:22" x14ac:dyDescent="0.3">
      <c r="A99" s="15" t="s">
        <v>435</v>
      </c>
      <c r="B99" s="76" t="s">
        <v>710</v>
      </c>
      <c r="C99" s="17" t="s">
        <v>711</v>
      </c>
      <c r="D99" s="18" t="s">
        <v>143</v>
      </c>
      <c r="E99" s="19">
        <v>0.4</v>
      </c>
      <c r="F99" s="26" t="s">
        <v>511</v>
      </c>
      <c r="G99" s="82">
        <v>42901</v>
      </c>
      <c r="H99" s="23">
        <v>4200</v>
      </c>
      <c r="I99" s="14">
        <v>2270</v>
      </c>
      <c r="J99" s="14">
        <v>1930</v>
      </c>
      <c r="K99" s="14">
        <v>1158</v>
      </c>
      <c r="L99" s="24">
        <v>772</v>
      </c>
      <c r="M99" s="77">
        <v>2289.42</v>
      </c>
      <c r="N99" s="41">
        <f t="shared" si="10"/>
        <v>322.24500000000012</v>
      </c>
      <c r="O99" s="14">
        <f t="shared" si="11"/>
        <v>1967.1749999999997</v>
      </c>
      <c r="P99" s="14">
        <f t="shared" si="12"/>
        <v>1180.3049999999998</v>
      </c>
      <c r="Q99" s="78">
        <v>786.87</v>
      </c>
      <c r="R99" s="74">
        <f t="shared" si="13"/>
        <v>-1910.58</v>
      </c>
      <c r="S99" s="47">
        <f t="shared" si="14"/>
        <v>-1947.7549999999999</v>
      </c>
      <c r="T99" s="47">
        <f t="shared" si="15"/>
        <v>37.174999999999727</v>
      </c>
      <c r="U99" s="47">
        <f t="shared" si="16"/>
        <v>22.304999999999836</v>
      </c>
      <c r="V99" s="48">
        <f t="shared" si="17"/>
        <v>14.870000000000005</v>
      </c>
    </row>
    <row r="100" spans="1:22" x14ac:dyDescent="0.3">
      <c r="A100" s="15" t="s">
        <v>435</v>
      </c>
      <c r="B100" s="76" t="s">
        <v>141</v>
      </c>
      <c r="C100" s="17" t="s">
        <v>142</v>
      </c>
      <c r="D100" s="18" t="s">
        <v>143</v>
      </c>
      <c r="E100" s="19">
        <v>0.32</v>
      </c>
      <c r="F100" s="26" t="s">
        <v>387</v>
      </c>
      <c r="G100" s="27">
        <v>45176</v>
      </c>
      <c r="H100" s="23">
        <v>305000</v>
      </c>
      <c r="I100" s="14">
        <v>179763.95</v>
      </c>
      <c r="J100" s="14">
        <v>125236.04999999999</v>
      </c>
      <c r="K100" s="14">
        <v>85160.513999999981</v>
      </c>
      <c r="L100" s="24">
        <v>40075.536</v>
      </c>
      <c r="M100" s="53">
        <v>310530.92</v>
      </c>
      <c r="N100" s="41">
        <f>M100-(Q100/E100)</f>
        <v>226324.29499999998</v>
      </c>
      <c r="O100" s="14">
        <f>P100+Q100</f>
        <v>84206.625</v>
      </c>
      <c r="P100" s="14">
        <f t="shared" si="12"/>
        <v>57260.504999999997</v>
      </c>
      <c r="Q100" s="73">
        <v>26946.12</v>
      </c>
      <c r="R100" s="74">
        <f t="shared" si="13"/>
        <v>5530.9199999999837</v>
      </c>
      <c r="S100" s="47">
        <f t="shared" si="14"/>
        <v>46560.344999999972</v>
      </c>
      <c r="T100" s="47">
        <f t="shared" si="15"/>
        <v>-41029.424999999988</v>
      </c>
      <c r="U100" s="47">
        <f t="shared" si="16"/>
        <v>-27900.008999999984</v>
      </c>
      <c r="V100" s="48">
        <f t="shared" si="17"/>
        <v>-13129.416000000001</v>
      </c>
    </row>
    <row r="101" spans="1:22" x14ac:dyDescent="0.3">
      <c r="A101" s="15" t="s">
        <v>435</v>
      </c>
      <c r="B101" s="76" t="s">
        <v>144</v>
      </c>
      <c r="C101" s="17" t="s">
        <v>145</v>
      </c>
      <c r="D101" s="18" t="s">
        <v>143</v>
      </c>
      <c r="E101" s="19">
        <v>0.35</v>
      </c>
      <c r="F101" s="26" t="s">
        <v>387</v>
      </c>
      <c r="G101" s="27">
        <v>45176</v>
      </c>
      <c r="H101" s="23">
        <v>95000</v>
      </c>
      <c r="I101" s="14">
        <v>90761.36</v>
      </c>
      <c r="J101" s="14">
        <v>4238.6399999999994</v>
      </c>
      <c r="K101" s="14">
        <v>2755.1159999999995</v>
      </c>
      <c r="L101" s="24">
        <v>1483.5239999999997</v>
      </c>
      <c r="M101" s="53">
        <v>102000</v>
      </c>
      <c r="N101" s="41">
        <f>M101-(Q101/E101)</f>
        <v>93597.457142857136</v>
      </c>
      <c r="O101" s="14">
        <f>P101+Q101</f>
        <v>8402.542857142862</v>
      </c>
      <c r="P101" s="14">
        <f t="shared" si="12"/>
        <v>5461.6528571428616</v>
      </c>
      <c r="Q101" s="73">
        <v>2940.89</v>
      </c>
      <c r="R101" s="74">
        <f t="shared" si="13"/>
        <v>7000</v>
      </c>
      <c r="S101" s="47">
        <f t="shared" si="14"/>
        <v>2836.0971428571356</v>
      </c>
      <c r="T101" s="47">
        <f t="shared" si="15"/>
        <v>4163.9028571428626</v>
      </c>
      <c r="U101" s="47">
        <f t="shared" si="16"/>
        <v>2706.5368571428621</v>
      </c>
      <c r="V101" s="48">
        <f t="shared" si="17"/>
        <v>1457.3660000000002</v>
      </c>
    </row>
    <row r="102" spans="1:22" x14ac:dyDescent="0.3">
      <c r="A102" s="15" t="s">
        <v>435</v>
      </c>
      <c r="B102" s="76" t="s">
        <v>712</v>
      </c>
      <c r="C102" s="17" t="s">
        <v>146</v>
      </c>
      <c r="D102" s="18" t="s">
        <v>143</v>
      </c>
      <c r="E102" s="19">
        <v>0.5</v>
      </c>
      <c r="F102" s="26" t="s">
        <v>388</v>
      </c>
      <c r="G102" s="82">
        <v>44729</v>
      </c>
      <c r="H102" s="23">
        <v>12000</v>
      </c>
      <c r="I102" s="14">
        <v>0</v>
      </c>
      <c r="J102" s="14">
        <v>12000</v>
      </c>
      <c r="K102" s="14">
        <v>6000</v>
      </c>
      <c r="L102" s="24">
        <v>6000</v>
      </c>
      <c r="M102" s="77">
        <v>12000</v>
      </c>
      <c r="N102" s="41">
        <f t="shared" si="10"/>
        <v>6059.66</v>
      </c>
      <c r="O102" s="14">
        <f t="shared" si="11"/>
        <v>5940.34</v>
      </c>
      <c r="P102" s="14">
        <f t="shared" si="12"/>
        <v>2970.17</v>
      </c>
      <c r="Q102" s="78">
        <v>2970.17</v>
      </c>
      <c r="R102" s="74">
        <f t="shared" si="13"/>
        <v>0</v>
      </c>
      <c r="S102" s="47">
        <f t="shared" si="14"/>
        <v>6059.66</v>
      </c>
      <c r="T102" s="47">
        <f t="shared" si="15"/>
        <v>-6059.66</v>
      </c>
      <c r="U102" s="47">
        <f t="shared" si="16"/>
        <v>-3029.83</v>
      </c>
      <c r="V102" s="48">
        <f t="shared" si="17"/>
        <v>-3029.83</v>
      </c>
    </row>
    <row r="103" spans="1:22" x14ac:dyDescent="0.3">
      <c r="A103" s="15" t="s">
        <v>435</v>
      </c>
      <c r="B103" s="76" t="s">
        <v>147</v>
      </c>
      <c r="C103" s="17" t="s">
        <v>148</v>
      </c>
      <c r="D103" s="18" t="s">
        <v>149</v>
      </c>
      <c r="E103" s="19">
        <v>0.9</v>
      </c>
      <c r="F103" s="28" t="s">
        <v>389</v>
      </c>
      <c r="G103" s="82">
        <v>44182</v>
      </c>
      <c r="H103" s="23">
        <v>39000</v>
      </c>
      <c r="I103" s="14">
        <v>0</v>
      </c>
      <c r="J103" s="14">
        <v>39000</v>
      </c>
      <c r="K103" s="14">
        <v>3899.9999999999991</v>
      </c>
      <c r="L103" s="24">
        <v>35100</v>
      </c>
      <c r="M103" s="77">
        <v>39411.689999999995</v>
      </c>
      <c r="N103" s="41">
        <f t="shared" si="10"/>
        <v>12652.201111111106</v>
      </c>
      <c r="O103" s="14">
        <f t="shared" si="11"/>
        <v>26759.488888888889</v>
      </c>
      <c r="P103" s="14">
        <f t="shared" si="12"/>
        <v>2675.9488888888882</v>
      </c>
      <c r="Q103" s="78">
        <v>24083.54</v>
      </c>
      <c r="R103" s="74">
        <f t="shared" si="13"/>
        <v>411.68999999999505</v>
      </c>
      <c r="S103" s="47">
        <f t="shared" si="14"/>
        <v>12652.201111111106</v>
      </c>
      <c r="T103" s="47">
        <f t="shared" si="15"/>
        <v>-12240.511111111111</v>
      </c>
      <c r="U103" s="47">
        <f t="shared" si="16"/>
        <v>-1224.0511111111109</v>
      </c>
      <c r="V103" s="48">
        <f t="shared" si="17"/>
        <v>-11016.46</v>
      </c>
    </row>
    <row r="104" spans="1:22" x14ac:dyDescent="0.3">
      <c r="A104" s="15" t="s">
        <v>434</v>
      </c>
      <c r="B104" s="76" t="s">
        <v>713</v>
      </c>
      <c r="C104" s="17">
        <v>3229</v>
      </c>
      <c r="D104" s="18" t="s">
        <v>167</v>
      </c>
      <c r="E104" s="19">
        <v>1</v>
      </c>
      <c r="F104" s="26" t="s">
        <v>512</v>
      </c>
      <c r="G104" s="27">
        <v>42810</v>
      </c>
      <c r="H104" s="23">
        <v>1487.13</v>
      </c>
      <c r="I104" s="14">
        <v>100</v>
      </c>
      <c r="J104" s="14">
        <v>1387.13</v>
      </c>
      <c r="K104" s="14">
        <v>0</v>
      </c>
      <c r="L104" s="24">
        <v>1387.13</v>
      </c>
      <c r="M104" s="77">
        <v>286.87</v>
      </c>
      <c r="N104" s="41">
        <f t="shared" si="10"/>
        <v>0</v>
      </c>
      <c r="O104" s="14">
        <f t="shared" si="11"/>
        <v>286.87</v>
      </c>
      <c r="P104" s="14">
        <f t="shared" si="12"/>
        <v>0</v>
      </c>
      <c r="Q104" s="78">
        <v>286.87</v>
      </c>
      <c r="R104" s="74">
        <f t="shared" si="13"/>
        <v>-1200.2600000000002</v>
      </c>
      <c r="S104" s="47">
        <f t="shared" si="14"/>
        <v>-100</v>
      </c>
      <c r="T104" s="47">
        <f t="shared" si="15"/>
        <v>-1100.2600000000002</v>
      </c>
      <c r="U104" s="47">
        <f t="shared" si="16"/>
        <v>0</v>
      </c>
      <c r="V104" s="48">
        <f t="shared" si="17"/>
        <v>-1100.2600000000002</v>
      </c>
    </row>
    <row r="105" spans="1:22" x14ac:dyDescent="0.3">
      <c r="A105" s="15" t="s">
        <v>434</v>
      </c>
      <c r="B105" s="76" t="s">
        <v>714</v>
      </c>
      <c r="C105" s="17" t="s">
        <v>715</v>
      </c>
      <c r="D105" s="18" t="s">
        <v>167</v>
      </c>
      <c r="E105" s="19">
        <v>1</v>
      </c>
      <c r="F105" s="26" t="s">
        <v>513</v>
      </c>
      <c r="G105" s="27">
        <v>43895</v>
      </c>
      <c r="H105" s="23">
        <v>11434.5</v>
      </c>
      <c r="I105" s="14">
        <v>254.1</v>
      </c>
      <c r="J105" s="14">
        <v>11180.4</v>
      </c>
      <c r="K105" s="14">
        <v>0</v>
      </c>
      <c r="L105" s="24">
        <v>11180.4</v>
      </c>
      <c r="M105" s="77">
        <v>4172.75</v>
      </c>
      <c r="N105" s="41">
        <f t="shared" si="10"/>
        <v>58.569999999999709</v>
      </c>
      <c r="O105" s="14">
        <f t="shared" si="11"/>
        <v>4114.18</v>
      </c>
      <c r="P105" s="14">
        <f t="shared" si="12"/>
        <v>0</v>
      </c>
      <c r="Q105" s="78">
        <v>4114.18</v>
      </c>
      <c r="R105" s="74">
        <f t="shared" si="13"/>
        <v>-7261.75</v>
      </c>
      <c r="S105" s="47">
        <f t="shared" si="14"/>
        <v>-195.53000000000029</v>
      </c>
      <c r="T105" s="47">
        <f t="shared" si="15"/>
        <v>-7066.2199999999993</v>
      </c>
      <c r="U105" s="47">
        <f t="shared" si="16"/>
        <v>0</v>
      </c>
      <c r="V105" s="48">
        <f t="shared" si="17"/>
        <v>-7066.2199999999993</v>
      </c>
    </row>
    <row r="106" spans="1:22" x14ac:dyDescent="0.3">
      <c r="A106" s="15" t="s">
        <v>434</v>
      </c>
      <c r="B106" s="76" t="s">
        <v>165</v>
      </c>
      <c r="C106" s="17" t="s">
        <v>166</v>
      </c>
      <c r="D106" s="18" t="s">
        <v>167</v>
      </c>
      <c r="E106" s="19">
        <v>1</v>
      </c>
      <c r="F106" s="26" t="s">
        <v>392</v>
      </c>
      <c r="G106" s="27">
        <v>44364</v>
      </c>
      <c r="H106" s="23">
        <v>1574.7</v>
      </c>
      <c r="I106" s="14">
        <v>91.86</v>
      </c>
      <c r="J106" s="14">
        <v>1482.8400000000001</v>
      </c>
      <c r="K106" s="14">
        <v>0</v>
      </c>
      <c r="L106" s="24">
        <v>1482.8400000000001</v>
      </c>
      <c r="M106" s="53">
        <v>398.56</v>
      </c>
      <c r="N106" s="41">
        <v>4.5599999999999996</v>
      </c>
      <c r="O106" s="14">
        <f>P106+Q106</f>
        <v>394</v>
      </c>
      <c r="P106" s="14">
        <f t="shared" si="12"/>
        <v>0</v>
      </c>
      <c r="Q106" s="54">
        <v>394</v>
      </c>
      <c r="R106" s="74">
        <f t="shared" si="13"/>
        <v>-1176.1400000000001</v>
      </c>
      <c r="S106" s="47">
        <f t="shared" si="14"/>
        <v>-87.3</v>
      </c>
      <c r="T106" s="47">
        <f t="shared" si="15"/>
        <v>-1088.8400000000001</v>
      </c>
      <c r="U106" s="47">
        <f t="shared" si="16"/>
        <v>0</v>
      </c>
      <c r="V106" s="48">
        <f t="shared" si="17"/>
        <v>-1088.8400000000001</v>
      </c>
    </row>
    <row r="107" spans="1:22" x14ac:dyDescent="0.3">
      <c r="A107" s="15" t="s">
        <v>434</v>
      </c>
      <c r="B107" s="76" t="s">
        <v>716</v>
      </c>
      <c r="C107" s="17">
        <v>3224</v>
      </c>
      <c r="D107" s="18" t="s">
        <v>149</v>
      </c>
      <c r="E107" s="19">
        <v>0.9</v>
      </c>
      <c r="F107" s="26" t="s">
        <v>514</v>
      </c>
      <c r="G107" s="27">
        <v>42635</v>
      </c>
      <c r="H107" s="23">
        <v>30000</v>
      </c>
      <c r="I107" s="14">
        <v>0</v>
      </c>
      <c r="J107" s="14">
        <v>30000</v>
      </c>
      <c r="K107" s="14">
        <v>2999.9999999999995</v>
      </c>
      <c r="L107" s="24">
        <v>27000</v>
      </c>
      <c r="M107" s="77">
        <v>20084.370000000003</v>
      </c>
      <c r="N107" s="41">
        <f t="shared" si="10"/>
        <v>42.003333333334012</v>
      </c>
      <c r="O107" s="14">
        <f t="shared" si="11"/>
        <v>20042.366666666669</v>
      </c>
      <c r="P107" s="14">
        <f t="shared" si="12"/>
        <v>2004.2366666666665</v>
      </c>
      <c r="Q107" s="78">
        <v>18038.13</v>
      </c>
      <c r="R107" s="74">
        <f t="shared" si="13"/>
        <v>-9915.6299999999974</v>
      </c>
      <c r="S107" s="47">
        <f t="shared" si="14"/>
        <v>42.003333333334012</v>
      </c>
      <c r="T107" s="47">
        <f t="shared" si="15"/>
        <v>-9957.6333333333314</v>
      </c>
      <c r="U107" s="47">
        <f t="shared" si="16"/>
        <v>-995.76333333333309</v>
      </c>
      <c r="V107" s="48">
        <f t="shared" si="17"/>
        <v>-8961.869999999999</v>
      </c>
    </row>
    <row r="108" spans="1:22" x14ac:dyDescent="0.3">
      <c r="A108" s="15" t="s">
        <v>434</v>
      </c>
      <c r="B108" s="76" t="s">
        <v>717</v>
      </c>
      <c r="C108" s="17">
        <v>3230</v>
      </c>
      <c r="D108" s="18" t="s">
        <v>175</v>
      </c>
      <c r="E108" s="19">
        <v>0.95</v>
      </c>
      <c r="F108" s="26" t="s">
        <v>515</v>
      </c>
      <c r="G108" s="27">
        <v>42272</v>
      </c>
      <c r="H108" s="23">
        <v>26500</v>
      </c>
      <c r="I108" s="14">
        <v>500</v>
      </c>
      <c r="J108" s="14">
        <v>26000</v>
      </c>
      <c r="K108" s="14">
        <v>1300.0000000000011</v>
      </c>
      <c r="L108" s="24">
        <v>24700</v>
      </c>
      <c r="M108" s="77">
        <v>19699.11</v>
      </c>
      <c r="N108" s="41">
        <f t="shared" si="10"/>
        <v>2.3626315789479122</v>
      </c>
      <c r="O108" s="14">
        <f t="shared" si="11"/>
        <v>19696.747368421053</v>
      </c>
      <c r="P108" s="14">
        <f t="shared" si="12"/>
        <v>984.8373684210535</v>
      </c>
      <c r="Q108" s="78">
        <v>18711.91</v>
      </c>
      <c r="R108" s="74">
        <f t="shared" si="13"/>
        <v>-6800.8899999999994</v>
      </c>
      <c r="S108" s="47">
        <f t="shared" si="14"/>
        <v>-497.63736842105209</v>
      </c>
      <c r="T108" s="47">
        <f t="shared" si="15"/>
        <v>-6303.2526315789473</v>
      </c>
      <c r="U108" s="47">
        <f t="shared" si="16"/>
        <v>-315.16263157894764</v>
      </c>
      <c r="V108" s="48">
        <f t="shared" si="17"/>
        <v>-5988.09</v>
      </c>
    </row>
    <row r="109" spans="1:22" x14ac:dyDescent="0.3">
      <c r="A109" s="15" t="s">
        <v>434</v>
      </c>
      <c r="B109" s="76" t="s">
        <v>173</v>
      </c>
      <c r="C109" s="17" t="s">
        <v>174</v>
      </c>
      <c r="D109" s="18" t="s">
        <v>175</v>
      </c>
      <c r="E109" s="19">
        <v>0.95</v>
      </c>
      <c r="F109" s="26" t="s">
        <v>395</v>
      </c>
      <c r="G109" s="27">
        <v>44272</v>
      </c>
      <c r="H109" s="23">
        <v>12300</v>
      </c>
      <c r="I109" s="14">
        <v>300</v>
      </c>
      <c r="J109" s="14">
        <v>12000</v>
      </c>
      <c r="K109" s="14">
        <v>600.00000000000057</v>
      </c>
      <c r="L109" s="24">
        <v>11400</v>
      </c>
      <c r="M109" s="77">
        <v>7517.52</v>
      </c>
      <c r="N109" s="41">
        <f t="shared" si="10"/>
        <v>4.2105263164557982E-3</v>
      </c>
      <c r="O109" s="14">
        <f t="shared" si="11"/>
        <v>7517.515789473684</v>
      </c>
      <c r="P109" s="14">
        <f t="shared" si="12"/>
        <v>375.87578947368451</v>
      </c>
      <c r="Q109" s="78">
        <v>7141.6399999999994</v>
      </c>
      <c r="R109" s="74">
        <f t="shared" si="13"/>
        <v>-4782.4799999999996</v>
      </c>
      <c r="S109" s="47">
        <f t="shared" si="14"/>
        <v>-299.99578947368354</v>
      </c>
      <c r="T109" s="47">
        <f t="shared" si="15"/>
        <v>-4482.484210526316</v>
      </c>
      <c r="U109" s="47">
        <f t="shared" si="16"/>
        <v>-224.12421052631606</v>
      </c>
      <c r="V109" s="48">
        <f t="shared" si="17"/>
        <v>-4258.3600000000006</v>
      </c>
    </row>
    <row r="110" spans="1:22" x14ac:dyDescent="0.3">
      <c r="A110" s="15" t="s">
        <v>434</v>
      </c>
      <c r="B110" s="76" t="s">
        <v>718</v>
      </c>
      <c r="C110" s="17">
        <v>3223</v>
      </c>
      <c r="D110" s="18" t="s">
        <v>182</v>
      </c>
      <c r="E110" s="19">
        <v>0.9</v>
      </c>
      <c r="F110" s="29" t="s">
        <v>516</v>
      </c>
      <c r="G110" s="27">
        <v>42726</v>
      </c>
      <c r="H110" s="23">
        <v>10000</v>
      </c>
      <c r="I110" s="14">
        <v>0</v>
      </c>
      <c r="J110" s="14">
        <v>10000</v>
      </c>
      <c r="K110" s="14">
        <v>999.99999999999977</v>
      </c>
      <c r="L110" s="24">
        <v>9000</v>
      </c>
      <c r="M110" s="77">
        <v>7796.96</v>
      </c>
      <c r="N110" s="41">
        <f t="shared" si="10"/>
        <v>4.4444444447435671E-3</v>
      </c>
      <c r="O110" s="14">
        <f t="shared" si="11"/>
        <v>7796.9555555555553</v>
      </c>
      <c r="P110" s="14">
        <f t="shared" si="12"/>
        <v>779.6955555555553</v>
      </c>
      <c r="Q110" s="78">
        <v>7017.26</v>
      </c>
      <c r="R110" s="74">
        <f t="shared" si="13"/>
        <v>-2203.04</v>
      </c>
      <c r="S110" s="47">
        <f t="shared" si="14"/>
        <v>4.4444444447435671E-3</v>
      </c>
      <c r="T110" s="47">
        <f t="shared" si="15"/>
        <v>-2203.0444444444447</v>
      </c>
      <c r="U110" s="47">
        <f t="shared" si="16"/>
        <v>-220.30444444444447</v>
      </c>
      <c r="V110" s="48">
        <f t="shared" si="17"/>
        <v>-1982.7399999999998</v>
      </c>
    </row>
    <row r="111" spans="1:22" x14ac:dyDescent="0.3">
      <c r="A111" s="15" t="s">
        <v>434</v>
      </c>
      <c r="B111" s="76" t="s">
        <v>719</v>
      </c>
      <c r="C111" s="17" t="s">
        <v>720</v>
      </c>
      <c r="D111" s="18" t="s">
        <v>149</v>
      </c>
      <c r="E111" s="19">
        <v>0.9</v>
      </c>
      <c r="F111" s="29" t="s">
        <v>517</v>
      </c>
      <c r="G111" s="22" t="s">
        <v>518</v>
      </c>
      <c r="H111" s="23">
        <v>3200</v>
      </c>
      <c r="I111" s="14">
        <v>765.44</v>
      </c>
      <c r="J111" s="14">
        <v>2434.56</v>
      </c>
      <c r="K111" s="14">
        <v>243.45599999999993</v>
      </c>
      <c r="L111" s="24">
        <v>2191.1039999999998</v>
      </c>
      <c r="M111" s="77">
        <v>2841.2999999999997</v>
      </c>
      <c r="N111" s="41">
        <f t="shared" si="10"/>
        <v>408.79999999999973</v>
      </c>
      <c r="O111" s="14">
        <f t="shared" si="11"/>
        <v>2432.5</v>
      </c>
      <c r="P111" s="14">
        <f t="shared" si="12"/>
        <v>243.24999999999994</v>
      </c>
      <c r="Q111" s="78">
        <v>2189.25</v>
      </c>
      <c r="R111" s="74">
        <f t="shared" si="13"/>
        <v>-358.70000000000027</v>
      </c>
      <c r="S111" s="47">
        <f t="shared" si="14"/>
        <v>-356.64000000000033</v>
      </c>
      <c r="T111" s="47">
        <f t="shared" si="15"/>
        <v>-2.0599999999999454</v>
      </c>
      <c r="U111" s="47">
        <f t="shared" si="16"/>
        <v>-0.20599999999998886</v>
      </c>
      <c r="V111" s="48">
        <f t="shared" si="17"/>
        <v>-1.8539999999998145</v>
      </c>
    </row>
    <row r="112" spans="1:22" x14ac:dyDescent="0.3">
      <c r="A112" s="15" t="s">
        <v>434</v>
      </c>
      <c r="B112" s="76" t="s">
        <v>721</v>
      </c>
      <c r="C112" s="17" t="s">
        <v>722</v>
      </c>
      <c r="D112" s="18" t="s">
        <v>149</v>
      </c>
      <c r="E112" s="19">
        <v>0.9</v>
      </c>
      <c r="F112" s="28" t="s">
        <v>519</v>
      </c>
      <c r="G112" s="82">
        <v>44182</v>
      </c>
      <c r="H112" s="23">
        <v>23000</v>
      </c>
      <c r="I112" s="14">
        <v>0</v>
      </c>
      <c r="J112" s="14">
        <v>23000</v>
      </c>
      <c r="K112" s="14">
        <v>2299.9999999999995</v>
      </c>
      <c r="L112" s="24">
        <v>20700</v>
      </c>
      <c r="M112" s="77">
        <v>22143.58</v>
      </c>
      <c r="N112" s="41">
        <f t="shared" si="10"/>
        <v>1865.9355555555594</v>
      </c>
      <c r="O112" s="14">
        <f t="shared" si="11"/>
        <v>20277.644444444442</v>
      </c>
      <c r="P112" s="14">
        <f t="shared" si="12"/>
        <v>2027.7644444444438</v>
      </c>
      <c r="Q112" s="78">
        <v>18249.879999999997</v>
      </c>
      <c r="R112" s="74">
        <f t="shared" si="13"/>
        <v>-856.41999999999825</v>
      </c>
      <c r="S112" s="47">
        <f t="shared" si="14"/>
        <v>1865.9355555555594</v>
      </c>
      <c r="T112" s="47">
        <f t="shared" si="15"/>
        <v>-2722.3555555555577</v>
      </c>
      <c r="U112" s="47">
        <f t="shared" si="16"/>
        <v>-272.23555555555572</v>
      </c>
      <c r="V112" s="48">
        <f t="shared" si="17"/>
        <v>-2450.1200000000026</v>
      </c>
    </row>
    <row r="113" spans="1:22" x14ac:dyDescent="0.3">
      <c r="A113" s="15" t="s">
        <v>434</v>
      </c>
      <c r="B113" s="76" t="s">
        <v>723</v>
      </c>
      <c r="C113" s="17">
        <v>3225</v>
      </c>
      <c r="D113" s="18" t="s">
        <v>149</v>
      </c>
      <c r="E113" s="19">
        <v>0.9</v>
      </c>
      <c r="F113" s="26" t="s">
        <v>514</v>
      </c>
      <c r="G113" s="27">
        <v>42635</v>
      </c>
      <c r="H113" s="23">
        <v>8000</v>
      </c>
      <c r="I113" s="14">
        <v>0</v>
      </c>
      <c r="J113" s="14">
        <v>8000</v>
      </c>
      <c r="K113" s="14">
        <v>799.99999999999977</v>
      </c>
      <c r="L113" s="24">
        <v>7200</v>
      </c>
      <c r="M113" s="77">
        <v>5401</v>
      </c>
      <c r="N113" s="41">
        <f t="shared" si="10"/>
        <v>273.01111111111095</v>
      </c>
      <c r="O113" s="14">
        <f t="shared" si="11"/>
        <v>5127.9888888888891</v>
      </c>
      <c r="P113" s="14">
        <f t="shared" si="12"/>
        <v>512.79888888888877</v>
      </c>
      <c r="Q113" s="78">
        <v>4615.1900000000005</v>
      </c>
      <c r="R113" s="74">
        <f t="shared" si="13"/>
        <v>-2599</v>
      </c>
      <c r="S113" s="47">
        <f t="shared" si="14"/>
        <v>273.01111111111095</v>
      </c>
      <c r="T113" s="47">
        <f t="shared" si="15"/>
        <v>-2872.0111111111109</v>
      </c>
      <c r="U113" s="47">
        <f t="shared" si="16"/>
        <v>-287.201111111111</v>
      </c>
      <c r="V113" s="48">
        <f t="shared" si="17"/>
        <v>-2584.8099999999995</v>
      </c>
    </row>
    <row r="114" spans="1:22" x14ac:dyDescent="0.3">
      <c r="A114" s="15" t="s">
        <v>434</v>
      </c>
      <c r="B114" s="76" t="s">
        <v>724</v>
      </c>
      <c r="C114" s="17" t="s">
        <v>725</v>
      </c>
      <c r="D114" s="18" t="s">
        <v>149</v>
      </c>
      <c r="E114" s="19">
        <v>0.9</v>
      </c>
      <c r="F114" s="26" t="s">
        <v>514</v>
      </c>
      <c r="G114" s="27">
        <v>42635</v>
      </c>
      <c r="H114" s="23">
        <v>15000</v>
      </c>
      <c r="I114" s="14">
        <v>0</v>
      </c>
      <c r="J114" s="14">
        <v>15000</v>
      </c>
      <c r="K114" s="14">
        <v>1499.9999999999998</v>
      </c>
      <c r="L114" s="24">
        <v>13500</v>
      </c>
      <c r="M114" s="77">
        <v>10943.1</v>
      </c>
      <c r="N114" s="41">
        <f t="shared" si="10"/>
        <v>213.37777777777774</v>
      </c>
      <c r="O114" s="14">
        <f t="shared" si="11"/>
        <v>10729.722222222223</v>
      </c>
      <c r="P114" s="14">
        <f t="shared" si="12"/>
        <v>1072.9722222222219</v>
      </c>
      <c r="Q114" s="78">
        <v>9656.75</v>
      </c>
      <c r="R114" s="74">
        <f t="shared" si="13"/>
        <v>-4056.8999999999996</v>
      </c>
      <c r="S114" s="47">
        <f t="shared" si="14"/>
        <v>213.37777777777774</v>
      </c>
      <c r="T114" s="47">
        <f t="shared" si="15"/>
        <v>-4270.2777777777774</v>
      </c>
      <c r="U114" s="47">
        <f t="shared" si="16"/>
        <v>-427.02777777777783</v>
      </c>
      <c r="V114" s="48">
        <f t="shared" si="17"/>
        <v>-3843.25</v>
      </c>
    </row>
    <row r="115" spans="1:22" x14ac:dyDescent="0.3">
      <c r="A115" s="15" t="s">
        <v>434</v>
      </c>
      <c r="B115" s="76" t="s">
        <v>726</v>
      </c>
      <c r="C115" s="17">
        <v>3222</v>
      </c>
      <c r="D115" s="18" t="s">
        <v>149</v>
      </c>
      <c r="E115" s="19">
        <v>0.9</v>
      </c>
      <c r="F115" s="26" t="s">
        <v>514</v>
      </c>
      <c r="G115" s="27">
        <v>42635</v>
      </c>
      <c r="H115" s="23">
        <v>25000</v>
      </c>
      <c r="I115" s="14">
        <v>0</v>
      </c>
      <c r="J115" s="14">
        <v>25000</v>
      </c>
      <c r="K115" s="14">
        <v>2499.9999999999995</v>
      </c>
      <c r="L115" s="24">
        <v>22500</v>
      </c>
      <c r="M115" s="77">
        <v>15838.7</v>
      </c>
      <c r="N115" s="41">
        <f t="shared" si="10"/>
        <v>756.76666666666642</v>
      </c>
      <c r="O115" s="14">
        <f t="shared" si="11"/>
        <v>15081.933333333334</v>
      </c>
      <c r="P115" s="14">
        <f t="shared" si="12"/>
        <v>1508.1933333333332</v>
      </c>
      <c r="Q115" s="78">
        <v>13573.740000000002</v>
      </c>
      <c r="R115" s="74">
        <f t="shared" si="13"/>
        <v>-9161.2999999999993</v>
      </c>
      <c r="S115" s="47">
        <f t="shared" si="14"/>
        <v>756.76666666666642</v>
      </c>
      <c r="T115" s="47">
        <f t="shared" si="15"/>
        <v>-9918.0666666666657</v>
      </c>
      <c r="U115" s="47">
        <f t="shared" si="16"/>
        <v>-991.80666666666639</v>
      </c>
      <c r="V115" s="48">
        <f t="shared" si="17"/>
        <v>-8926.2599999999984</v>
      </c>
    </row>
    <row r="116" spans="1:22" x14ac:dyDescent="0.3">
      <c r="A116" s="15" t="s">
        <v>434</v>
      </c>
      <c r="B116" s="76" t="s">
        <v>727</v>
      </c>
      <c r="C116" s="17" t="s">
        <v>728</v>
      </c>
      <c r="D116" s="18" t="s">
        <v>729</v>
      </c>
      <c r="E116" s="19">
        <v>1</v>
      </c>
      <c r="F116" s="26" t="s">
        <v>520</v>
      </c>
      <c r="G116" s="27">
        <v>42901</v>
      </c>
      <c r="H116" s="23">
        <v>17600</v>
      </c>
      <c r="I116" s="14">
        <v>200</v>
      </c>
      <c r="J116" s="14">
        <v>17400</v>
      </c>
      <c r="K116" s="14">
        <v>0</v>
      </c>
      <c r="L116" s="24">
        <v>17400</v>
      </c>
      <c r="M116" s="77">
        <v>8320.8099999999977</v>
      </c>
      <c r="N116" s="41">
        <v>0</v>
      </c>
      <c r="O116" s="14">
        <f t="shared" si="11"/>
        <v>8320.82</v>
      </c>
      <c r="P116" s="14">
        <f t="shared" si="12"/>
        <v>0</v>
      </c>
      <c r="Q116" s="78">
        <v>8320.82</v>
      </c>
      <c r="R116" s="74">
        <f t="shared" si="13"/>
        <v>-9279.1900000000023</v>
      </c>
      <c r="S116" s="47">
        <f t="shared" si="14"/>
        <v>-200</v>
      </c>
      <c r="T116" s="47">
        <f t="shared" si="15"/>
        <v>-9079.18</v>
      </c>
      <c r="U116" s="47">
        <f t="shared" si="16"/>
        <v>0</v>
      </c>
      <c r="V116" s="48">
        <f t="shared" si="17"/>
        <v>-9079.18</v>
      </c>
    </row>
    <row r="117" spans="1:22" x14ac:dyDescent="0.3">
      <c r="A117" s="15" t="s">
        <v>434</v>
      </c>
      <c r="B117" s="76" t="s">
        <v>730</v>
      </c>
      <c r="C117" s="17" t="s">
        <v>731</v>
      </c>
      <c r="D117" s="18" t="s">
        <v>729</v>
      </c>
      <c r="E117" s="19">
        <v>1</v>
      </c>
      <c r="F117" s="26" t="s">
        <v>521</v>
      </c>
      <c r="G117" s="27">
        <v>43173</v>
      </c>
      <c r="H117" s="23">
        <v>35200</v>
      </c>
      <c r="I117" s="14">
        <v>200</v>
      </c>
      <c r="J117" s="14">
        <v>35000</v>
      </c>
      <c r="K117" s="14">
        <v>0</v>
      </c>
      <c r="L117" s="24">
        <v>35000</v>
      </c>
      <c r="M117" s="77">
        <v>7942.2800000000025</v>
      </c>
      <c r="N117" s="41">
        <v>0</v>
      </c>
      <c r="O117" s="14">
        <f t="shared" si="11"/>
        <v>7942.2799999999988</v>
      </c>
      <c r="P117" s="14">
        <f t="shared" si="12"/>
        <v>0</v>
      </c>
      <c r="Q117" s="78">
        <v>7942.2799999999988</v>
      </c>
      <c r="R117" s="74">
        <f t="shared" si="13"/>
        <v>-27257.719999999998</v>
      </c>
      <c r="S117" s="47">
        <f t="shared" si="14"/>
        <v>-200</v>
      </c>
      <c r="T117" s="47">
        <f t="shared" si="15"/>
        <v>-27057.72</v>
      </c>
      <c r="U117" s="47">
        <f t="shared" si="16"/>
        <v>0</v>
      </c>
      <c r="V117" s="48">
        <f t="shared" si="17"/>
        <v>-27057.72</v>
      </c>
    </row>
    <row r="118" spans="1:22" x14ac:dyDescent="0.3">
      <c r="A118" s="15" t="s">
        <v>434</v>
      </c>
      <c r="B118" s="76" t="s">
        <v>732</v>
      </c>
      <c r="C118" s="17" t="s">
        <v>733</v>
      </c>
      <c r="D118" s="18" t="s">
        <v>729</v>
      </c>
      <c r="E118" s="19">
        <v>1</v>
      </c>
      <c r="F118" s="26" t="s">
        <v>522</v>
      </c>
      <c r="G118" s="27">
        <v>43537</v>
      </c>
      <c r="H118" s="23">
        <v>35200</v>
      </c>
      <c r="I118" s="14">
        <v>200</v>
      </c>
      <c r="J118" s="14">
        <v>35000</v>
      </c>
      <c r="K118" s="14">
        <v>0</v>
      </c>
      <c r="L118" s="24">
        <v>35000</v>
      </c>
      <c r="M118" s="77">
        <v>7535.3900000000085</v>
      </c>
      <c r="N118" s="41">
        <v>0</v>
      </c>
      <c r="O118" s="14">
        <f t="shared" si="11"/>
        <v>7535.3900000000021</v>
      </c>
      <c r="P118" s="14">
        <f t="shared" si="12"/>
        <v>0</v>
      </c>
      <c r="Q118" s="78">
        <v>7535.3900000000021</v>
      </c>
      <c r="R118" s="74">
        <f t="shared" si="13"/>
        <v>-27664.609999999993</v>
      </c>
      <c r="S118" s="47">
        <f t="shared" si="14"/>
        <v>-200</v>
      </c>
      <c r="T118" s="47">
        <f t="shared" si="15"/>
        <v>-27464.609999999997</v>
      </c>
      <c r="U118" s="47">
        <f t="shared" si="16"/>
        <v>0</v>
      </c>
      <c r="V118" s="48">
        <f t="shared" si="17"/>
        <v>-27464.609999999997</v>
      </c>
    </row>
    <row r="119" spans="1:22" x14ac:dyDescent="0.3">
      <c r="A119" s="15" t="s">
        <v>434</v>
      </c>
      <c r="B119" s="76" t="s">
        <v>734</v>
      </c>
      <c r="C119" s="17" t="s">
        <v>735</v>
      </c>
      <c r="D119" s="18" t="s">
        <v>729</v>
      </c>
      <c r="E119" s="19">
        <v>1</v>
      </c>
      <c r="F119" s="26" t="s">
        <v>523</v>
      </c>
      <c r="G119" s="27">
        <v>43895</v>
      </c>
      <c r="H119" s="23">
        <v>35200</v>
      </c>
      <c r="I119" s="14">
        <v>200</v>
      </c>
      <c r="J119" s="14">
        <v>35000</v>
      </c>
      <c r="K119" s="14">
        <v>0</v>
      </c>
      <c r="L119" s="24">
        <v>35000</v>
      </c>
      <c r="M119" s="77">
        <v>7206.2799999999988</v>
      </c>
      <c r="N119" s="41">
        <v>0</v>
      </c>
      <c r="O119" s="14">
        <f t="shared" si="11"/>
        <v>7206.2900000000009</v>
      </c>
      <c r="P119" s="14">
        <f t="shared" si="12"/>
        <v>0</v>
      </c>
      <c r="Q119" s="78">
        <v>7206.2900000000009</v>
      </c>
      <c r="R119" s="74">
        <f t="shared" si="13"/>
        <v>-27993.72</v>
      </c>
      <c r="S119" s="47">
        <f t="shared" si="14"/>
        <v>-200</v>
      </c>
      <c r="T119" s="47">
        <f t="shared" si="15"/>
        <v>-27793.71</v>
      </c>
      <c r="U119" s="47">
        <f t="shared" si="16"/>
        <v>0</v>
      </c>
      <c r="V119" s="48">
        <f t="shared" si="17"/>
        <v>-27793.71</v>
      </c>
    </row>
    <row r="120" spans="1:22" x14ac:dyDescent="0.3">
      <c r="A120" s="15" t="s">
        <v>434</v>
      </c>
      <c r="B120" s="76" t="s">
        <v>736</v>
      </c>
      <c r="C120" s="17" t="s">
        <v>737</v>
      </c>
      <c r="D120" s="18" t="s">
        <v>729</v>
      </c>
      <c r="E120" s="19">
        <v>1</v>
      </c>
      <c r="F120" s="26" t="s">
        <v>524</v>
      </c>
      <c r="G120" s="27">
        <v>44272</v>
      </c>
      <c r="H120" s="23">
        <v>35200</v>
      </c>
      <c r="I120" s="14">
        <v>200</v>
      </c>
      <c r="J120" s="14">
        <v>35000</v>
      </c>
      <c r="K120" s="14">
        <v>0</v>
      </c>
      <c r="L120" s="24">
        <v>35000</v>
      </c>
      <c r="M120" s="77">
        <v>24840.69</v>
      </c>
      <c r="N120" s="41">
        <v>0</v>
      </c>
      <c r="O120" s="14">
        <f t="shared" si="11"/>
        <v>24840.69</v>
      </c>
      <c r="P120" s="14">
        <f t="shared" si="12"/>
        <v>0</v>
      </c>
      <c r="Q120" s="78">
        <v>24840.69</v>
      </c>
      <c r="R120" s="74">
        <f t="shared" si="13"/>
        <v>-10359.310000000001</v>
      </c>
      <c r="S120" s="47">
        <f t="shared" si="14"/>
        <v>-200</v>
      </c>
      <c r="T120" s="47">
        <f t="shared" si="15"/>
        <v>-10159.310000000001</v>
      </c>
      <c r="U120" s="47">
        <f t="shared" si="16"/>
        <v>0</v>
      </c>
      <c r="V120" s="48">
        <f t="shared" si="17"/>
        <v>-10159.310000000001</v>
      </c>
    </row>
    <row r="121" spans="1:22" x14ac:dyDescent="0.3">
      <c r="A121" s="15" t="s">
        <v>434</v>
      </c>
      <c r="B121" s="76" t="s">
        <v>738</v>
      </c>
      <c r="C121" s="17" t="s">
        <v>739</v>
      </c>
      <c r="D121" s="18" t="s">
        <v>175</v>
      </c>
      <c r="E121" s="19">
        <v>0.95</v>
      </c>
      <c r="F121" s="26" t="s">
        <v>525</v>
      </c>
      <c r="G121" s="27">
        <v>42726</v>
      </c>
      <c r="H121" s="23">
        <v>200640.5</v>
      </c>
      <c r="I121" s="14">
        <v>3000</v>
      </c>
      <c r="J121" s="14">
        <v>197640.5</v>
      </c>
      <c r="K121" s="14">
        <v>9882.0250000000087</v>
      </c>
      <c r="L121" s="24">
        <v>187758.47499999998</v>
      </c>
      <c r="M121" s="77">
        <v>161198.80000000002</v>
      </c>
      <c r="N121" s="41">
        <v>0</v>
      </c>
      <c r="O121" s="14">
        <f t="shared" si="11"/>
        <v>161198.87000000002</v>
      </c>
      <c r="P121" s="14">
        <f t="shared" si="12"/>
        <v>8059.9400000000078</v>
      </c>
      <c r="Q121" s="78">
        <v>153138.93000000002</v>
      </c>
      <c r="R121" s="74">
        <f t="shared" si="13"/>
        <v>-39441.699999999983</v>
      </c>
      <c r="S121" s="47">
        <f t="shared" si="14"/>
        <v>-3000</v>
      </c>
      <c r="T121" s="47">
        <f t="shared" si="15"/>
        <v>-36441.629999999976</v>
      </c>
      <c r="U121" s="47">
        <f t="shared" si="16"/>
        <v>-1822.0850000000009</v>
      </c>
      <c r="V121" s="48">
        <f t="shared" si="17"/>
        <v>-34619.544999999955</v>
      </c>
    </row>
    <row r="122" spans="1:22" x14ac:dyDescent="0.3">
      <c r="A122" s="15" t="s">
        <v>434</v>
      </c>
      <c r="B122" s="76" t="s">
        <v>178</v>
      </c>
      <c r="C122" s="17" t="s">
        <v>179</v>
      </c>
      <c r="D122" s="18" t="s">
        <v>175</v>
      </c>
      <c r="E122" s="19">
        <v>0.95</v>
      </c>
      <c r="F122" s="26" t="s">
        <v>397</v>
      </c>
      <c r="G122" s="27">
        <v>44077</v>
      </c>
      <c r="H122" s="23">
        <v>456164.5</v>
      </c>
      <c r="I122" s="14">
        <v>0</v>
      </c>
      <c r="J122" s="14">
        <v>456164.5</v>
      </c>
      <c r="K122" s="14">
        <v>22808.22500000002</v>
      </c>
      <c r="L122" s="24">
        <v>433356.27499999997</v>
      </c>
      <c r="M122" s="77">
        <v>423400.48000000004</v>
      </c>
      <c r="N122" s="41">
        <f t="shared" si="10"/>
        <v>3573.9010526316124</v>
      </c>
      <c r="O122" s="14">
        <f t="shared" si="11"/>
        <v>419826.57894736843</v>
      </c>
      <c r="P122" s="14">
        <f t="shared" si="12"/>
        <v>20991.328947368442</v>
      </c>
      <c r="Q122" s="78">
        <v>398835.25</v>
      </c>
      <c r="R122" s="74">
        <f t="shared" si="13"/>
        <v>-32764.01999999996</v>
      </c>
      <c r="S122" s="47">
        <f t="shared" si="14"/>
        <v>3573.9010526316124</v>
      </c>
      <c r="T122" s="47">
        <f t="shared" si="15"/>
        <v>-36337.921052631573</v>
      </c>
      <c r="U122" s="47">
        <f t="shared" si="16"/>
        <v>-1816.8960526315786</v>
      </c>
      <c r="V122" s="48">
        <f t="shared" si="17"/>
        <v>-34521.024999999965</v>
      </c>
    </row>
    <row r="123" spans="1:22" x14ac:dyDescent="0.3">
      <c r="A123" s="15" t="s">
        <v>434</v>
      </c>
      <c r="B123" s="76" t="s">
        <v>740</v>
      </c>
      <c r="C123" s="17">
        <v>3221</v>
      </c>
      <c r="D123" s="18" t="s">
        <v>149</v>
      </c>
      <c r="E123" s="19">
        <v>0.9</v>
      </c>
      <c r="F123" s="26" t="s">
        <v>514</v>
      </c>
      <c r="G123" s="27">
        <v>42635</v>
      </c>
      <c r="H123" s="23">
        <v>30000</v>
      </c>
      <c r="I123" s="14">
        <v>0</v>
      </c>
      <c r="J123" s="14">
        <v>30000</v>
      </c>
      <c r="K123" s="14">
        <v>2999.9999999999995</v>
      </c>
      <c r="L123" s="24">
        <v>27000</v>
      </c>
      <c r="M123" s="77">
        <v>23475.360000000001</v>
      </c>
      <c r="N123" s="41">
        <f t="shared" si="10"/>
        <v>24.204444444443652</v>
      </c>
      <c r="O123" s="14">
        <f t="shared" si="11"/>
        <v>23451.155555555557</v>
      </c>
      <c r="P123" s="14">
        <f t="shared" si="12"/>
        <v>2345.1155555555551</v>
      </c>
      <c r="Q123" s="78">
        <v>21106.04</v>
      </c>
      <c r="R123" s="74">
        <f t="shared" si="13"/>
        <v>-6524.6399999999994</v>
      </c>
      <c r="S123" s="47">
        <f t="shared" si="14"/>
        <v>24.204444444443652</v>
      </c>
      <c r="T123" s="47">
        <f t="shared" si="15"/>
        <v>-6548.8444444444431</v>
      </c>
      <c r="U123" s="47">
        <f t="shared" si="16"/>
        <v>-654.8844444444444</v>
      </c>
      <c r="V123" s="48">
        <f t="shared" si="17"/>
        <v>-5893.9599999999991</v>
      </c>
    </row>
    <row r="124" spans="1:22" x14ac:dyDescent="0.3">
      <c r="A124" s="15" t="s">
        <v>434</v>
      </c>
      <c r="B124" s="76" t="s">
        <v>741</v>
      </c>
      <c r="C124" s="17" t="s">
        <v>742</v>
      </c>
      <c r="D124" s="18" t="s">
        <v>175</v>
      </c>
      <c r="E124" s="19">
        <v>0.95</v>
      </c>
      <c r="F124" s="26" t="s">
        <v>526</v>
      </c>
      <c r="G124" s="27">
        <v>42355</v>
      </c>
      <c r="H124" s="23">
        <v>37500</v>
      </c>
      <c r="I124" s="14">
        <v>500</v>
      </c>
      <c r="J124" s="14">
        <v>37000</v>
      </c>
      <c r="K124" s="14">
        <v>1850.0000000000016</v>
      </c>
      <c r="L124" s="24">
        <v>35150</v>
      </c>
      <c r="M124" s="77">
        <v>32471.26</v>
      </c>
      <c r="N124" s="41">
        <f t="shared" ref="N124:N176" si="19">M124-(Q124/E124)</f>
        <v>2.5021052631564089</v>
      </c>
      <c r="O124" s="14">
        <f t="shared" ref="O124:O179" si="20">P124+Q124</f>
        <v>32468.757894736842</v>
      </c>
      <c r="P124" s="14">
        <f t="shared" ref="P124:P179" si="21">(M124-N124)*(100%-E124)</f>
        <v>1623.4378947368436</v>
      </c>
      <c r="Q124" s="78">
        <v>30845.32</v>
      </c>
      <c r="R124" s="74">
        <f t="shared" ref="R124:R179" si="22">M124-H124</f>
        <v>-5028.7400000000016</v>
      </c>
      <c r="S124" s="47">
        <f t="shared" ref="S124:S179" si="23">N124-I124</f>
        <v>-497.49789473684359</v>
      </c>
      <c r="T124" s="47">
        <f t="shared" ref="T124:T179" si="24">O124-J124</f>
        <v>-4531.242105263158</v>
      </c>
      <c r="U124" s="47">
        <f t="shared" ref="U124:U179" si="25">P124-K124</f>
        <v>-226.56210526315795</v>
      </c>
      <c r="V124" s="48">
        <f t="shared" ref="V124:V179" si="26">Q124-L124</f>
        <v>-4304.68</v>
      </c>
    </row>
    <row r="125" spans="1:22" x14ac:dyDescent="0.3">
      <c r="A125" s="15" t="s">
        <v>434</v>
      </c>
      <c r="B125" s="76" t="s">
        <v>743</v>
      </c>
      <c r="C125" s="17" t="s">
        <v>744</v>
      </c>
      <c r="D125" s="18" t="s">
        <v>149</v>
      </c>
      <c r="E125" s="19">
        <v>0.9</v>
      </c>
      <c r="F125" s="29" t="s">
        <v>527</v>
      </c>
      <c r="G125" s="27">
        <v>43356</v>
      </c>
      <c r="H125" s="23">
        <v>8000</v>
      </c>
      <c r="I125" s="14">
        <v>0</v>
      </c>
      <c r="J125" s="14">
        <v>8000</v>
      </c>
      <c r="K125" s="14">
        <v>799.99999999999977</v>
      </c>
      <c r="L125" s="24">
        <v>7200</v>
      </c>
      <c r="M125" s="77">
        <v>7729.14</v>
      </c>
      <c r="N125" s="41">
        <f t="shared" si="19"/>
        <v>185.52888888888901</v>
      </c>
      <c r="O125" s="14">
        <f t="shared" si="20"/>
        <v>7543.6111111111113</v>
      </c>
      <c r="P125" s="14">
        <f t="shared" si="21"/>
        <v>754.36111111111097</v>
      </c>
      <c r="Q125" s="78">
        <v>6789.25</v>
      </c>
      <c r="R125" s="74">
        <f t="shared" si="22"/>
        <v>-270.85999999999967</v>
      </c>
      <c r="S125" s="47">
        <f t="shared" si="23"/>
        <v>185.52888888888901</v>
      </c>
      <c r="T125" s="47">
        <f t="shared" si="24"/>
        <v>-456.38888888888869</v>
      </c>
      <c r="U125" s="47">
        <f t="shared" si="25"/>
        <v>-45.6388888888888</v>
      </c>
      <c r="V125" s="48">
        <f t="shared" si="26"/>
        <v>-410.75</v>
      </c>
    </row>
    <row r="126" spans="1:22" x14ac:dyDescent="0.3">
      <c r="A126" s="15" t="s">
        <v>434</v>
      </c>
      <c r="B126" s="76" t="s">
        <v>180</v>
      </c>
      <c r="C126" s="17" t="s">
        <v>181</v>
      </c>
      <c r="D126" s="18" t="s">
        <v>182</v>
      </c>
      <c r="E126" s="19">
        <v>0.9</v>
      </c>
      <c r="F126" s="29" t="s">
        <v>398</v>
      </c>
      <c r="G126" s="27">
        <v>44819</v>
      </c>
      <c r="H126" s="23">
        <v>34000</v>
      </c>
      <c r="I126" s="14">
        <v>2000</v>
      </c>
      <c r="J126" s="14">
        <v>32000</v>
      </c>
      <c r="K126" s="14">
        <v>3199.9999999999991</v>
      </c>
      <c r="L126" s="24">
        <v>28800</v>
      </c>
      <c r="M126" s="77">
        <v>32548.22</v>
      </c>
      <c r="N126" s="41">
        <f t="shared" si="19"/>
        <v>548.22000000000116</v>
      </c>
      <c r="O126" s="14">
        <v>32000</v>
      </c>
      <c r="P126" s="14">
        <v>3199.9999999999991</v>
      </c>
      <c r="Q126" s="24">
        <v>28800</v>
      </c>
      <c r="R126" s="74">
        <f t="shared" si="22"/>
        <v>-1451.7799999999988</v>
      </c>
      <c r="S126" s="47">
        <f t="shared" si="23"/>
        <v>-1451.7799999999988</v>
      </c>
      <c r="T126" s="47">
        <f t="shared" si="24"/>
        <v>0</v>
      </c>
      <c r="U126" s="47">
        <f t="shared" si="25"/>
        <v>0</v>
      </c>
      <c r="V126" s="48">
        <f t="shared" si="26"/>
        <v>0</v>
      </c>
    </row>
    <row r="127" spans="1:22" x14ac:dyDescent="0.3">
      <c r="A127" s="15" t="s">
        <v>434</v>
      </c>
      <c r="B127" s="76" t="s">
        <v>745</v>
      </c>
      <c r="C127" s="17" t="s">
        <v>746</v>
      </c>
      <c r="D127" s="18" t="s">
        <v>182</v>
      </c>
      <c r="E127" s="19">
        <v>0.9</v>
      </c>
      <c r="F127" s="29" t="s">
        <v>527</v>
      </c>
      <c r="G127" s="27">
        <v>43356</v>
      </c>
      <c r="H127" s="23">
        <v>10000</v>
      </c>
      <c r="I127" s="14">
        <v>0</v>
      </c>
      <c r="J127" s="14">
        <v>10000</v>
      </c>
      <c r="K127" s="14">
        <v>999.99999999999977</v>
      </c>
      <c r="L127" s="24">
        <v>9000</v>
      </c>
      <c r="M127" s="77">
        <v>8628.57</v>
      </c>
      <c r="N127" s="41">
        <f t="shared" si="19"/>
        <v>85.21444444444387</v>
      </c>
      <c r="O127" s="14">
        <f t="shared" si="20"/>
        <v>8543.3555555555558</v>
      </c>
      <c r="P127" s="14">
        <f t="shared" si="21"/>
        <v>854.3355555555554</v>
      </c>
      <c r="Q127" s="78">
        <v>7689.02</v>
      </c>
      <c r="R127" s="74">
        <f t="shared" si="22"/>
        <v>-1371.4300000000003</v>
      </c>
      <c r="S127" s="47">
        <f t="shared" si="23"/>
        <v>85.21444444444387</v>
      </c>
      <c r="T127" s="47">
        <f t="shared" si="24"/>
        <v>-1456.6444444444442</v>
      </c>
      <c r="U127" s="47">
        <f t="shared" si="25"/>
        <v>-145.66444444444437</v>
      </c>
      <c r="V127" s="48">
        <f t="shared" si="26"/>
        <v>-1310.9799999999996</v>
      </c>
    </row>
    <row r="128" spans="1:22" x14ac:dyDescent="0.3">
      <c r="A128" s="15" t="s">
        <v>434</v>
      </c>
      <c r="B128" s="76" t="s">
        <v>747</v>
      </c>
      <c r="C128" s="17" t="s">
        <v>748</v>
      </c>
      <c r="D128" s="18" t="s">
        <v>182</v>
      </c>
      <c r="E128" s="19">
        <v>0.9</v>
      </c>
      <c r="F128" s="29" t="s">
        <v>527</v>
      </c>
      <c r="G128" s="27">
        <v>43356</v>
      </c>
      <c r="H128" s="23">
        <v>10000</v>
      </c>
      <c r="I128" s="14">
        <v>0</v>
      </c>
      <c r="J128" s="14">
        <v>10000</v>
      </c>
      <c r="K128" s="14">
        <v>999.99999999999977</v>
      </c>
      <c r="L128" s="24">
        <v>9000</v>
      </c>
      <c r="M128" s="77">
        <v>9073.7300000000014</v>
      </c>
      <c r="N128" s="41">
        <v>0</v>
      </c>
      <c r="O128" s="14">
        <f t="shared" si="20"/>
        <v>9073.7330000000002</v>
      </c>
      <c r="P128" s="14">
        <f t="shared" si="21"/>
        <v>907.37299999999993</v>
      </c>
      <c r="Q128" s="78">
        <v>8166.36</v>
      </c>
      <c r="R128" s="74">
        <f t="shared" si="22"/>
        <v>-926.26999999999862</v>
      </c>
      <c r="S128" s="47">
        <f t="shared" si="23"/>
        <v>0</v>
      </c>
      <c r="T128" s="47">
        <f t="shared" si="24"/>
        <v>-926.26699999999983</v>
      </c>
      <c r="U128" s="47">
        <f t="shared" si="25"/>
        <v>-92.626999999999839</v>
      </c>
      <c r="V128" s="48">
        <f t="shared" si="26"/>
        <v>-833.64000000000033</v>
      </c>
    </row>
    <row r="129" spans="1:22" x14ac:dyDescent="0.3">
      <c r="A129" s="15" t="s">
        <v>434</v>
      </c>
      <c r="B129" s="76" t="s">
        <v>749</v>
      </c>
      <c r="C129" s="17" t="s">
        <v>750</v>
      </c>
      <c r="D129" s="18" t="s">
        <v>182</v>
      </c>
      <c r="E129" s="19">
        <v>0.9</v>
      </c>
      <c r="F129" s="26" t="s">
        <v>528</v>
      </c>
      <c r="G129" s="27">
        <v>42810</v>
      </c>
      <c r="H129" s="23">
        <v>30000</v>
      </c>
      <c r="I129" s="14">
        <v>0</v>
      </c>
      <c r="J129" s="14">
        <v>30000</v>
      </c>
      <c r="K129" s="14">
        <v>2999.9999999999995</v>
      </c>
      <c r="L129" s="24">
        <v>27000</v>
      </c>
      <c r="M129" s="77">
        <v>24941.460000000003</v>
      </c>
      <c r="N129" s="41">
        <v>0</v>
      </c>
      <c r="O129" s="14">
        <f t="shared" si="20"/>
        <v>24941.476000000002</v>
      </c>
      <c r="P129" s="14">
        <f t="shared" si="21"/>
        <v>2494.1459999999997</v>
      </c>
      <c r="Q129" s="78">
        <v>22447.33</v>
      </c>
      <c r="R129" s="74">
        <f t="shared" si="22"/>
        <v>-5058.5399999999972</v>
      </c>
      <c r="S129" s="47">
        <f t="shared" si="23"/>
        <v>0</v>
      </c>
      <c r="T129" s="47">
        <f t="shared" si="24"/>
        <v>-5058.5239999999976</v>
      </c>
      <c r="U129" s="47">
        <f t="shared" si="25"/>
        <v>-505.85399999999981</v>
      </c>
      <c r="V129" s="48">
        <f t="shared" si="26"/>
        <v>-4552.6699999999983</v>
      </c>
    </row>
    <row r="130" spans="1:22" x14ac:dyDescent="0.3">
      <c r="A130" s="15" t="s">
        <v>434</v>
      </c>
      <c r="B130" s="76" t="s">
        <v>751</v>
      </c>
      <c r="C130" s="17" t="s">
        <v>752</v>
      </c>
      <c r="D130" s="18" t="s">
        <v>149</v>
      </c>
      <c r="E130" s="19">
        <v>0.9</v>
      </c>
      <c r="F130" s="28" t="s">
        <v>519</v>
      </c>
      <c r="G130" s="82">
        <v>44182</v>
      </c>
      <c r="H130" s="23">
        <v>21000</v>
      </c>
      <c r="I130" s="14">
        <v>0</v>
      </c>
      <c r="J130" s="14">
        <v>21000</v>
      </c>
      <c r="K130" s="14">
        <v>2099.9999999999995</v>
      </c>
      <c r="L130" s="24">
        <v>18900</v>
      </c>
      <c r="M130" s="77">
        <v>18392.629999999997</v>
      </c>
      <c r="N130" s="41">
        <f t="shared" si="19"/>
        <v>42.352222222220007</v>
      </c>
      <c r="O130" s="14">
        <f t="shared" si="20"/>
        <v>18350.277777777777</v>
      </c>
      <c r="P130" s="14">
        <f t="shared" si="21"/>
        <v>1835.0277777777774</v>
      </c>
      <c r="Q130" s="78">
        <v>16515.25</v>
      </c>
      <c r="R130" s="74">
        <f t="shared" si="22"/>
        <v>-2607.3700000000026</v>
      </c>
      <c r="S130" s="47">
        <f t="shared" si="23"/>
        <v>42.352222222220007</v>
      </c>
      <c r="T130" s="47">
        <f t="shared" si="24"/>
        <v>-2649.7222222222226</v>
      </c>
      <c r="U130" s="47">
        <f t="shared" si="25"/>
        <v>-264.97222222222217</v>
      </c>
      <c r="V130" s="48">
        <f t="shared" si="26"/>
        <v>-2384.75</v>
      </c>
    </row>
    <row r="131" spans="1:22" x14ac:dyDescent="0.3">
      <c r="A131" s="15" t="s">
        <v>434</v>
      </c>
      <c r="B131" s="76" t="s">
        <v>753</v>
      </c>
      <c r="C131" s="17" t="s">
        <v>754</v>
      </c>
      <c r="D131" s="18" t="s">
        <v>182</v>
      </c>
      <c r="E131" s="19">
        <v>0.9</v>
      </c>
      <c r="F131" s="29" t="s">
        <v>529</v>
      </c>
      <c r="G131" s="27">
        <v>42901</v>
      </c>
      <c r="H131" s="23">
        <v>32000</v>
      </c>
      <c r="I131" s="14">
        <v>0</v>
      </c>
      <c r="J131" s="14">
        <v>32000</v>
      </c>
      <c r="K131" s="14">
        <v>3199.9999999999991</v>
      </c>
      <c r="L131" s="24">
        <v>28800</v>
      </c>
      <c r="M131" s="77">
        <v>29965.190000000002</v>
      </c>
      <c r="N131" s="41">
        <f t="shared" si="19"/>
        <v>2645.5900000000038</v>
      </c>
      <c r="O131" s="14">
        <f t="shared" si="20"/>
        <v>27319.599999999999</v>
      </c>
      <c r="P131" s="14">
        <f t="shared" si="21"/>
        <v>2731.9599999999991</v>
      </c>
      <c r="Q131" s="78">
        <v>24587.64</v>
      </c>
      <c r="R131" s="74">
        <f t="shared" si="22"/>
        <v>-2034.8099999999977</v>
      </c>
      <c r="S131" s="47">
        <f t="shared" si="23"/>
        <v>2645.5900000000038</v>
      </c>
      <c r="T131" s="47">
        <f t="shared" si="24"/>
        <v>-4680.4000000000015</v>
      </c>
      <c r="U131" s="47">
        <f t="shared" si="25"/>
        <v>-468.03999999999996</v>
      </c>
      <c r="V131" s="48">
        <f t="shared" si="26"/>
        <v>-4212.3600000000006</v>
      </c>
    </row>
    <row r="132" spans="1:22" x14ac:dyDescent="0.3">
      <c r="A132" s="15" t="s">
        <v>434</v>
      </c>
      <c r="B132" s="76" t="s">
        <v>755</v>
      </c>
      <c r="C132" s="17" t="s">
        <v>756</v>
      </c>
      <c r="D132" s="18" t="s">
        <v>182</v>
      </c>
      <c r="E132" s="19">
        <v>0.9</v>
      </c>
      <c r="F132" s="26" t="s">
        <v>528</v>
      </c>
      <c r="G132" s="27">
        <v>42810</v>
      </c>
      <c r="H132" s="23">
        <v>25000</v>
      </c>
      <c r="I132" s="14">
        <v>0</v>
      </c>
      <c r="J132" s="14">
        <v>25000</v>
      </c>
      <c r="K132" s="14">
        <v>2499.9999999999995</v>
      </c>
      <c r="L132" s="24">
        <v>22500</v>
      </c>
      <c r="M132" s="77">
        <v>15967.2</v>
      </c>
      <c r="N132" s="41">
        <f t="shared" si="19"/>
        <v>0</v>
      </c>
      <c r="O132" s="14">
        <f t="shared" si="20"/>
        <v>15967.2</v>
      </c>
      <c r="P132" s="14">
        <f t="shared" si="21"/>
        <v>1596.7199999999998</v>
      </c>
      <c r="Q132" s="78">
        <v>14370.480000000001</v>
      </c>
      <c r="R132" s="74">
        <f t="shared" si="22"/>
        <v>-9032.7999999999993</v>
      </c>
      <c r="S132" s="47">
        <f t="shared" si="23"/>
        <v>0</v>
      </c>
      <c r="T132" s="47">
        <f t="shared" si="24"/>
        <v>-9032.7999999999993</v>
      </c>
      <c r="U132" s="47">
        <f t="shared" si="25"/>
        <v>-903.27999999999975</v>
      </c>
      <c r="V132" s="48">
        <f t="shared" si="26"/>
        <v>-8129.5199999999986</v>
      </c>
    </row>
    <row r="133" spans="1:22" x14ac:dyDescent="0.3">
      <c r="A133" s="15" t="s">
        <v>434</v>
      </c>
      <c r="B133" s="76" t="s">
        <v>757</v>
      </c>
      <c r="C133" s="17" t="s">
        <v>758</v>
      </c>
      <c r="D133" s="18" t="s">
        <v>182</v>
      </c>
      <c r="E133" s="19">
        <v>0.9</v>
      </c>
      <c r="F133" s="26" t="s">
        <v>528</v>
      </c>
      <c r="G133" s="27">
        <v>42810</v>
      </c>
      <c r="H133" s="23">
        <v>25000</v>
      </c>
      <c r="I133" s="14">
        <v>0</v>
      </c>
      <c r="J133" s="14">
        <v>25000</v>
      </c>
      <c r="K133" s="14">
        <v>2499.9999999999995</v>
      </c>
      <c r="L133" s="24">
        <v>22500</v>
      </c>
      <c r="M133" s="77">
        <v>13260.929999999998</v>
      </c>
      <c r="N133" s="41">
        <f t="shared" si="19"/>
        <v>2.6299999999991996</v>
      </c>
      <c r="O133" s="14">
        <f t="shared" si="20"/>
        <v>13258.3</v>
      </c>
      <c r="P133" s="14">
        <f t="shared" si="21"/>
        <v>1325.8299999999997</v>
      </c>
      <c r="Q133" s="78">
        <v>11932.47</v>
      </c>
      <c r="R133" s="74">
        <f t="shared" si="22"/>
        <v>-11739.070000000002</v>
      </c>
      <c r="S133" s="47">
        <f t="shared" si="23"/>
        <v>2.6299999999991996</v>
      </c>
      <c r="T133" s="47">
        <f t="shared" si="24"/>
        <v>-11741.7</v>
      </c>
      <c r="U133" s="47">
        <f t="shared" si="25"/>
        <v>-1174.1699999999998</v>
      </c>
      <c r="V133" s="48">
        <f t="shared" si="26"/>
        <v>-10567.53</v>
      </c>
    </row>
    <row r="134" spans="1:22" x14ac:dyDescent="0.3">
      <c r="A134" s="15" t="s">
        <v>434</v>
      </c>
      <c r="B134" s="76" t="s">
        <v>759</v>
      </c>
      <c r="C134" s="17">
        <v>3220</v>
      </c>
      <c r="D134" s="18" t="s">
        <v>149</v>
      </c>
      <c r="E134" s="19">
        <v>0.9</v>
      </c>
      <c r="F134" s="26" t="s">
        <v>530</v>
      </c>
      <c r="G134" s="17" t="s">
        <v>510</v>
      </c>
      <c r="H134" s="23">
        <v>55000</v>
      </c>
      <c r="I134" s="14">
        <v>0</v>
      </c>
      <c r="J134" s="14">
        <v>55000</v>
      </c>
      <c r="K134" s="14">
        <v>5499.9999999999991</v>
      </c>
      <c r="L134" s="24">
        <v>49500</v>
      </c>
      <c r="M134" s="77">
        <v>50651.35</v>
      </c>
      <c r="N134" s="41">
        <f t="shared" si="19"/>
        <v>2226.9944444444482</v>
      </c>
      <c r="O134" s="14">
        <f t="shared" si="20"/>
        <v>48424.35555555555</v>
      </c>
      <c r="P134" s="14">
        <f t="shared" si="21"/>
        <v>4842.4355555555539</v>
      </c>
      <c r="Q134" s="78">
        <v>43581.919999999998</v>
      </c>
      <c r="R134" s="74">
        <f t="shared" si="22"/>
        <v>-4348.6500000000015</v>
      </c>
      <c r="S134" s="47">
        <f t="shared" si="23"/>
        <v>2226.9944444444482</v>
      </c>
      <c r="T134" s="47">
        <f t="shared" si="24"/>
        <v>-6575.6444444444496</v>
      </c>
      <c r="U134" s="47">
        <f t="shared" si="25"/>
        <v>-657.56444444444514</v>
      </c>
      <c r="V134" s="48">
        <f t="shared" si="26"/>
        <v>-5918.0800000000017</v>
      </c>
    </row>
    <row r="135" spans="1:22" x14ac:dyDescent="0.3">
      <c r="A135" s="15" t="s">
        <v>434</v>
      </c>
      <c r="B135" s="76" t="s">
        <v>760</v>
      </c>
      <c r="C135" s="17" t="s">
        <v>761</v>
      </c>
      <c r="D135" s="18" t="s">
        <v>143</v>
      </c>
      <c r="E135" s="19" t="s">
        <v>762</v>
      </c>
      <c r="F135" s="26" t="s">
        <v>531</v>
      </c>
      <c r="G135" s="82">
        <v>42810</v>
      </c>
      <c r="H135" s="23">
        <v>41800</v>
      </c>
      <c r="I135" s="14">
        <v>12144</v>
      </c>
      <c r="J135" s="14">
        <v>29656</v>
      </c>
      <c r="K135" s="14">
        <v>17793.599999999999</v>
      </c>
      <c r="L135" s="24">
        <v>11862.4</v>
      </c>
      <c r="M135" s="77">
        <v>40792.75</v>
      </c>
      <c r="N135" s="41">
        <v>0</v>
      </c>
      <c r="O135" s="14">
        <f t="shared" si="20"/>
        <v>40792.75</v>
      </c>
      <c r="P135" s="14">
        <f>M135-Q135-N135</f>
        <v>23361.94</v>
      </c>
      <c r="Q135" s="78">
        <v>17430.810000000001</v>
      </c>
      <c r="R135" s="74">
        <f t="shared" si="22"/>
        <v>-1007.25</v>
      </c>
      <c r="S135" s="47">
        <f t="shared" si="23"/>
        <v>-12144</v>
      </c>
      <c r="T135" s="47">
        <f t="shared" si="24"/>
        <v>11136.75</v>
      </c>
      <c r="U135" s="47">
        <f t="shared" si="25"/>
        <v>5568.34</v>
      </c>
      <c r="V135" s="48">
        <f t="shared" si="26"/>
        <v>5568.4100000000017</v>
      </c>
    </row>
    <row r="136" spans="1:22" x14ac:dyDescent="0.3">
      <c r="A136" s="15" t="s">
        <v>434</v>
      </c>
      <c r="B136" s="76" t="s">
        <v>763</v>
      </c>
      <c r="C136" s="17" t="s">
        <v>764</v>
      </c>
      <c r="D136" s="18" t="s">
        <v>143</v>
      </c>
      <c r="E136" s="19">
        <v>0.5</v>
      </c>
      <c r="F136" s="26" t="s">
        <v>511</v>
      </c>
      <c r="G136" s="82">
        <v>42901</v>
      </c>
      <c r="H136" s="23">
        <v>10500</v>
      </c>
      <c r="I136" s="14">
        <v>3500</v>
      </c>
      <c r="J136" s="14">
        <v>7000</v>
      </c>
      <c r="K136" s="14">
        <v>3500</v>
      </c>
      <c r="L136" s="24">
        <v>3500</v>
      </c>
      <c r="M136" s="77">
        <v>9415.76</v>
      </c>
      <c r="N136" s="41">
        <f t="shared" si="19"/>
        <v>2182.3600000000006</v>
      </c>
      <c r="O136" s="14">
        <f t="shared" si="20"/>
        <v>7233.4</v>
      </c>
      <c r="P136" s="14">
        <f t="shared" si="21"/>
        <v>3616.7</v>
      </c>
      <c r="Q136" s="78">
        <v>3616.7</v>
      </c>
      <c r="R136" s="74">
        <f t="shared" si="22"/>
        <v>-1084.2399999999998</v>
      </c>
      <c r="S136" s="47">
        <f t="shared" si="23"/>
        <v>-1317.6399999999994</v>
      </c>
      <c r="T136" s="47">
        <f t="shared" si="24"/>
        <v>233.39999999999964</v>
      </c>
      <c r="U136" s="47">
        <f t="shared" si="25"/>
        <v>116.69999999999982</v>
      </c>
      <c r="V136" s="48">
        <f t="shared" si="26"/>
        <v>116.69999999999982</v>
      </c>
    </row>
    <row r="137" spans="1:22" x14ac:dyDescent="0.3">
      <c r="A137" s="15" t="s">
        <v>434</v>
      </c>
      <c r="B137" s="76" t="s">
        <v>765</v>
      </c>
      <c r="C137" s="17" t="s">
        <v>766</v>
      </c>
      <c r="D137" s="18" t="s">
        <v>143</v>
      </c>
      <c r="E137" s="19">
        <v>0.35</v>
      </c>
      <c r="F137" s="26" t="s">
        <v>462</v>
      </c>
      <c r="G137" s="83">
        <v>43986</v>
      </c>
      <c r="H137" s="23">
        <v>16000</v>
      </c>
      <c r="I137" s="14">
        <v>8125.34</v>
      </c>
      <c r="J137" s="14">
        <v>7874.66</v>
      </c>
      <c r="K137" s="14">
        <v>5118.5290000000005</v>
      </c>
      <c r="L137" s="24">
        <v>2756.1309999999999</v>
      </c>
      <c r="M137" s="77">
        <v>13192.130000000001</v>
      </c>
      <c r="N137" s="41">
        <f t="shared" si="19"/>
        <v>5317.4728571428577</v>
      </c>
      <c r="O137" s="14">
        <f t="shared" si="20"/>
        <v>7874.6571428571433</v>
      </c>
      <c r="P137" s="14">
        <f t="shared" si="21"/>
        <v>5118.5271428571432</v>
      </c>
      <c r="Q137" s="78">
        <v>2756.13</v>
      </c>
      <c r="R137" s="74">
        <f t="shared" si="22"/>
        <v>-2807.869999999999</v>
      </c>
      <c r="S137" s="47">
        <f t="shared" si="23"/>
        <v>-2807.8671428571424</v>
      </c>
      <c r="T137" s="47">
        <f t="shared" si="24"/>
        <v>-2.8571428565555834E-3</v>
      </c>
      <c r="U137" s="47">
        <f t="shared" si="25"/>
        <v>-1.8571428572613513E-3</v>
      </c>
      <c r="V137" s="48">
        <f t="shared" si="26"/>
        <v>-9.9999999974897946E-4</v>
      </c>
    </row>
    <row r="138" spans="1:22" x14ac:dyDescent="0.3">
      <c r="A138" s="15" t="s">
        <v>434</v>
      </c>
      <c r="B138" s="76" t="s">
        <v>767</v>
      </c>
      <c r="C138" s="17" t="s">
        <v>768</v>
      </c>
      <c r="D138" s="18" t="s">
        <v>143</v>
      </c>
      <c r="E138" s="19" t="s">
        <v>762</v>
      </c>
      <c r="F138" s="26" t="s">
        <v>511</v>
      </c>
      <c r="G138" s="82">
        <v>42901</v>
      </c>
      <c r="H138" s="23">
        <v>27300</v>
      </c>
      <c r="I138" s="14">
        <v>11665</v>
      </c>
      <c r="J138" s="14">
        <v>15635</v>
      </c>
      <c r="K138" s="14">
        <v>10162.75</v>
      </c>
      <c r="L138" s="24">
        <v>5472.25</v>
      </c>
      <c r="M138" s="77">
        <v>22599.37</v>
      </c>
      <c r="N138" s="41">
        <v>0</v>
      </c>
      <c r="O138" s="14">
        <f t="shared" ref="O138" si="27">P138+Q138</f>
        <v>22599.37</v>
      </c>
      <c r="P138" s="14">
        <f>M138-Q138-N138</f>
        <v>14787.5</v>
      </c>
      <c r="Q138" s="78">
        <v>7811.87</v>
      </c>
      <c r="R138" s="74">
        <f t="shared" si="22"/>
        <v>-4700.630000000001</v>
      </c>
      <c r="S138" s="47">
        <f t="shared" si="23"/>
        <v>-11665</v>
      </c>
      <c r="T138" s="47">
        <f t="shared" si="24"/>
        <v>6964.369999999999</v>
      </c>
      <c r="U138" s="47">
        <f t="shared" si="25"/>
        <v>4624.75</v>
      </c>
      <c r="V138" s="48">
        <f t="shared" si="26"/>
        <v>2339.62</v>
      </c>
    </row>
    <row r="139" spans="1:22" x14ac:dyDescent="0.3">
      <c r="A139" s="15" t="s">
        <v>434</v>
      </c>
      <c r="B139" s="76" t="s">
        <v>769</v>
      </c>
      <c r="C139" s="17" t="s">
        <v>770</v>
      </c>
      <c r="D139" s="18" t="s">
        <v>143</v>
      </c>
      <c r="E139" s="19">
        <v>0.4</v>
      </c>
      <c r="F139" s="26" t="s">
        <v>531</v>
      </c>
      <c r="G139" s="82">
        <v>42810</v>
      </c>
      <c r="H139" s="23">
        <v>15100</v>
      </c>
      <c r="I139" s="14">
        <v>6762</v>
      </c>
      <c r="J139" s="14">
        <v>8338</v>
      </c>
      <c r="K139" s="14">
        <v>5002.8</v>
      </c>
      <c r="L139" s="24">
        <v>3335.2000000000003</v>
      </c>
      <c r="M139" s="77">
        <v>13138.18</v>
      </c>
      <c r="N139" s="41">
        <f t="shared" si="19"/>
        <v>2820.0550000000003</v>
      </c>
      <c r="O139" s="14">
        <f t="shared" si="20"/>
        <v>10318.125</v>
      </c>
      <c r="P139" s="14">
        <f t="shared" si="21"/>
        <v>6190.875</v>
      </c>
      <c r="Q139" s="78">
        <v>4127.25</v>
      </c>
      <c r="R139" s="74">
        <f t="shared" si="22"/>
        <v>-1961.8199999999997</v>
      </c>
      <c r="S139" s="47">
        <f t="shared" si="23"/>
        <v>-3941.9449999999997</v>
      </c>
      <c r="T139" s="47">
        <f t="shared" si="24"/>
        <v>1980.125</v>
      </c>
      <c r="U139" s="47">
        <f t="shared" si="25"/>
        <v>1188.0749999999998</v>
      </c>
      <c r="V139" s="48">
        <f t="shared" si="26"/>
        <v>792.04999999999973</v>
      </c>
    </row>
    <row r="140" spans="1:22" x14ac:dyDescent="0.3">
      <c r="A140" s="15" t="s">
        <v>434</v>
      </c>
      <c r="B140" s="76" t="s">
        <v>771</v>
      </c>
      <c r="C140" s="17" t="s">
        <v>772</v>
      </c>
      <c r="D140" s="18" t="s">
        <v>143</v>
      </c>
      <c r="E140" s="19">
        <v>0.4</v>
      </c>
      <c r="F140" s="26" t="s">
        <v>532</v>
      </c>
      <c r="G140" s="82">
        <v>43447</v>
      </c>
      <c r="H140" s="23">
        <v>7959.4</v>
      </c>
      <c r="I140" s="14">
        <v>3058.6</v>
      </c>
      <c r="J140" s="14">
        <v>4900.8</v>
      </c>
      <c r="K140" s="14">
        <v>2940.48</v>
      </c>
      <c r="L140" s="24">
        <v>1960.32</v>
      </c>
      <c r="M140" s="77">
        <v>7074.65</v>
      </c>
      <c r="N140" s="41">
        <f t="shared" si="19"/>
        <v>2177.3999999999996</v>
      </c>
      <c r="O140" s="14">
        <f t="shared" si="20"/>
        <v>4897.25</v>
      </c>
      <c r="P140" s="14">
        <f t="shared" si="21"/>
        <v>2938.35</v>
      </c>
      <c r="Q140" s="78">
        <v>1958.9</v>
      </c>
      <c r="R140" s="74">
        <f t="shared" si="22"/>
        <v>-884.75</v>
      </c>
      <c r="S140" s="47">
        <f t="shared" si="23"/>
        <v>-881.20000000000027</v>
      </c>
      <c r="T140" s="47">
        <f t="shared" si="24"/>
        <v>-3.5500000000001819</v>
      </c>
      <c r="U140" s="47">
        <f t="shared" si="25"/>
        <v>-2.1300000000001091</v>
      </c>
      <c r="V140" s="48">
        <f t="shared" si="26"/>
        <v>-1.4199999999998454</v>
      </c>
    </row>
    <row r="141" spans="1:22" x14ac:dyDescent="0.3">
      <c r="A141" s="15" t="s">
        <v>434</v>
      </c>
      <c r="B141" s="76" t="s">
        <v>773</v>
      </c>
      <c r="C141" s="17" t="s">
        <v>774</v>
      </c>
      <c r="D141" s="18" t="s">
        <v>143</v>
      </c>
      <c r="E141" s="19" t="s">
        <v>762</v>
      </c>
      <c r="F141" s="26" t="s">
        <v>511</v>
      </c>
      <c r="G141" s="82">
        <v>42901</v>
      </c>
      <c r="H141" s="23">
        <v>21299.65</v>
      </c>
      <c r="I141" s="14">
        <v>4506.1499999999996</v>
      </c>
      <c r="J141" s="14">
        <v>16793.5</v>
      </c>
      <c r="K141" s="14">
        <v>8797.52</v>
      </c>
      <c r="L141" s="24">
        <v>7995.98</v>
      </c>
      <c r="M141" s="77">
        <v>19710.36</v>
      </c>
      <c r="N141" s="41">
        <v>0</v>
      </c>
      <c r="O141" s="14">
        <f t="shared" ref="O141" si="28">P141+Q141</f>
        <v>19710.36</v>
      </c>
      <c r="P141" s="14">
        <f>M141-Q141-N141</f>
        <v>12279.41</v>
      </c>
      <c r="Q141" s="78">
        <v>7430.95</v>
      </c>
      <c r="R141" s="74">
        <f t="shared" si="22"/>
        <v>-1589.2900000000009</v>
      </c>
      <c r="S141" s="47">
        <f t="shared" si="23"/>
        <v>-4506.1499999999996</v>
      </c>
      <c r="T141" s="47">
        <f t="shared" si="24"/>
        <v>2916.8600000000006</v>
      </c>
      <c r="U141" s="47">
        <f t="shared" si="25"/>
        <v>3481.8899999999994</v>
      </c>
      <c r="V141" s="48">
        <f t="shared" si="26"/>
        <v>-565.02999999999975</v>
      </c>
    </row>
    <row r="142" spans="1:22" x14ac:dyDescent="0.3">
      <c r="A142" s="15" t="s">
        <v>434</v>
      </c>
      <c r="B142" s="76" t="s">
        <v>775</v>
      </c>
      <c r="C142" s="17" t="s">
        <v>776</v>
      </c>
      <c r="D142" s="18" t="s">
        <v>143</v>
      </c>
      <c r="E142" s="19">
        <v>0.4</v>
      </c>
      <c r="F142" s="26" t="s">
        <v>511</v>
      </c>
      <c r="G142" s="82">
        <v>42901</v>
      </c>
      <c r="H142" s="23">
        <v>9000</v>
      </c>
      <c r="I142" s="14">
        <v>2124</v>
      </c>
      <c r="J142" s="14">
        <v>6876</v>
      </c>
      <c r="K142" s="14">
        <v>4125.5999999999995</v>
      </c>
      <c r="L142" s="24">
        <v>2750.4</v>
      </c>
      <c r="M142" s="77">
        <v>8592.4500000000007</v>
      </c>
      <c r="N142" s="41">
        <f t="shared" si="19"/>
        <v>907.65000000000055</v>
      </c>
      <c r="O142" s="14">
        <f t="shared" si="20"/>
        <v>7684.8</v>
      </c>
      <c r="P142" s="14">
        <f t="shared" si="21"/>
        <v>4610.88</v>
      </c>
      <c r="Q142" s="78">
        <v>3073.92</v>
      </c>
      <c r="R142" s="74">
        <f t="shared" si="22"/>
        <v>-407.54999999999927</v>
      </c>
      <c r="S142" s="47">
        <f t="shared" si="23"/>
        <v>-1216.3499999999995</v>
      </c>
      <c r="T142" s="47">
        <f t="shared" si="24"/>
        <v>808.80000000000018</v>
      </c>
      <c r="U142" s="47">
        <f t="shared" si="25"/>
        <v>485.28000000000065</v>
      </c>
      <c r="V142" s="48">
        <f t="shared" si="26"/>
        <v>323.52</v>
      </c>
    </row>
    <row r="143" spans="1:22" x14ac:dyDescent="0.3">
      <c r="A143" s="15" t="s">
        <v>434</v>
      </c>
      <c r="B143" s="76" t="s">
        <v>777</v>
      </c>
      <c r="C143" s="17" t="s">
        <v>778</v>
      </c>
      <c r="D143" s="18" t="s">
        <v>143</v>
      </c>
      <c r="E143" s="19" t="s">
        <v>762</v>
      </c>
      <c r="F143" s="26" t="s">
        <v>511</v>
      </c>
      <c r="G143" s="82">
        <v>42901</v>
      </c>
      <c r="H143" s="23">
        <v>28699.68</v>
      </c>
      <c r="I143" s="14">
        <v>11146.72</v>
      </c>
      <c r="J143" s="14">
        <v>17552.96</v>
      </c>
      <c r="K143" s="14">
        <v>9938.94</v>
      </c>
      <c r="L143" s="24">
        <v>7614.02</v>
      </c>
      <c r="M143" s="77">
        <v>25822.68</v>
      </c>
      <c r="N143" s="41">
        <v>0</v>
      </c>
      <c r="O143" s="14">
        <f t="shared" ref="O143" si="29">P143+Q143</f>
        <v>25822.68</v>
      </c>
      <c r="P143" s="14">
        <f>M143-Q143-N143</f>
        <v>18162.060000000001</v>
      </c>
      <c r="Q143" s="78">
        <v>7660.62</v>
      </c>
      <c r="R143" s="74">
        <f t="shared" si="22"/>
        <v>-2877</v>
      </c>
      <c r="S143" s="47">
        <f t="shared" si="23"/>
        <v>-11146.72</v>
      </c>
      <c r="T143" s="47">
        <f t="shared" si="24"/>
        <v>8269.7200000000012</v>
      </c>
      <c r="U143" s="47">
        <f t="shared" si="25"/>
        <v>8223.1200000000008</v>
      </c>
      <c r="V143" s="48">
        <f t="shared" si="26"/>
        <v>46.599999999999454</v>
      </c>
    </row>
    <row r="144" spans="1:22" x14ac:dyDescent="0.3">
      <c r="A144" s="15" t="s">
        <v>434</v>
      </c>
      <c r="B144" s="76" t="s">
        <v>779</v>
      </c>
      <c r="C144" s="17" t="s">
        <v>780</v>
      </c>
      <c r="D144" s="18" t="s">
        <v>143</v>
      </c>
      <c r="E144" s="19">
        <v>0.35</v>
      </c>
      <c r="F144" s="26" t="s">
        <v>511</v>
      </c>
      <c r="G144" s="82">
        <v>42901</v>
      </c>
      <c r="H144" s="23">
        <v>7300</v>
      </c>
      <c r="I144" s="14">
        <v>3320</v>
      </c>
      <c r="J144" s="14">
        <v>3980</v>
      </c>
      <c r="K144" s="14">
        <v>2388</v>
      </c>
      <c r="L144" s="24">
        <v>1592</v>
      </c>
      <c r="M144" s="77">
        <v>5493.2800000000007</v>
      </c>
      <c r="N144" s="41">
        <f t="shared" si="19"/>
        <v>1114.908571428572</v>
      </c>
      <c r="O144" s="14">
        <f t="shared" si="20"/>
        <v>4378.3714285714286</v>
      </c>
      <c r="P144" s="14">
        <f t="shared" si="21"/>
        <v>2845.9414285714288</v>
      </c>
      <c r="Q144" s="78">
        <v>1532.43</v>
      </c>
      <c r="R144" s="74">
        <f t="shared" si="22"/>
        <v>-1806.7199999999993</v>
      </c>
      <c r="S144" s="47">
        <f t="shared" si="23"/>
        <v>-2205.091428571428</v>
      </c>
      <c r="T144" s="47">
        <f t="shared" si="24"/>
        <v>398.37142857142862</v>
      </c>
      <c r="U144" s="47">
        <f t="shared" si="25"/>
        <v>457.94142857142879</v>
      </c>
      <c r="V144" s="48">
        <f t="shared" si="26"/>
        <v>-59.569999999999936</v>
      </c>
    </row>
    <row r="145" spans="1:22" x14ac:dyDescent="0.3">
      <c r="A145" s="15" t="s">
        <v>434</v>
      </c>
      <c r="B145" s="76" t="s">
        <v>781</v>
      </c>
      <c r="C145" s="17" t="s">
        <v>782</v>
      </c>
      <c r="D145" s="18" t="s">
        <v>143</v>
      </c>
      <c r="E145" s="19" t="s">
        <v>762</v>
      </c>
      <c r="F145" s="26" t="s">
        <v>511</v>
      </c>
      <c r="G145" s="82">
        <v>42901</v>
      </c>
      <c r="H145" s="23">
        <v>48700</v>
      </c>
      <c r="I145" s="14">
        <v>18907</v>
      </c>
      <c r="J145" s="14">
        <v>29793</v>
      </c>
      <c r="K145" s="14">
        <v>17875.8</v>
      </c>
      <c r="L145" s="24">
        <v>11917.2</v>
      </c>
      <c r="M145" s="77">
        <v>40263.839999999997</v>
      </c>
      <c r="N145" s="41">
        <v>0</v>
      </c>
      <c r="O145" s="14">
        <f t="shared" ref="O145:O149" si="30">P145+Q145</f>
        <v>40263.839999999997</v>
      </c>
      <c r="P145" s="14">
        <f t="shared" ref="P145:P149" si="31">M145-Q145-N145</f>
        <v>26513.539999999997</v>
      </c>
      <c r="Q145" s="78">
        <v>13750.3</v>
      </c>
      <c r="R145" s="74">
        <f t="shared" si="22"/>
        <v>-8436.1600000000035</v>
      </c>
      <c r="S145" s="47">
        <f t="shared" si="23"/>
        <v>-18907</v>
      </c>
      <c r="T145" s="47">
        <f t="shared" si="24"/>
        <v>10470.839999999997</v>
      </c>
      <c r="U145" s="47">
        <f t="shared" si="25"/>
        <v>8637.739999999998</v>
      </c>
      <c r="V145" s="48">
        <f t="shared" si="26"/>
        <v>1833.0999999999985</v>
      </c>
    </row>
    <row r="146" spans="1:22" x14ac:dyDescent="0.3">
      <c r="A146" s="15" t="s">
        <v>434</v>
      </c>
      <c r="B146" s="76" t="s">
        <v>783</v>
      </c>
      <c r="C146" s="17" t="s">
        <v>784</v>
      </c>
      <c r="D146" s="18" t="s">
        <v>143</v>
      </c>
      <c r="E146" s="19" t="s">
        <v>762</v>
      </c>
      <c r="F146" s="26" t="s">
        <v>531</v>
      </c>
      <c r="G146" s="82">
        <v>42810</v>
      </c>
      <c r="H146" s="23">
        <v>7500</v>
      </c>
      <c r="I146" s="14">
        <v>3090</v>
      </c>
      <c r="J146" s="14">
        <v>4410</v>
      </c>
      <c r="K146" s="14">
        <v>2646</v>
      </c>
      <c r="L146" s="24">
        <v>1764</v>
      </c>
      <c r="M146" s="77">
        <v>6048.77</v>
      </c>
      <c r="N146" s="41">
        <v>0</v>
      </c>
      <c r="O146" s="14">
        <f t="shared" si="30"/>
        <v>6048.77</v>
      </c>
      <c r="P146" s="14">
        <f t="shared" si="31"/>
        <v>3499.6400000000003</v>
      </c>
      <c r="Q146" s="78">
        <v>2549.13</v>
      </c>
      <c r="R146" s="74">
        <f t="shared" si="22"/>
        <v>-1451.2299999999996</v>
      </c>
      <c r="S146" s="47">
        <f t="shared" si="23"/>
        <v>-3090</v>
      </c>
      <c r="T146" s="47">
        <f t="shared" si="24"/>
        <v>1638.7700000000004</v>
      </c>
      <c r="U146" s="47">
        <f t="shared" si="25"/>
        <v>853.64000000000033</v>
      </c>
      <c r="V146" s="48">
        <f t="shared" si="26"/>
        <v>785.13000000000011</v>
      </c>
    </row>
    <row r="147" spans="1:22" x14ac:dyDescent="0.3">
      <c r="A147" s="15" t="s">
        <v>434</v>
      </c>
      <c r="B147" s="76" t="s">
        <v>785</v>
      </c>
      <c r="C147" s="17" t="s">
        <v>786</v>
      </c>
      <c r="D147" s="18" t="s">
        <v>143</v>
      </c>
      <c r="E147" s="19" t="s">
        <v>762</v>
      </c>
      <c r="F147" s="26" t="s">
        <v>511</v>
      </c>
      <c r="G147" s="82">
        <v>42901</v>
      </c>
      <c r="H147" s="23">
        <v>32000</v>
      </c>
      <c r="I147" s="14">
        <v>10093</v>
      </c>
      <c r="J147" s="14">
        <v>21907</v>
      </c>
      <c r="K147" s="14">
        <v>14239.55</v>
      </c>
      <c r="L147" s="24">
        <v>7667.45</v>
      </c>
      <c r="M147" s="77">
        <v>29624.309999999998</v>
      </c>
      <c r="N147" s="41">
        <v>0</v>
      </c>
      <c r="O147" s="14">
        <f t="shared" si="30"/>
        <v>29624.309999999998</v>
      </c>
      <c r="P147" s="14">
        <f t="shared" si="31"/>
        <v>17398.04</v>
      </c>
      <c r="Q147" s="78">
        <v>12226.269999999999</v>
      </c>
      <c r="R147" s="74">
        <f t="shared" si="22"/>
        <v>-2375.6900000000023</v>
      </c>
      <c r="S147" s="47">
        <f t="shared" si="23"/>
        <v>-10093</v>
      </c>
      <c r="T147" s="47">
        <f t="shared" si="24"/>
        <v>7717.3099999999977</v>
      </c>
      <c r="U147" s="47">
        <f t="shared" si="25"/>
        <v>3158.4900000000016</v>
      </c>
      <c r="V147" s="48">
        <f t="shared" si="26"/>
        <v>4558.8199999999988</v>
      </c>
    </row>
    <row r="148" spans="1:22" x14ac:dyDescent="0.3">
      <c r="A148" s="15" t="s">
        <v>434</v>
      </c>
      <c r="B148" s="76" t="s">
        <v>787</v>
      </c>
      <c r="C148" s="17" t="s">
        <v>788</v>
      </c>
      <c r="D148" s="18" t="s">
        <v>143</v>
      </c>
      <c r="E148" s="19" t="s">
        <v>762</v>
      </c>
      <c r="F148" s="26" t="s">
        <v>511</v>
      </c>
      <c r="G148" s="82">
        <v>42901</v>
      </c>
      <c r="H148" s="23">
        <v>17300</v>
      </c>
      <c r="I148" s="14">
        <v>4275</v>
      </c>
      <c r="J148" s="14">
        <v>13025</v>
      </c>
      <c r="K148" s="14">
        <v>8466.25</v>
      </c>
      <c r="L148" s="24">
        <v>4558.75</v>
      </c>
      <c r="M148" s="77">
        <v>16372.04</v>
      </c>
      <c r="N148" s="41">
        <v>0</v>
      </c>
      <c r="O148" s="14">
        <f t="shared" si="30"/>
        <v>16372.04</v>
      </c>
      <c r="P148" s="14">
        <f t="shared" si="31"/>
        <v>9382.94</v>
      </c>
      <c r="Q148" s="78">
        <v>6989.1</v>
      </c>
      <c r="R148" s="74">
        <f t="shared" si="22"/>
        <v>-927.95999999999913</v>
      </c>
      <c r="S148" s="47">
        <f t="shared" si="23"/>
        <v>-4275</v>
      </c>
      <c r="T148" s="47">
        <f t="shared" si="24"/>
        <v>3347.0400000000009</v>
      </c>
      <c r="U148" s="47">
        <f t="shared" si="25"/>
        <v>916.69000000000051</v>
      </c>
      <c r="V148" s="48">
        <f t="shared" si="26"/>
        <v>2430.3500000000004</v>
      </c>
    </row>
    <row r="149" spans="1:22" x14ac:dyDescent="0.3">
      <c r="A149" s="15" t="s">
        <v>434</v>
      </c>
      <c r="B149" s="76" t="s">
        <v>789</v>
      </c>
      <c r="C149" s="17" t="s">
        <v>790</v>
      </c>
      <c r="D149" s="18" t="s">
        <v>143</v>
      </c>
      <c r="E149" s="19" t="s">
        <v>791</v>
      </c>
      <c r="F149" s="26" t="s">
        <v>531</v>
      </c>
      <c r="G149" s="82">
        <v>42810</v>
      </c>
      <c r="H149" s="23">
        <v>7400</v>
      </c>
      <c r="I149" s="14">
        <v>798</v>
      </c>
      <c r="J149" s="14">
        <v>6602</v>
      </c>
      <c r="K149" s="14">
        <v>3961.2</v>
      </c>
      <c r="L149" s="24">
        <v>2640.8</v>
      </c>
      <c r="M149" s="77">
        <v>6926.39</v>
      </c>
      <c r="N149" s="41">
        <v>0</v>
      </c>
      <c r="O149" s="14">
        <f t="shared" si="30"/>
        <v>6926.3899999999994</v>
      </c>
      <c r="P149" s="14">
        <f t="shared" si="31"/>
        <v>4246.33</v>
      </c>
      <c r="Q149" s="78">
        <v>2680.06</v>
      </c>
      <c r="R149" s="74">
        <f t="shared" si="22"/>
        <v>-473.60999999999967</v>
      </c>
      <c r="S149" s="47">
        <f t="shared" si="23"/>
        <v>-798</v>
      </c>
      <c r="T149" s="47">
        <f t="shared" si="24"/>
        <v>324.38999999999942</v>
      </c>
      <c r="U149" s="47">
        <f t="shared" si="25"/>
        <v>285.13000000000011</v>
      </c>
      <c r="V149" s="48">
        <f t="shared" si="26"/>
        <v>39.259999999999764</v>
      </c>
    </row>
    <row r="150" spans="1:22" x14ac:dyDescent="0.3">
      <c r="A150" s="15" t="s">
        <v>434</v>
      </c>
      <c r="B150" s="76" t="s">
        <v>792</v>
      </c>
      <c r="C150" s="17" t="s">
        <v>793</v>
      </c>
      <c r="D150" s="18" t="s">
        <v>143</v>
      </c>
      <c r="E150" s="19">
        <v>0.4</v>
      </c>
      <c r="F150" s="26" t="s">
        <v>532</v>
      </c>
      <c r="G150" s="82">
        <v>43447</v>
      </c>
      <c r="H150" s="23">
        <v>25000</v>
      </c>
      <c r="I150" s="14">
        <v>16088.37</v>
      </c>
      <c r="J150" s="14">
        <v>8911.630000000001</v>
      </c>
      <c r="K150" s="14">
        <v>5348.08</v>
      </c>
      <c r="L150" s="24">
        <v>3563.55</v>
      </c>
      <c r="M150" s="77">
        <v>22728.15</v>
      </c>
      <c r="N150" s="41">
        <f t="shared" si="19"/>
        <v>13821.725000000002</v>
      </c>
      <c r="O150" s="14">
        <f t="shared" si="20"/>
        <v>8906.4249999999993</v>
      </c>
      <c r="P150" s="14">
        <f t="shared" si="21"/>
        <v>5343.8549999999996</v>
      </c>
      <c r="Q150" s="78">
        <v>3562.57</v>
      </c>
      <c r="R150" s="74">
        <f t="shared" si="22"/>
        <v>-2271.8499999999985</v>
      </c>
      <c r="S150" s="47">
        <f t="shared" si="23"/>
        <v>-2266.6449999999986</v>
      </c>
      <c r="T150" s="47">
        <f t="shared" si="24"/>
        <v>-5.2050000000017462</v>
      </c>
      <c r="U150" s="47">
        <f t="shared" si="25"/>
        <v>-4.2250000000003638</v>
      </c>
      <c r="V150" s="48">
        <f t="shared" si="26"/>
        <v>-0.98000000000001819</v>
      </c>
    </row>
    <row r="151" spans="1:22" x14ac:dyDescent="0.3">
      <c r="A151" s="15" t="s">
        <v>434</v>
      </c>
      <c r="B151" s="76" t="s">
        <v>794</v>
      </c>
      <c r="C151" s="17" t="s">
        <v>795</v>
      </c>
      <c r="D151" s="18" t="s">
        <v>143</v>
      </c>
      <c r="E151" s="19">
        <v>0.4</v>
      </c>
      <c r="F151" s="26" t="s">
        <v>532</v>
      </c>
      <c r="G151" s="82">
        <v>43447</v>
      </c>
      <c r="H151" s="23">
        <v>59000</v>
      </c>
      <c r="I151" s="14">
        <v>39000</v>
      </c>
      <c r="J151" s="14">
        <v>20000</v>
      </c>
      <c r="K151" s="14">
        <v>12000</v>
      </c>
      <c r="L151" s="24">
        <v>8000</v>
      </c>
      <c r="M151" s="77">
        <v>43589.590000000004</v>
      </c>
      <c r="N151" s="41">
        <f t="shared" si="19"/>
        <v>12938.540000000005</v>
      </c>
      <c r="O151" s="14">
        <f t="shared" si="20"/>
        <v>30651.049999999996</v>
      </c>
      <c r="P151" s="14">
        <f t="shared" si="21"/>
        <v>18390.629999999997</v>
      </c>
      <c r="Q151" s="78">
        <v>12260.42</v>
      </c>
      <c r="R151" s="74">
        <f t="shared" si="22"/>
        <v>-15410.409999999996</v>
      </c>
      <c r="S151" s="47">
        <f t="shared" si="23"/>
        <v>-26061.459999999995</v>
      </c>
      <c r="T151" s="47">
        <f t="shared" si="24"/>
        <v>10651.049999999996</v>
      </c>
      <c r="U151" s="47">
        <f t="shared" si="25"/>
        <v>6390.6299999999974</v>
      </c>
      <c r="V151" s="48">
        <f t="shared" si="26"/>
        <v>4260.42</v>
      </c>
    </row>
    <row r="152" spans="1:22" x14ac:dyDescent="0.3">
      <c r="A152" s="15" t="s">
        <v>434</v>
      </c>
      <c r="B152" s="76" t="s">
        <v>796</v>
      </c>
      <c r="C152" s="17" t="s">
        <v>797</v>
      </c>
      <c r="D152" s="18" t="s">
        <v>143</v>
      </c>
      <c r="E152" s="19" t="s">
        <v>798</v>
      </c>
      <c r="F152" s="26" t="s">
        <v>533</v>
      </c>
      <c r="G152" s="17" t="s">
        <v>534</v>
      </c>
      <c r="H152" s="23">
        <v>17000</v>
      </c>
      <c r="I152" s="14">
        <v>2550</v>
      </c>
      <c r="J152" s="14">
        <v>14450</v>
      </c>
      <c r="K152" s="14">
        <v>9392.5</v>
      </c>
      <c r="L152" s="24">
        <v>5057.5</v>
      </c>
      <c r="M152" s="77">
        <v>11440.560000000001</v>
      </c>
      <c r="N152" s="41">
        <v>0</v>
      </c>
      <c r="O152" s="14">
        <f t="shared" ref="O152" si="32">P152+Q152</f>
        <v>11440.560000000001</v>
      </c>
      <c r="P152" s="14">
        <f>M152-Q152-N152</f>
        <v>7752.6900000000005</v>
      </c>
      <c r="Q152" s="78">
        <v>3687.8700000000003</v>
      </c>
      <c r="R152" s="74">
        <f t="shared" si="22"/>
        <v>-5559.4399999999987</v>
      </c>
      <c r="S152" s="47">
        <f t="shared" si="23"/>
        <v>-2550</v>
      </c>
      <c r="T152" s="47">
        <f t="shared" si="24"/>
        <v>-3009.4399999999987</v>
      </c>
      <c r="U152" s="47">
        <f t="shared" si="25"/>
        <v>-1639.8099999999995</v>
      </c>
      <c r="V152" s="48">
        <f t="shared" si="26"/>
        <v>-1369.6299999999997</v>
      </c>
    </row>
    <row r="153" spans="1:22" x14ac:dyDescent="0.3">
      <c r="A153" s="15" t="s">
        <v>434</v>
      </c>
      <c r="B153" s="76" t="s">
        <v>799</v>
      </c>
      <c r="C153" s="17" t="s">
        <v>800</v>
      </c>
      <c r="D153" s="18" t="s">
        <v>143</v>
      </c>
      <c r="E153" s="19" t="s">
        <v>801</v>
      </c>
      <c r="F153" s="26" t="s">
        <v>535</v>
      </c>
      <c r="G153" s="17" t="s">
        <v>360</v>
      </c>
      <c r="H153" s="23">
        <v>20000</v>
      </c>
      <c r="I153" s="14">
        <v>9414.7000000000007</v>
      </c>
      <c r="J153" s="14">
        <v>10585.3</v>
      </c>
      <c r="K153" s="14">
        <v>6189.63</v>
      </c>
      <c r="L153" s="24">
        <v>4395.67</v>
      </c>
      <c r="M153" s="77">
        <v>14763.2</v>
      </c>
      <c r="N153" s="41">
        <v>0</v>
      </c>
      <c r="O153" s="14">
        <f t="shared" ref="O153:O156" si="33">P153+Q153</f>
        <v>14763.2</v>
      </c>
      <c r="P153" s="14">
        <f t="shared" ref="P153:P156" si="34">M153-Q153-N153</f>
        <v>10378.300000000001</v>
      </c>
      <c r="Q153" s="78">
        <v>4384.8999999999996</v>
      </c>
      <c r="R153" s="74">
        <f t="shared" si="22"/>
        <v>-5236.7999999999993</v>
      </c>
      <c r="S153" s="47">
        <f t="shared" si="23"/>
        <v>-9414.7000000000007</v>
      </c>
      <c r="T153" s="47">
        <f t="shared" si="24"/>
        <v>4177.9000000000015</v>
      </c>
      <c r="U153" s="47">
        <f t="shared" si="25"/>
        <v>4188.670000000001</v>
      </c>
      <c r="V153" s="48">
        <f t="shared" si="26"/>
        <v>-10.770000000000437</v>
      </c>
    </row>
    <row r="154" spans="1:22" x14ac:dyDescent="0.3">
      <c r="A154" s="15" t="s">
        <v>434</v>
      </c>
      <c r="B154" s="76" t="s">
        <v>802</v>
      </c>
      <c r="C154" s="17" t="s">
        <v>803</v>
      </c>
      <c r="D154" s="18" t="s">
        <v>143</v>
      </c>
      <c r="E154" s="19" t="s">
        <v>798</v>
      </c>
      <c r="F154" s="26" t="s">
        <v>533</v>
      </c>
      <c r="G154" s="17" t="s">
        <v>534</v>
      </c>
      <c r="H154" s="23">
        <v>18000</v>
      </c>
      <c r="I154" s="14">
        <v>2700</v>
      </c>
      <c r="J154" s="14">
        <v>15300</v>
      </c>
      <c r="K154" s="14">
        <v>9945</v>
      </c>
      <c r="L154" s="24">
        <v>5355</v>
      </c>
      <c r="M154" s="77">
        <v>14940.919999999998</v>
      </c>
      <c r="N154" s="41">
        <v>0</v>
      </c>
      <c r="O154" s="14">
        <f t="shared" si="33"/>
        <v>14940.919999999998</v>
      </c>
      <c r="P154" s="14">
        <f t="shared" si="34"/>
        <v>10864.149999999998</v>
      </c>
      <c r="Q154" s="78">
        <v>4076.7700000000004</v>
      </c>
      <c r="R154" s="74">
        <f t="shared" si="22"/>
        <v>-3059.0800000000017</v>
      </c>
      <c r="S154" s="47">
        <f t="shared" si="23"/>
        <v>-2700</v>
      </c>
      <c r="T154" s="47">
        <f t="shared" si="24"/>
        <v>-359.08000000000175</v>
      </c>
      <c r="U154" s="47">
        <f t="shared" si="25"/>
        <v>919.14999999999782</v>
      </c>
      <c r="V154" s="48">
        <f t="shared" si="26"/>
        <v>-1278.2299999999996</v>
      </c>
    </row>
    <row r="155" spans="1:22" x14ac:dyDescent="0.3">
      <c r="A155" s="15" t="s">
        <v>434</v>
      </c>
      <c r="B155" s="76" t="s">
        <v>804</v>
      </c>
      <c r="C155" s="17" t="s">
        <v>805</v>
      </c>
      <c r="D155" s="18" t="s">
        <v>143</v>
      </c>
      <c r="E155" s="19" t="s">
        <v>798</v>
      </c>
      <c r="F155" s="17" t="s">
        <v>406</v>
      </c>
      <c r="G155" s="30">
        <v>44455</v>
      </c>
      <c r="H155" s="23">
        <v>31000</v>
      </c>
      <c r="I155" s="14">
        <v>13368.06</v>
      </c>
      <c r="J155" s="14">
        <v>17631.940000000002</v>
      </c>
      <c r="K155" s="14">
        <v>10067.93</v>
      </c>
      <c r="L155" s="24">
        <v>7564.01</v>
      </c>
      <c r="M155" s="77">
        <v>24379.780000000002</v>
      </c>
      <c r="N155" s="41">
        <v>0</v>
      </c>
      <c r="O155" s="14">
        <f t="shared" si="33"/>
        <v>24379.780000000002</v>
      </c>
      <c r="P155" s="14">
        <f t="shared" si="34"/>
        <v>17420.330000000002</v>
      </c>
      <c r="Q155" s="78">
        <v>6959.45</v>
      </c>
      <c r="R155" s="74">
        <f t="shared" si="22"/>
        <v>-6620.2199999999975</v>
      </c>
      <c r="S155" s="47">
        <f t="shared" si="23"/>
        <v>-13368.06</v>
      </c>
      <c r="T155" s="47">
        <f t="shared" si="24"/>
        <v>6747.84</v>
      </c>
      <c r="U155" s="47">
        <f t="shared" si="25"/>
        <v>7352.4000000000015</v>
      </c>
      <c r="V155" s="48">
        <f t="shared" si="26"/>
        <v>-604.5600000000004</v>
      </c>
    </row>
    <row r="156" spans="1:22" x14ac:dyDescent="0.3">
      <c r="A156" s="15" t="s">
        <v>434</v>
      </c>
      <c r="B156" s="76" t="s">
        <v>806</v>
      </c>
      <c r="C156" s="17" t="s">
        <v>807</v>
      </c>
      <c r="D156" s="18" t="s">
        <v>143</v>
      </c>
      <c r="E156" s="19" t="s">
        <v>798</v>
      </c>
      <c r="F156" s="26" t="s">
        <v>533</v>
      </c>
      <c r="G156" s="17" t="s">
        <v>534</v>
      </c>
      <c r="H156" s="23">
        <v>55000</v>
      </c>
      <c r="I156" s="14">
        <v>8250</v>
      </c>
      <c r="J156" s="14">
        <v>46750</v>
      </c>
      <c r="K156" s="14">
        <v>30387.5</v>
      </c>
      <c r="L156" s="24">
        <v>16362.499999999998</v>
      </c>
      <c r="M156" s="77">
        <v>39902.639999999999</v>
      </c>
      <c r="N156" s="41">
        <v>0</v>
      </c>
      <c r="O156" s="14">
        <f t="shared" si="33"/>
        <v>39902.639999999999</v>
      </c>
      <c r="P156" s="14">
        <f t="shared" si="34"/>
        <v>28130.17</v>
      </c>
      <c r="Q156" s="78">
        <v>11772.470000000001</v>
      </c>
      <c r="R156" s="74">
        <f t="shared" si="22"/>
        <v>-15097.36</v>
      </c>
      <c r="S156" s="47">
        <f t="shared" si="23"/>
        <v>-8250</v>
      </c>
      <c r="T156" s="47">
        <f t="shared" si="24"/>
        <v>-6847.3600000000006</v>
      </c>
      <c r="U156" s="47">
        <f t="shared" si="25"/>
        <v>-2257.3300000000017</v>
      </c>
      <c r="V156" s="48">
        <f t="shared" si="26"/>
        <v>-4590.029999999997</v>
      </c>
    </row>
    <row r="157" spans="1:22" x14ac:dyDescent="0.3">
      <c r="A157" s="15" t="s">
        <v>434</v>
      </c>
      <c r="B157" s="76" t="s">
        <v>808</v>
      </c>
      <c r="C157" s="17" t="s">
        <v>809</v>
      </c>
      <c r="D157" s="18" t="s">
        <v>143</v>
      </c>
      <c r="E157" s="19">
        <v>0.35</v>
      </c>
      <c r="F157" s="26" t="s">
        <v>533</v>
      </c>
      <c r="G157" s="17" t="s">
        <v>534</v>
      </c>
      <c r="H157" s="23">
        <v>10000</v>
      </c>
      <c r="I157" s="14">
        <v>1500</v>
      </c>
      <c r="J157" s="14">
        <v>8500</v>
      </c>
      <c r="K157" s="14">
        <v>5525</v>
      </c>
      <c r="L157" s="24">
        <v>2975</v>
      </c>
      <c r="M157" s="77">
        <v>5480.86</v>
      </c>
      <c r="N157" s="41">
        <f t="shared" si="19"/>
        <v>654.65999999999894</v>
      </c>
      <c r="O157" s="14">
        <f t="shared" si="20"/>
        <v>4826.2000000000007</v>
      </c>
      <c r="P157" s="14">
        <f t="shared" si="21"/>
        <v>3137.0300000000007</v>
      </c>
      <c r="Q157" s="78">
        <v>1689.17</v>
      </c>
      <c r="R157" s="74">
        <f t="shared" si="22"/>
        <v>-4519.1400000000003</v>
      </c>
      <c r="S157" s="47">
        <f t="shared" si="23"/>
        <v>-845.34000000000106</v>
      </c>
      <c r="T157" s="47">
        <f t="shared" si="24"/>
        <v>-3673.7999999999993</v>
      </c>
      <c r="U157" s="47">
        <f t="shared" si="25"/>
        <v>-2387.9699999999993</v>
      </c>
      <c r="V157" s="48">
        <f t="shared" si="26"/>
        <v>-1285.83</v>
      </c>
    </row>
    <row r="158" spans="1:22" x14ac:dyDescent="0.3">
      <c r="A158" s="15" t="s">
        <v>434</v>
      </c>
      <c r="B158" s="76" t="s">
        <v>810</v>
      </c>
      <c r="C158" s="17" t="s">
        <v>811</v>
      </c>
      <c r="D158" s="18" t="s">
        <v>143</v>
      </c>
      <c r="E158" s="19" t="s">
        <v>798</v>
      </c>
      <c r="F158" s="26" t="s">
        <v>533</v>
      </c>
      <c r="G158" s="17" t="s">
        <v>534</v>
      </c>
      <c r="H158" s="23">
        <v>33000</v>
      </c>
      <c r="I158" s="14">
        <v>4950</v>
      </c>
      <c r="J158" s="14">
        <v>28050</v>
      </c>
      <c r="K158" s="14">
        <v>18232.5</v>
      </c>
      <c r="L158" s="24">
        <v>9817.5</v>
      </c>
      <c r="M158" s="77">
        <v>30647.279999999999</v>
      </c>
      <c r="N158" s="41">
        <v>0</v>
      </c>
      <c r="O158" s="14">
        <f t="shared" ref="O158" si="35">P158+Q158</f>
        <v>30647.279999999999</v>
      </c>
      <c r="P158" s="14">
        <f>M158-Q158-N158</f>
        <v>22699.23</v>
      </c>
      <c r="Q158" s="78">
        <v>7948.05</v>
      </c>
      <c r="R158" s="74">
        <f t="shared" si="22"/>
        <v>-2352.7200000000012</v>
      </c>
      <c r="S158" s="47">
        <f t="shared" si="23"/>
        <v>-4950</v>
      </c>
      <c r="T158" s="47">
        <f t="shared" si="24"/>
        <v>2597.2799999999988</v>
      </c>
      <c r="U158" s="47">
        <f t="shared" si="25"/>
        <v>4466.7299999999996</v>
      </c>
      <c r="V158" s="48">
        <f t="shared" si="26"/>
        <v>-1869.4499999999998</v>
      </c>
    </row>
    <row r="159" spans="1:22" x14ac:dyDescent="0.3">
      <c r="A159" s="15" t="s">
        <v>434</v>
      </c>
      <c r="B159" s="76" t="s">
        <v>201</v>
      </c>
      <c r="C159" s="17" t="s">
        <v>202</v>
      </c>
      <c r="D159" s="18" t="s">
        <v>143</v>
      </c>
      <c r="E159" s="19">
        <v>0.5</v>
      </c>
      <c r="F159" s="17" t="s">
        <v>406</v>
      </c>
      <c r="G159" s="30">
        <v>44455</v>
      </c>
      <c r="H159" s="23">
        <v>63000</v>
      </c>
      <c r="I159" s="14">
        <v>40543.64</v>
      </c>
      <c r="J159" s="14">
        <v>22456.36</v>
      </c>
      <c r="K159" s="14">
        <v>11228.18</v>
      </c>
      <c r="L159" s="24">
        <v>11228.18</v>
      </c>
      <c r="M159" s="77">
        <v>59688.01</v>
      </c>
      <c r="N159" s="41">
        <f t="shared" si="19"/>
        <v>37231.65</v>
      </c>
      <c r="O159" s="14">
        <f t="shared" si="20"/>
        <v>22456.36</v>
      </c>
      <c r="P159" s="14">
        <f t="shared" si="21"/>
        <v>11228.18</v>
      </c>
      <c r="Q159" s="78">
        <v>11228.18</v>
      </c>
      <c r="R159" s="74">
        <f t="shared" si="22"/>
        <v>-3311.989999999998</v>
      </c>
      <c r="S159" s="47">
        <f t="shared" si="23"/>
        <v>-3311.989999999998</v>
      </c>
      <c r="T159" s="47">
        <f t="shared" si="24"/>
        <v>0</v>
      </c>
      <c r="U159" s="47">
        <f t="shared" si="25"/>
        <v>0</v>
      </c>
      <c r="V159" s="48">
        <f t="shared" si="26"/>
        <v>0</v>
      </c>
    </row>
    <row r="160" spans="1:22" x14ac:dyDescent="0.3">
      <c r="A160" s="15" t="s">
        <v>434</v>
      </c>
      <c r="B160" s="76" t="s">
        <v>812</v>
      </c>
      <c r="C160" s="17" t="s">
        <v>813</v>
      </c>
      <c r="D160" s="18" t="s">
        <v>143</v>
      </c>
      <c r="E160" s="19" t="s">
        <v>798</v>
      </c>
      <c r="F160" s="26" t="s">
        <v>533</v>
      </c>
      <c r="G160" s="17" t="s">
        <v>534</v>
      </c>
      <c r="H160" s="23">
        <v>20000</v>
      </c>
      <c r="I160" s="14">
        <v>5000</v>
      </c>
      <c r="J160" s="14">
        <v>15000</v>
      </c>
      <c r="K160" s="14">
        <v>9750</v>
      </c>
      <c r="L160" s="24">
        <v>5250</v>
      </c>
      <c r="M160" s="77">
        <v>16333.24</v>
      </c>
      <c r="N160" s="41">
        <v>0</v>
      </c>
      <c r="O160" s="14">
        <f t="shared" ref="O160" si="36">P160+Q160</f>
        <v>16333.239999999998</v>
      </c>
      <c r="P160" s="14">
        <f>M160-Q160-N160</f>
        <v>12818.029999999999</v>
      </c>
      <c r="Q160" s="78">
        <v>3515.21</v>
      </c>
      <c r="R160" s="74">
        <f t="shared" si="22"/>
        <v>-3666.76</v>
      </c>
      <c r="S160" s="47">
        <f t="shared" si="23"/>
        <v>-5000</v>
      </c>
      <c r="T160" s="47">
        <f t="shared" si="24"/>
        <v>1333.239999999998</v>
      </c>
      <c r="U160" s="47">
        <f t="shared" si="25"/>
        <v>3068.0299999999988</v>
      </c>
      <c r="V160" s="48">
        <f t="shared" si="26"/>
        <v>-1734.79</v>
      </c>
    </row>
    <row r="161" spans="1:22" x14ac:dyDescent="0.3">
      <c r="A161" s="15" t="s">
        <v>434</v>
      </c>
      <c r="B161" s="76" t="s">
        <v>814</v>
      </c>
      <c r="C161" s="17" t="s">
        <v>815</v>
      </c>
      <c r="D161" s="18" t="s">
        <v>143</v>
      </c>
      <c r="E161" s="19">
        <v>0.7</v>
      </c>
      <c r="F161" s="17" t="s">
        <v>407</v>
      </c>
      <c r="G161" s="30">
        <v>44182</v>
      </c>
      <c r="H161" s="23">
        <v>13000</v>
      </c>
      <c r="I161" s="14">
        <v>1500</v>
      </c>
      <c r="J161" s="14">
        <v>11500</v>
      </c>
      <c r="K161" s="14">
        <v>3450.0000000000005</v>
      </c>
      <c r="L161" s="24">
        <v>8049.9999999999991</v>
      </c>
      <c r="M161" s="77">
        <v>7840.5400000000009</v>
      </c>
      <c r="N161" s="41">
        <f t="shared" si="19"/>
        <v>561.7685714285717</v>
      </c>
      <c r="O161" s="14">
        <f t="shared" si="20"/>
        <v>7278.7714285714301</v>
      </c>
      <c r="P161" s="14">
        <f t="shared" si="21"/>
        <v>2183.6314285714293</v>
      </c>
      <c r="Q161" s="78">
        <v>5095.1400000000003</v>
      </c>
      <c r="R161" s="74">
        <f t="shared" si="22"/>
        <v>-5159.4599999999991</v>
      </c>
      <c r="S161" s="47">
        <f t="shared" si="23"/>
        <v>-938.2314285714283</v>
      </c>
      <c r="T161" s="47">
        <f t="shared" si="24"/>
        <v>-4221.2285714285699</v>
      </c>
      <c r="U161" s="47">
        <f t="shared" si="25"/>
        <v>-1266.3685714285712</v>
      </c>
      <c r="V161" s="48">
        <f t="shared" si="26"/>
        <v>-2954.8599999999988</v>
      </c>
    </row>
    <row r="162" spans="1:22" x14ac:dyDescent="0.3">
      <c r="A162" s="15" t="s">
        <v>434</v>
      </c>
      <c r="B162" s="76" t="s">
        <v>816</v>
      </c>
      <c r="C162" s="17" t="s">
        <v>817</v>
      </c>
      <c r="D162" s="18" t="s">
        <v>143</v>
      </c>
      <c r="E162" s="19">
        <v>0.7</v>
      </c>
      <c r="F162" s="17" t="s">
        <v>407</v>
      </c>
      <c r="G162" s="30">
        <v>44182</v>
      </c>
      <c r="H162" s="23">
        <v>15500</v>
      </c>
      <c r="I162" s="14">
        <v>1500</v>
      </c>
      <c r="J162" s="14">
        <v>14000</v>
      </c>
      <c r="K162" s="14">
        <v>4200.0000000000009</v>
      </c>
      <c r="L162" s="24">
        <v>9800</v>
      </c>
      <c r="M162" s="77">
        <v>13130.93</v>
      </c>
      <c r="N162" s="41">
        <f t="shared" si="19"/>
        <v>617.14428571428653</v>
      </c>
      <c r="O162" s="14">
        <f t="shared" si="20"/>
        <v>12513.785714285714</v>
      </c>
      <c r="P162" s="14">
        <f t="shared" si="21"/>
        <v>3754.1357142857146</v>
      </c>
      <c r="Q162" s="78">
        <v>8759.65</v>
      </c>
      <c r="R162" s="74">
        <f t="shared" si="22"/>
        <v>-2369.0699999999997</v>
      </c>
      <c r="S162" s="47">
        <f t="shared" si="23"/>
        <v>-882.85571428571347</v>
      </c>
      <c r="T162" s="47">
        <f t="shared" si="24"/>
        <v>-1486.2142857142862</v>
      </c>
      <c r="U162" s="47">
        <f t="shared" si="25"/>
        <v>-445.86428571428632</v>
      </c>
      <c r="V162" s="48">
        <f t="shared" si="26"/>
        <v>-1040.3500000000004</v>
      </c>
    </row>
    <row r="163" spans="1:22" x14ac:dyDescent="0.3">
      <c r="A163" s="15" t="s">
        <v>434</v>
      </c>
      <c r="B163" s="76" t="s">
        <v>818</v>
      </c>
      <c r="C163" s="17" t="s">
        <v>819</v>
      </c>
      <c r="D163" s="18" t="s">
        <v>143</v>
      </c>
      <c r="E163" s="19">
        <v>0.7</v>
      </c>
      <c r="F163" s="17" t="s">
        <v>536</v>
      </c>
      <c r="G163" s="30">
        <v>44995</v>
      </c>
      <c r="H163" s="23">
        <v>22500</v>
      </c>
      <c r="I163" s="14">
        <v>5280.52</v>
      </c>
      <c r="J163" s="14">
        <v>17219.48</v>
      </c>
      <c r="K163" s="14">
        <v>5165.84</v>
      </c>
      <c r="L163" s="24">
        <v>12053.64</v>
      </c>
      <c r="M163" s="77">
        <v>18341.060000000001</v>
      </c>
      <c r="N163" s="41">
        <f t="shared" si="19"/>
        <v>1621.9028571428571</v>
      </c>
      <c r="O163" s="14">
        <f t="shared" si="20"/>
        <v>16719.157142857144</v>
      </c>
      <c r="P163" s="14">
        <f t="shared" si="21"/>
        <v>5015.7471428571444</v>
      </c>
      <c r="Q163" s="78">
        <v>11703.41</v>
      </c>
      <c r="R163" s="74">
        <f t="shared" si="22"/>
        <v>-4158.9399999999987</v>
      </c>
      <c r="S163" s="47">
        <f t="shared" si="23"/>
        <v>-3658.6171428571433</v>
      </c>
      <c r="T163" s="47">
        <f t="shared" si="24"/>
        <v>-500.32285714285536</v>
      </c>
      <c r="U163" s="47">
        <f t="shared" si="25"/>
        <v>-150.09285714285579</v>
      </c>
      <c r="V163" s="48">
        <f t="shared" si="26"/>
        <v>-350.22999999999956</v>
      </c>
    </row>
    <row r="164" spans="1:22" x14ac:dyDescent="0.3">
      <c r="A164" s="15" t="s">
        <v>434</v>
      </c>
      <c r="B164" s="76" t="s">
        <v>203</v>
      </c>
      <c r="C164" s="17" t="s">
        <v>204</v>
      </c>
      <c r="D164" s="18" t="s">
        <v>143</v>
      </c>
      <c r="E164" s="19">
        <v>0.7</v>
      </c>
      <c r="F164" s="17" t="s">
        <v>407</v>
      </c>
      <c r="G164" s="30">
        <v>44182</v>
      </c>
      <c r="H164" s="23">
        <v>23500</v>
      </c>
      <c r="I164" s="14">
        <v>3500</v>
      </c>
      <c r="J164" s="14">
        <v>20000</v>
      </c>
      <c r="K164" s="14">
        <v>6000.0000000000009</v>
      </c>
      <c r="L164" s="24">
        <v>14000</v>
      </c>
      <c r="M164" s="77">
        <v>19711.169999999998</v>
      </c>
      <c r="N164" s="41">
        <f t="shared" si="19"/>
        <v>3265.3271428571388</v>
      </c>
      <c r="O164" s="14">
        <f t="shared" si="20"/>
        <v>16445.842857142859</v>
      </c>
      <c r="P164" s="14">
        <f t="shared" si="21"/>
        <v>4933.7528571428584</v>
      </c>
      <c r="Q164" s="78">
        <v>11512.09</v>
      </c>
      <c r="R164" s="74">
        <f t="shared" si="22"/>
        <v>-3788.8300000000017</v>
      </c>
      <c r="S164" s="47">
        <f t="shared" si="23"/>
        <v>-234.67285714286118</v>
      </c>
      <c r="T164" s="47">
        <f t="shared" si="24"/>
        <v>-3554.1571428571406</v>
      </c>
      <c r="U164" s="47">
        <f t="shared" si="25"/>
        <v>-1066.2471428571425</v>
      </c>
      <c r="V164" s="48">
        <f t="shared" si="26"/>
        <v>-2487.91</v>
      </c>
    </row>
    <row r="165" spans="1:22" x14ac:dyDescent="0.3">
      <c r="A165" s="15" t="s">
        <v>441</v>
      </c>
      <c r="B165" s="76" t="s">
        <v>820</v>
      </c>
      <c r="C165" s="17" t="s">
        <v>821</v>
      </c>
      <c r="D165" s="18" t="s">
        <v>149</v>
      </c>
      <c r="E165" s="19">
        <v>0.9</v>
      </c>
      <c r="F165" s="26" t="s">
        <v>537</v>
      </c>
      <c r="G165" s="27">
        <v>42901</v>
      </c>
      <c r="H165" s="23">
        <v>5500</v>
      </c>
      <c r="I165" s="14">
        <v>0</v>
      </c>
      <c r="J165" s="14">
        <v>5500</v>
      </c>
      <c r="K165" s="14">
        <v>549.99999999999989</v>
      </c>
      <c r="L165" s="24">
        <v>4950</v>
      </c>
      <c r="M165" s="77">
        <v>1185.32</v>
      </c>
      <c r="N165" s="41">
        <v>0</v>
      </c>
      <c r="O165" s="14">
        <f t="shared" si="20"/>
        <v>1185.3319999999999</v>
      </c>
      <c r="P165" s="14">
        <f t="shared" si="21"/>
        <v>118.53199999999997</v>
      </c>
      <c r="Q165" s="78">
        <v>1066.8</v>
      </c>
      <c r="R165" s="74">
        <f t="shared" si="22"/>
        <v>-4314.68</v>
      </c>
      <c r="S165" s="47">
        <f t="shared" si="23"/>
        <v>0</v>
      </c>
      <c r="T165" s="47">
        <f t="shared" si="24"/>
        <v>-4314.6679999999997</v>
      </c>
      <c r="U165" s="47">
        <f t="shared" si="25"/>
        <v>-431.4679999999999</v>
      </c>
      <c r="V165" s="48">
        <f t="shared" si="26"/>
        <v>-3883.2</v>
      </c>
    </row>
    <row r="166" spans="1:22" x14ac:dyDescent="0.3">
      <c r="A166" s="15" t="s">
        <v>441</v>
      </c>
      <c r="B166" s="76" t="s">
        <v>822</v>
      </c>
      <c r="C166" s="17" t="s">
        <v>823</v>
      </c>
      <c r="D166" s="18" t="s">
        <v>149</v>
      </c>
      <c r="E166" s="19">
        <v>0.9</v>
      </c>
      <c r="F166" s="26" t="s">
        <v>538</v>
      </c>
      <c r="G166" s="27">
        <v>42528</v>
      </c>
      <c r="H166" s="23">
        <v>20000</v>
      </c>
      <c r="I166" s="14">
        <v>0</v>
      </c>
      <c r="J166" s="14">
        <v>20000</v>
      </c>
      <c r="K166" s="14">
        <v>1999.9999999999995</v>
      </c>
      <c r="L166" s="24">
        <v>18000</v>
      </c>
      <c r="M166" s="77">
        <v>19100</v>
      </c>
      <c r="N166" s="41">
        <f t="shared" si="19"/>
        <v>0</v>
      </c>
      <c r="O166" s="14">
        <f t="shared" si="20"/>
        <v>19100</v>
      </c>
      <c r="P166" s="14">
        <f t="shared" si="21"/>
        <v>1909.9999999999995</v>
      </c>
      <c r="Q166" s="78">
        <v>17190</v>
      </c>
      <c r="R166" s="74">
        <f t="shared" si="22"/>
        <v>-900</v>
      </c>
      <c r="S166" s="47">
        <f t="shared" si="23"/>
        <v>0</v>
      </c>
      <c r="T166" s="47">
        <f t="shared" si="24"/>
        <v>-900</v>
      </c>
      <c r="U166" s="47">
        <f t="shared" si="25"/>
        <v>-90</v>
      </c>
      <c r="V166" s="48">
        <f t="shared" si="26"/>
        <v>-810</v>
      </c>
    </row>
    <row r="167" spans="1:22" x14ac:dyDescent="0.3">
      <c r="A167" s="15" t="s">
        <v>441</v>
      </c>
      <c r="B167" s="76" t="s">
        <v>824</v>
      </c>
      <c r="C167" s="17">
        <v>3240</v>
      </c>
      <c r="D167" s="18" t="s">
        <v>149</v>
      </c>
      <c r="E167" s="19">
        <v>0.9</v>
      </c>
      <c r="F167" s="29" t="s">
        <v>539</v>
      </c>
      <c r="G167" s="27">
        <v>42726</v>
      </c>
      <c r="H167" s="23">
        <v>100000</v>
      </c>
      <c r="I167" s="14">
        <v>0</v>
      </c>
      <c r="J167" s="14">
        <v>100000</v>
      </c>
      <c r="K167" s="14">
        <v>9999.9999999999982</v>
      </c>
      <c r="L167" s="24">
        <v>90000</v>
      </c>
      <c r="M167" s="77">
        <v>94334.02</v>
      </c>
      <c r="N167" s="41">
        <f t="shared" si="19"/>
        <v>5860.4199999999983</v>
      </c>
      <c r="O167" s="14">
        <f t="shared" si="20"/>
        <v>88473.600000000006</v>
      </c>
      <c r="P167" s="14">
        <f t="shared" si="21"/>
        <v>8847.3599999999988</v>
      </c>
      <c r="Q167" s="78">
        <v>79626.240000000005</v>
      </c>
      <c r="R167" s="74">
        <f t="shared" si="22"/>
        <v>-5665.9799999999959</v>
      </c>
      <c r="S167" s="47">
        <f t="shared" si="23"/>
        <v>5860.4199999999983</v>
      </c>
      <c r="T167" s="47">
        <f t="shared" si="24"/>
        <v>-11526.399999999994</v>
      </c>
      <c r="U167" s="47">
        <f t="shared" si="25"/>
        <v>-1152.6399999999994</v>
      </c>
      <c r="V167" s="48">
        <f t="shared" si="26"/>
        <v>-10373.759999999995</v>
      </c>
    </row>
    <row r="168" spans="1:22" x14ac:dyDescent="0.3">
      <c r="A168" s="15" t="s">
        <v>441</v>
      </c>
      <c r="B168" s="76" t="s">
        <v>245</v>
      </c>
      <c r="C168" s="17" t="s">
        <v>246</v>
      </c>
      <c r="D168" s="18" t="s">
        <v>247</v>
      </c>
      <c r="E168" s="19">
        <v>0.9</v>
      </c>
      <c r="F168" s="29" t="s">
        <v>415</v>
      </c>
      <c r="G168" s="27">
        <v>44819</v>
      </c>
      <c r="H168" s="23">
        <v>55600</v>
      </c>
      <c r="I168" s="14">
        <v>6037.3</v>
      </c>
      <c r="J168" s="14">
        <v>49562.7</v>
      </c>
      <c r="K168" s="14">
        <v>4956.2699999999986</v>
      </c>
      <c r="L168" s="24">
        <v>44606.43</v>
      </c>
      <c r="M168" s="77">
        <v>55539.320000000007</v>
      </c>
      <c r="N168" s="41">
        <f t="shared" si="19"/>
        <v>5976.6200000000099</v>
      </c>
      <c r="O168" s="14">
        <v>49562.7</v>
      </c>
      <c r="P168" s="14">
        <v>4956.2699999999986</v>
      </c>
      <c r="Q168" s="78">
        <v>44606.43</v>
      </c>
      <c r="R168" s="74">
        <f t="shared" si="22"/>
        <v>-60.679999999993015</v>
      </c>
      <c r="S168" s="47">
        <f t="shared" si="23"/>
        <v>-60.679999999990287</v>
      </c>
      <c r="T168" s="47">
        <f t="shared" si="24"/>
        <v>0</v>
      </c>
      <c r="U168" s="47">
        <f t="shared" si="25"/>
        <v>0</v>
      </c>
      <c r="V168" s="48">
        <f t="shared" si="26"/>
        <v>0</v>
      </c>
    </row>
    <row r="169" spans="1:22" x14ac:dyDescent="0.3">
      <c r="A169" s="15" t="s">
        <v>441</v>
      </c>
      <c r="B169" s="76" t="s">
        <v>248</v>
      </c>
      <c r="C169" s="17" t="s">
        <v>249</v>
      </c>
      <c r="D169" s="18" t="s">
        <v>247</v>
      </c>
      <c r="E169" s="19">
        <v>0.9</v>
      </c>
      <c r="F169" s="29" t="s">
        <v>416</v>
      </c>
      <c r="G169" s="27">
        <v>44910</v>
      </c>
      <c r="H169" s="23">
        <v>21550</v>
      </c>
      <c r="I169" s="14">
        <v>1963.7</v>
      </c>
      <c r="J169" s="14">
        <v>19586.3</v>
      </c>
      <c r="K169" s="14">
        <v>1958.6299999999994</v>
      </c>
      <c r="L169" s="24">
        <v>17627.669999999998</v>
      </c>
      <c r="M169" s="77">
        <v>21508.31</v>
      </c>
      <c r="N169" s="41">
        <f t="shared" si="19"/>
        <v>1922.010000000002</v>
      </c>
      <c r="O169" s="14">
        <v>19586.3</v>
      </c>
      <c r="P169" s="14">
        <v>1958.6299999999994</v>
      </c>
      <c r="Q169" s="78">
        <v>17627.669999999998</v>
      </c>
      <c r="R169" s="74">
        <f t="shared" si="22"/>
        <v>-41.68999999999869</v>
      </c>
      <c r="S169" s="47">
        <f t="shared" si="23"/>
        <v>-41.689999999998008</v>
      </c>
      <c r="T169" s="47">
        <f t="shared" si="24"/>
        <v>0</v>
      </c>
      <c r="U169" s="47">
        <f t="shared" si="25"/>
        <v>0</v>
      </c>
      <c r="V169" s="48">
        <f t="shared" si="26"/>
        <v>0</v>
      </c>
    </row>
    <row r="170" spans="1:22" x14ac:dyDescent="0.3">
      <c r="A170" s="15" t="s">
        <v>441</v>
      </c>
      <c r="B170" s="76" t="s">
        <v>825</v>
      </c>
      <c r="C170" s="17" t="s">
        <v>826</v>
      </c>
      <c r="D170" s="18" t="s">
        <v>247</v>
      </c>
      <c r="E170" s="19">
        <v>0.9</v>
      </c>
      <c r="F170" s="29" t="s">
        <v>540</v>
      </c>
      <c r="G170" s="27">
        <v>44272</v>
      </c>
      <c r="H170" s="23">
        <v>27000</v>
      </c>
      <c r="I170" s="14">
        <v>0</v>
      </c>
      <c r="J170" s="14">
        <v>27000</v>
      </c>
      <c r="K170" s="14">
        <v>2699.9999999999995</v>
      </c>
      <c r="L170" s="24">
        <v>24300</v>
      </c>
      <c r="M170" s="77">
        <v>24758.560000000001</v>
      </c>
      <c r="N170" s="41">
        <v>0</v>
      </c>
      <c r="O170" s="14">
        <f t="shared" si="20"/>
        <v>24758.576000000001</v>
      </c>
      <c r="P170" s="14">
        <f t="shared" si="21"/>
        <v>2475.8559999999998</v>
      </c>
      <c r="Q170" s="78">
        <v>22282.720000000001</v>
      </c>
      <c r="R170" s="74">
        <f t="shared" si="22"/>
        <v>-2241.4399999999987</v>
      </c>
      <c r="S170" s="47">
        <f t="shared" si="23"/>
        <v>0</v>
      </c>
      <c r="T170" s="47">
        <f t="shared" si="24"/>
        <v>-2241.4239999999991</v>
      </c>
      <c r="U170" s="47">
        <f t="shared" si="25"/>
        <v>-224.14399999999978</v>
      </c>
      <c r="V170" s="48">
        <f t="shared" si="26"/>
        <v>-2017.2799999999988</v>
      </c>
    </row>
    <row r="171" spans="1:22" x14ac:dyDescent="0.3">
      <c r="A171" s="15" t="s">
        <v>441</v>
      </c>
      <c r="B171" s="76" t="s">
        <v>827</v>
      </c>
      <c r="C171" s="17" t="s">
        <v>828</v>
      </c>
      <c r="D171" s="18" t="s">
        <v>143</v>
      </c>
      <c r="E171" s="19">
        <v>0.35</v>
      </c>
      <c r="F171" s="26" t="s">
        <v>509</v>
      </c>
      <c r="G171" s="17" t="s">
        <v>510</v>
      </c>
      <c r="H171" s="23">
        <v>10000</v>
      </c>
      <c r="I171" s="14">
        <v>2500</v>
      </c>
      <c r="J171" s="14">
        <v>7500</v>
      </c>
      <c r="K171" s="14">
        <v>4875</v>
      </c>
      <c r="L171" s="24">
        <v>2625</v>
      </c>
      <c r="M171" s="77">
        <v>6683.09</v>
      </c>
      <c r="N171" s="41">
        <f t="shared" si="19"/>
        <v>1060.8042857142855</v>
      </c>
      <c r="O171" s="14">
        <f t="shared" si="20"/>
        <v>5622.2857142857147</v>
      </c>
      <c r="P171" s="14">
        <f t="shared" si="21"/>
        <v>3654.4857142857145</v>
      </c>
      <c r="Q171" s="78">
        <v>1967.8</v>
      </c>
      <c r="R171" s="74">
        <f t="shared" si="22"/>
        <v>-3316.91</v>
      </c>
      <c r="S171" s="47">
        <f t="shared" si="23"/>
        <v>-1439.1957142857145</v>
      </c>
      <c r="T171" s="47">
        <f t="shared" si="24"/>
        <v>-1877.7142857142853</v>
      </c>
      <c r="U171" s="47">
        <f t="shared" si="25"/>
        <v>-1220.5142857142855</v>
      </c>
      <c r="V171" s="48">
        <f t="shared" si="26"/>
        <v>-657.2</v>
      </c>
    </row>
    <row r="172" spans="1:22" x14ac:dyDescent="0.3">
      <c r="A172" s="15" t="s">
        <v>441</v>
      </c>
      <c r="B172" s="76" t="s">
        <v>829</v>
      </c>
      <c r="C172" s="17" t="s">
        <v>830</v>
      </c>
      <c r="D172" s="18" t="s">
        <v>143</v>
      </c>
      <c r="E172" s="19">
        <v>0.4</v>
      </c>
      <c r="F172" s="26" t="s">
        <v>509</v>
      </c>
      <c r="G172" s="17" t="s">
        <v>510</v>
      </c>
      <c r="H172" s="23">
        <v>15000</v>
      </c>
      <c r="I172" s="14">
        <v>3750</v>
      </c>
      <c r="J172" s="14">
        <v>11250</v>
      </c>
      <c r="K172" s="14">
        <v>6750</v>
      </c>
      <c r="L172" s="24">
        <v>4500</v>
      </c>
      <c r="M172" s="77">
        <v>12947.09</v>
      </c>
      <c r="N172" s="41">
        <f t="shared" si="19"/>
        <v>1510.0900000000001</v>
      </c>
      <c r="O172" s="14">
        <f t="shared" si="20"/>
        <v>11437</v>
      </c>
      <c r="P172" s="14">
        <f t="shared" si="21"/>
        <v>6862.2</v>
      </c>
      <c r="Q172" s="78">
        <v>4574.8</v>
      </c>
      <c r="R172" s="74">
        <f t="shared" si="22"/>
        <v>-2052.91</v>
      </c>
      <c r="S172" s="47">
        <f t="shared" si="23"/>
        <v>-2239.91</v>
      </c>
      <c r="T172" s="47">
        <f t="shared" si="24"/>
        <v>187</v>
      </c>
      <c r="U172" s="47">
        <f t="shared" si="25"/>
        <v>112.19999999999982</v>
      </c>
      <c r="V172" s="48">
        <f t="shared" si="26"/>
        <v>74.800000000000182</v>
      </c>
    </row>
    <row r="173" spans="1:22" x14ac:dyDescent="0.3">
      <c r="A173" s="15" t="s">
        <v>441</v>
      </c>
      <c r="B173" s="76" t="s">
        <v>831</v>
      </c>
      <c r="C173" s="17">
        <v>3248</v>
      </c>
      <c r="D173" s="18" t="s">
        <v>143</v>
      </c>
      <c r="E173" s="19">
        <v>0.4</v>
      </c>
      <c r="F173" s="26" t="s">
        <v>509</v>
      </c>
      <c r="G173" s="17" t="s">
        <v>510</v>
      </c>
      <c r="H173" s="23">
        <v>30000</v>
      </c>
      <c r="I173" s="14">
        <v>7500</v>
      </c>
      <c r="J173" s="14">
        <v>22500</v>
      </c>
      <c r="K173" s="14">
        <v>13500</v>
      </c>
      <c r="L173" s="24">
        <v>9000</v>
      </c>
      <c r="M173" s="77">
        <v>18576.810000000001</v>
      </c>
      <c r="N173" s="41">
        <f t="shared" si="19"/>
        <v>6514.7100000000009</v>
      </c>
      <c r="O173" s="14">
        <f t="shared" si="20"/>
        <v>12062.1</v>
      </c>
      <c r="P173" s="14">
        <f t="shared" si="21"/>
        <v>7237.26</v>
      </c>
      <c r="Q173" s="78">
        <v>4824.84</v>
      </c>
      <c r="R173" s="74">
        <f t="shared" si="22"/>
        <v>-11423.189999999999</v>
      </c>
      <c r="S173" s="47">
        <f t="shared" si="23"/>
        <v>-985.28999999999905</v>
      </c>
      <c r="T173" s="47">
        <f t="shared" si="24"/>
        <v>-10437.9</v>
      </c>
      <c r="U173" s="47">
        <f t="shared" si="25"/>
        <v>-6262.74</v>
      </c>
      <c r="V173" s="48">
        <f t="shared" si="26"/>
        <v>-4175.16</v>
      </c>
    </row>
    <row r="174" spans="1:22" x14ac:dyDescent="0.3">
      <c r="A174" s="15" t="s">
        <v>441</v>
      </c>
      <c r="B174" s="76" t="s">
        <v>832</v>
      </c>
      <c r="C174" s="17">
        <v>3249</v>
      </c>
      <c r="D174" s="18" t="s">
        <v>143</v>
      </c>
      <c r="E174" s="19">
        <v>0.5</v>
      </c>
      <c r="F174" s="26" t="s">
        <v>541</v>
      </c>
      <c r="G174" s="82">
        <v>43629</v>
      </c>
      <c r="H174" s="23">
        <v>99500</v>
      </c>
      <c r="I174" s="14">
        <v>55467.66</v>
      </c>
      <c r="J174" s="14">
        <v>44032.34</v>
      </c>
      <c r="K174" s="14">
        <v>22016.17</v>
      </c>
      <c r="L174" s="24">
        <v>22016.17</v>
      </c>
      <c r="M174" s="77">
        <v>82812.38</v>
      </c>
      <c r="N174" s="41">
        <f t="shared" si="19"/>
        <v>38795.520000000004</v>
      </c>
      <c r="O174" s="14">
        <f t="shared" si="20"/>
        <v>44016.86</v>
      </c>
      <c r="P174" s="14">
        <f t="shared" si="21"/>
        <v>22008.43</v>
      </c>
      <c r="Q174" s="78">
        <v>22008.43</v>
      </c>
      <c r="R174" s="74">
        <f t="shared" si="22"/>
        <v>-16687.619999999995</v>
      </c>
      <c r="S174" s="47">
        <f t="shared" si="23"/>
        <v>-16672.14</v>
      </c>
      <c r="T174" s="47">
        <f t="shared" si="24"/>
        <v>-15.479999999995925</v>
      </c>
      <c r="U174" s="47">
        <f t="shared" si="25"/>
        <v>-7.7399999999979627</v>
      </c>
      <c r="V174" s="48">
        <f t="shared" si="26"/>
        <v>-7.7399999999979627</v>
      </c>
    </row>
    <row r="175" spans="1:22" x14ac:dyDescent="0.3">
      <c r="A175" s="15" t="s">
        <v>441</v>
      </c>
      <c r="B175" s="76" t="s">
        <v>833</v>
      </c>
      <c r="C175" s="17" t="s">
        <v>834</v>
      </c>
      <c r="D175" s="18" t="s">
        <v>143</v>
      </c>
      <c r="E175" s="19">
        <v>0.5</v>
      </c>
      <c r="F175" s="26" t="s">
        <v>542</v>
      </c>
      <c r="G175" s="82">
        <v>42901</v>
      </c>
      <c r="H175" s="23">
        <v>15000</v>
      </c>
      <c r="I175" s="14">
        <v>4000</v>
      </c>
      <c r="J175" s="14">
        <v>11000</v>
      </c>
      <c r="K175" s="14">
        <v>5500</v>
      </c>
      <c r="L175" s="24">
        <v>5500</v>
      </c>
      <c r="M175" s="77">
        <v>2366.9499999999998</v>
      </c>
      <c r="N175" s="41">
        <f t="shared" si="19"/>
        <v>580.44999999999982</v>
      </c>
      <c r="O175" s="14">
        <f t="shared" si="20"/>
        <v>1786.5</v>
      </c>
      <c r="P175" s="14">
        <f t="shared" si="21"/>
        <v>893.25</v>
      </c>
      <c r="Q175" s="78">
        <v>893.25</v>
      </c>
      <c r="R175" s="74">
        <f t="shared" si="22"/>
        <v>-12633.05</v>
      </c>
      <c r="S175" s="47">
        <f t="shared" si="23"/>
        <v>-3419.55</v>
      </c>
      <c r="T175" s="47">
        <f t="shared" si="24"/>
        <v>-9213.5</v>
      </c>
      <c r="U175" s="47">
        <f t="shared" si="25"/>
        <v>-4606.75</v>
      </c>
      <c r="V175" s="48">
        <f t="shared" si="26"/>
        <v>-4606.75</v>
      </c>
    </row>
    <row r="176" spans="1:22" x14ac:dyDescent="0.3">
      <c r="A176" s="15" t="s">
        <v>442</v>
      </c>
      <c r="B176" s="76" t="s">
        <v>835</v>
      </c>
      <c r="C176" s="17" t="s">
        <v>836</v>
      </c>
      <c r="D176" s="18" t="s">
        <v>143</v>
      </c>
      <c r="E176" s="19">
        <v>0.85</v>
      </c>
      <c r="F176" s="26" t="s">
        <v>543</v>
      </c>
      <c r="G176" s="27">
        <v>42272</v>
      </c>
      <c r="H176" s="23">
        <v>2000</v>
      </c>
      <c r="I176" s="14">
        <v>0</v>
      </c>
      <c r="J176" s="14">
        <v>2000</v>
      </c>
      <c r="K176" s="14">
        <v>300.00000000000006</v>
      </c>
      <c r="L176" s="24">
        <v>1700</v>
      </c>
      <c r="M176" s="77">
        <v>1204.9299999999998</v>
      </c>
      <c r="N176" s="41">
        <f t="shared" si="19"/>
        <v>17.682941176470422</v>
      </c>
      <c r="O176" s="14">
        <f t="shared" si="20"/>
        <v>1187.2470588235294</v>
      </c>
      <c r="P176" s="14">
        <f t="shared" si="21"/>
        <v>178.08705882352945</v>
      </c>
      <c r="Q176" s="78">
        <v>1009.16</v>
      </c>
      <c r="R176" s="74">
        <f t="shared" si="22"/>
        <v>-795.07000000000016</v>
      </c>
      <c r="S176" s="47">
        <f t="shared" si="23"/>
        <v>17.682941176470422</v>
      </c>
      <c r="T176" s="47">
        <f t="shared" si="24"/>
        <v>-812.75294117647059</v>
      </c>
      <c r="U176" s="47">
        <f t="shared" si="25"/>
        <v>-121.91294117647061</v>
      </c>
      <c r="V176" s="48">
        <f t="shared" si="26"/>
        <v>-690.84</v>
      </c>
    </row>
    <row r="177" spans="1:22" x14ac:dyDescent="0.3">
      <c r="A177" s="15" t="s">
        <v>442</v>
      </c>
      <c r="B177" s="76" t="s">
        <v>256</v>
      </c>
      <c r="C177" s="17" t="s">
        <v>257</v>
      </c>
      <c r="D177" s="18" t="s">
        <v>258</v>
      </c>
      <c r="E177" s="19">
        <v>0</v>
      </c>
      <c r="F177" s="26" t="s">
        <v>421</v>
      </c>
      <c r="G177" s="27">
        <v>43173</v>
      </c>
      <c r="H177" s="23">
        <v>13200</v>
      </c>
      <c r="I177" s="14">
        <v>0</v>
      </c>
      <c r="J177" s="14">
        <v>13200</v>
      </c>
      <c r="K177" s="14">
        <v>13200</v>
      </c>
      <c r="L177" s="24">
        <v>0</v>
      </c>
      <c r="M177" s="77">
        <v>5771.44</v>
      </c>
      <c r="N177" s="41">
        <v>0</v>
      </c>
      <c r="O177" s="14">
        <f t="shared" si="20"/>
        <v>5771.44</v>
      </c>
      <c r="P177" s="14">
        <f>M177-Q177-N177</f>
        <v>5375.03</v>
      </c>
      <c r="Q177" s="78">
        <v>396.40999999999997</v>
      </c>
      <c r="R177" s="74">
        <f t="shared" si="22"/>
        <v>-7428.56</v>
      </c>
      <c r="S177" s="47">
        <f t="shared" si="23"/>
        <v>0</v>
      </c>
      <c r="T177" s="47">
        <f t="shared" si="24"/>
        <v>-7428.56</v>
      </c>
      <c r="U177" s="47">
        <f t="shared" si="25"/>
        <v>-7824.97</v>
      </c>
      <c r="V177" s="48">
        <f t="shared" si="26"/>
        <v>396.40999999999997</v>
      </c>
    </row>
    <row r="178" spans="1:22" x14ac:dyDescent="0.3">
      <c r="A178" s="15" t="s">
        <v>442</v>
      </c>
      <c r="B178" s="76" t="s">
        <v>837</v>
      </c>
      <c r="C178" s="17" t="s">
        <v>838</v>
      </c>
      <c r="D178" s="18" t="s">
        <v>839</v>
      </c>
      <c r="E178" s="19">
        <v>0.9</v>
      </c>
      <c r="F178" s="26" t="s">
        <v>544</v>
      </c>
      <c r="G178" s="27">
        <v>42425</v>
      </c>
      <c r="H178" s="23">
        <v>1550</v>
      </c>
      <c r="I178" s="14">
        <v>50</v>
      </c>
      <c r="J178" s="14">
        <v>1500</v>
      </c>
      <c r="K178" s="14">
        <v>149.99999999999997</v>
      </c>
      <c r="L178" s="24">
        <v>1350</v>
      </c>
      <c r="M178" s="77">
        <v>857.99</v>
      </c>
      <c r="N178" s="41">
        <v>0</v>
      </c>
      <c r="O178" s="14">
        <f t="shared" si="20"/>
        <v>857.58899999999994</v>
      </c>
      <c r="P178" s="14">
        <f t="shared" si="21"/>
        <v>85.798999999999978</v>
      </c>
      <c r="Q178" s="78">
        <v>771.79</v>
      </c>
      <c r="R178" s="74">
        <f t="shared" si="22"/>
        <v>-692.01</v>
      </c>
      <c r="S178" s="47">
        <f t="shared" si="23"/>
        <v>-50</v>
      </c>
      <c r="T178" s="47">
        <f t="shared" si="24"/>
        <v>-642.41100000000006</v>
      </c>
      <c r="U178" s="47">
        <f t="shared" si="25"/>
        <v>-64.200999999999993</v>
      </c>
      <c r="V178" s="48">
        <f t="shared" si="26"/>
        <v>-578.21</v>
      </c>
    </row>
    <row r="179" spans="1:22" x14ac:dyDescent="0.3">
      <c r="A179" s="15" t="s">
        <v>442</v>
      </c>
      <c r="B179" s="76" t="s">
        <v>314</v>
      </c>
      <c r="C179" s="17" t="s">
        <v>315</v>
      </c>
      <c r="D179" s="18" t="s">
        <v>316</v>
      </c>
      <c r="E179" s="19">
        <v>1</v>
      </c>
      <c r="F179" s="26" t="s">
        <v>426</v>
      </c>
      <c r="G179" s="27">
        <v>44077</v>
      </c>
      <c r="H179" s="23">
        <v>20000</v>
      </c>
      <c r="I179" s="14">
        <v>50</v>
      </c>
      <c r="J179" s="14">
        <v>19950</v>
      </c>
      <c r="K179" s="14">
        <v>0</v>
      </c>
      <c r="L179" s="24">
        <v>19950</v>
      </c>
      <c r="M179" s="53">
        <v>18539.439999999999</v>
      </c>
      <c r="N179" s="41">
        <f t="shared" ref="N179" si="37">M179-(Q179/E179)</f>
        <v>2267.75</v>
      </c>
      <c r="O179" s="14">
        <f t="shared" si="20"/>
        <v>16271.689999999999</v>
      </c>
      <c r="P179" s="14">
        <f t="shared" si="21"/>
        <v>0</v>
      </c>
      <c r="Q179" s="54">
        <v>16271.689999999999</v>
      </c>
      <c r="R179" s="74">
        <f t="shared" si="22"/>
        <v>-1460.5600000000013</v>
      </c>
      <c r="S179" s="47">
        <f t="shared" si="23"/>
        <v>2217.75</v>
      </c>
      <c r="T179" s="47">
        <f t="shared" si="24"/>
        <v>-3678.3100000000013</v>
      </c>
      <c r="U179" s="47">
        <f t="shared" si="25"/>
        <v>0</v>
      </c>
      <c r="V179" s="48">
        <f t="shared" si="26"/>
        <v>-3678.3100000000013</v>
      </c>
    </row>
    <row r="180" spans="1:22" x14ac:dyDescent="0.3">
      <c r="A180" s="15" t="s">
        <v>442</v>
      </c>
      <c r="B180" s="76" t="s">
        <v>317</v>
      </c>
      <c r="C180" s="17" t="s">
        <v>318</v>
      </c>
      <c r="D180" s="18" t="s">
        <v>143</v>
      </c>
      <c r="E180" s="19">
        <v>1</v>
      </c>
      <c r="F180" s="29" t="s">
        <v>427</v>
      </c>
      <c r="G180" s="27">
        <v>44182</v>
      </c>
      <c r="H180" s="23">
        <v>48050</v>
      </c>
      <c r="I180" s="14">
        <v>594.30999999999995</v>
      </c>
      <c r="J180" s="14">
        <v>47455.69</v>
      </c>
      <c r="K180" s="14">
        <v>0</v>
      </c>
      <c r="L180" s="24">
        <v>47455.69</v>
      </c>
      <c r="M180" s="77">
        <v>36248.6</v>
      </c>
      <c r="N180" s="41">
        <f t="shared" ref="N180:N186" si="38">M180-(Q180/E180)</f>
        <v>43.360000000007858</v>
      </c>
      <c r="O180" s="14">
        <f t="shared" ref="O180:O187" si="39">P180+Q180</f>
        <v>36205.239999999991</v>
      </c>
      <c r="P180" s="14">
        <f t="shared" ref="P180:P187" si="40">(M180-N180)*(100%-E180)</f>
        <v>0</v>
      </c>
      <c r="Q180" s="78">
        <v>36205.239999999991</v>
      </c>
      <c r="R180" s="74">
        <f t="shared" ref="R180:R187" si="41">M180-H180</f>
        <v>-11801.400000000001</v>
      </c>
      <c r="S180" s="47">
        <f t="shared" ref="S180:S187" si="42">N180-I180</f>
        <v>-550.94999999999209</v>
      </c>
      <c r="T180" s="47">
        <f t="shared" ref="T180:T187" si="43">O180-J180</f>
        <v>-11250.450000000012</v>
      </c>
      <c r="U180" s="47">
        <f t="shared" ref="U180:U187" si="44">P180-K180</f>
        <v>0</v>
      </c>
      <c r="V180" s="48">
        <f t="shared" ref="V180:V187" si="45">Q180-L180</f>
        <v>-11250.450000000012</v>
      </c>
    </row>
    <row r="181" spans="1:22" x14ac:dyDescent="0.3">
      <c r="A181" s="15" t="s">
        <v>442</v>
      </c>
      <c r="B181" s="76" t="s">
        <v>840</v>
      </c>
      <c r="C181" s="17" t="s">
        <v>841</v>
      </c>
      <c r="D181" s="18" t="s">
        <v>143</v>
      </c>
      <c r="E181" s="19">
        <v>1</v>
      </c>
      <c r="F181" s="26" t="s">
        <v>545</v>
      </c>
      <c r="G181" s="27">
        <v>43265</v>
      </c>
      <c r="H181" s="23">
        <v>4000</v>
      </c>
      <c r="I181" s="14">
        <v>300</v>
      </c>
      <c r="J181" s="14">
        <v>3700</v>
      </c>
      <c r="K181" s="14">
        <v>0</v>
      </c>
      <c r="L181" s="24">
        <v>3700</v>
      </c>
      <c r="M181" s="77">
        <v>3243.68</v>
      </c>
      <c r="N181" s="41">
        <f t="shared" si="38"/>
        <v>123.52999999999975</v>
      </c>
      <c r="O181" s="14">
        <f t="shared" si="39"/>
        <v>3120.15</v>
      </c>
      <c r="P181" s="14">
        <f t="shared" si="40"/>
        <v>0</v>
      </c>
      <c r="Q181" s="78">
        <v>3120.15</v>
      </c>
      <c r="R181" s="74">
        <f t="shared" si="41"/>
        <v>-756.32000000000016</v>
      </c>
      <c r="S181" s="47">
        <f t="shared" si="42"/>
        <v>-176.47000000000025</v>
      </c>
      <c r="T181" s="47">
        <f t="shared" si="43"/>
        <v>-579.84999999999991</v>
      </c>
      <c r="U181" s="47">
        <f t="shared" si="44"/>
        <v>0</v>
      </c>
      <c r="V181" s="48">
        <f t="shared" si="45"/>
        <v>-579.84999999999991</v>
      </c>
    </row>
    <row r="182" spans="1:22" x14ac:dyDescent="0.3">
      <c r="A182" s="15" t="s">
        <v>442</v>
      </c>
      <c r="B182" s="76" t="s">
        <v>842</v>
      </c>
      <c r="C182" s="17" t="s">
        <v>843</v>
      </c>
      <c r="D182" s="18" t="s">
        <v>143</v>
      </c>
      <c r="E182" s="19">
        <v>1</v>
      </c>
      <c r="F182" s="26" t="s">
        <v>546</v>
      </c>
      <c r="G182" s="27">
        <v>43720</v>
      </c>
      <c r="H182" s="23">
        <v>2000</v>
      </c>
      <c r="I182" s="14">
        <v>250</v>
      </c>
      <c r="J182" s="14">
        <v>1750</v>
      </c>
      <c r="K182" s="14">
        <v>0</v>
      </c>
      <c r="L182" s="24">
        <v>1750</v>
      </c>
      <c r="M182" s="77">
        <v>1147.1699999999998</v>
      </c>
      <c r="N182" s="41">
        <f t="shared" si="38"/>
        <v>120.26999999999998</v>
      </c>
      <c r="O182" s="14">
        <f t="shared" si="39"/>
        <v>1026.8999999999999</v>
      </c>
      <c r="P182" s="14">
        <f t="shared" si="40"/>
        <v>0</v>
      </c>
      <c r="Q182" s="78">
        <v>1026.8999999999999</v>
      </c>
      <c r="R182" s="74">
        <f t="shared" si="41"/>
        <v>-852.83000000000015</v>
      </c>
      <c r="S182" s="47">
        <f t="shared" si="42"/>
        <v>-129.73000000000002</v>
      </c>
      <c r="T182" s="47">
        <f t="shared" si="43"/>
        <v>-723.10000000000014</v>
      </c>
      <c r="U182" s="47">
        <f t="shared" si="44"/>
        <v>0</v>
      </c>
      <c r="V182" s="48">
        <f t="shared" si="45"/>
        <v>-723.10000000000014</v>
      </c>
    </row>
    <row r="183" spans="1:22" x14ac:dyDescent="0.3">
      <c r="A183" s="15" t="s">
        <v>442</v>
      </c>
      <c r="B183" s="76" t="s">
        <v>319</v>
      </c>
      <c r="C183" s="17" t="s">
        <v>320</v>
      </c>
      <c r="D183" s="18" t="s">
        <v>143</v>
      </c>
      <c r="E183" s="19">
        <v>1</v>
      </c>
      <c r="F183" s="26" t="s">
        <v>428</v>
      </c>
      <c r="G183" s="27">
        <v>42635</v>
      </c>
      <c r="H183" s="23">
        <v>12700</v>
      </c>
      <c r="I183" s="14">
        <v>300</v>
      </c>
      <c r="J183" s="14">
        <v>12400</v>
      </c>
      <c r="K183" s="14">
        <v>0</v>
      </c>
      <c r="L183" s="24">
        <v>12400</v>
      </c>
      <c r="M183" s="77">
        <v>6103.92</v>
      </c>
      <c r="N183" s="41">
        <f t="shared" si="38"/>
        <v>60.430000000000291</v>
      </c>
      <c r="O183" s="14">
        <f t="shared" si="39"/>
        <v>6043.49</v>
      </c>
      <c r="P183" s="14">
        <f t="shared" si="40"/>
        <v>0</v>
      </c>
      <c r="Q183" s="78">
        <v>6043.49</v>
      </c>
      <c r="R183" s="74">
        <f t="shared" si="41"/>
        <v>-6596.08</v>
      </c>
      <c r="S183" s="47">
        <f t="shared" si="42"/>
        <v>-239.56999999999971</v>
      </c>
      <c r="T183" s="47">
        <f t="shared" si="43"/>
        <v>-6356.51</v>
      </c>
      <c r="U183" s="47">
        <f t="shared" si="44"/>
        <v>0</v>
      </c>
      <c r="V183" s="48">
        <f t="shared" si="45"/>
        <v>-6356.51</v>
      </c>
    </row>
    <row r="184" spans="1:22" x14ac:dyDescent="0.3">
      <c r="A184" s="15" t="s">
        <v>442</v>
      </c>
      <c r="B184" s="76" t="s">
        <v>844</v>
      </c>
      <c r="C184" s="17" t="s">
        <v>845</v>
      </c>
      <c r="D184" s="18" t="s">
        <v>143</v>
      </c>
      <c r="E184" s="19">
        <v>1</v>
      </c>
      <c r="F184" s="26" t="s">
        <v>428</v>
      </c>
      <c r="G184" s="27">
        <v>42635</v>
      </c>
      <c r="H184" s="23">
        <v>2300</v>
      </c>
      <c r="I184" s="14">
        <v>200</v>
      </c>
      <c r="J184" s="14">
        <v>2100</v>
      </c>
      <c r="K184" s="14">
        <v>0</v>
      </c>
      <c r="L184" s="24">
        <v>2100</v>
      </c>
      <c r="M184" s="77">
        <v>1030.4299999999998</v>
      </c>
      <c r="N184" s="41">
        <f t="shared" si="38"/>
        <v>221.49999999999989</v>
      </c>
      <c r="O184" s="14">
        <f t="shared" si="39"/>
        <v>808.93</v>
      </c>
      <c r="P184" s="14">
        <f t="shared" si="40"/>
        <v>0</v>
      </c>
      <c r="Q184" s="78">
        <v>808.93</v>
      </c>
      <c r="R184" s="74">
        <f t="shared" si="41"/>
        <v>-1269.5700000000002</v>
      </c>
      <c r="S184" s="47">
        <f t="shared" si="42"/>
        <v>21.499999999999886</v>
      </c>
      <c r="T184" s="47">
        <f t="shared" si="43"/>
        <v>-1291.0700000000002</v>
      </c>
      <c r="U184" s="47">
        <f t="shared" si="44"/>
        <v>0</v>
      </c>
      <c r="V184" s="48">
        <f t="shared" si="45"/>
        <v>-1291.0700000000002</v>
      </c>
    </row>
    <row r="185" spans="1:22" x14ac:dyDescent="0.3">
      <c r="A185" s="15" t="s">
        <v>443</v>
      </c>
      <c r="B185" s="76" t="s">
        <v>321</v>
      </c>
      <c r="C185" s="17" t="s">
        <v>322</v>
      </c>
      <c r="D185" s="18" t="s">
        <v>323</v>
      </c>
      <c r="E185" s="19">
        <v>0.85</v>
      </c>
      <c r="F185" s="17" t="s">
        <v>429</v>
      </c>
      <c r="G185" s="30">
        <v>44182</v>
      </c>
      <c r="H185" s="23">
        <v>236095</v>
      </c>
      <c r="I185" s="14">
        <v>800.88</v>
      </c>
      <c r="J185" s="14">
        <v>235294.12</v>
      </c>
      <c r="K185" s="14">
        <v>35294.118000000002</v>
      </c>
      <c r="L185" s="24">
        <v>200000.00199999998</v>
      </c>
      <c r="M185" s="77">
        <v>232139.43</v>
      </c>
      <c r="N185" s="41">
        <f t="shared" si="38"/>
        <v>3213.7123529411911</v>
      </c>
      <c r="O185" s="14">
        <f t="shared" si="39"/>
        <v>228925.7176470588</v>
      </c>
      <c r="P185" s="14">
        <f t="shared" si="40"/>
        <v>34338.857647058823</v>
      </c>
      <c r="Q185" s="78">
        <v>194586.86</v>
      </c>
      <c r="R185" s="74">
        <f t="shared" si="41"/>
        <v>-3955.570000000007</v>
      </c>
      <c r="S185" s="47">
        <f t="shared" si="42"/>
        <v>2412.8323529411909</v>
      </c>
      <c r="T185" s="47">
        <f t="shared" si="43"/>
        <v>-6368.4023529411934</v>
      </c>
      <c r="U185" s="47">
        <f t="shared" si="44"/>
        <v>-955.26035294117901</v>
      </c>
      <c r="V185" s="48">
        <f t="shared" si="45"/>
        <v>-5413.1419999999925</v>
      </c>
    </row>
    <row r="186" spans="1:22" x14ac:dyDescent="0.3">
      <c r="A186" s="15" t="s">
        <v>433</v>
      </c>
      <c r="B186" s="76" t="s">
        <v>326</v>
      </c>
      <c r="C186" s="17" t="s">
        <v>327</v>
      </c>
      <c r="D186" s="18" t="s">
        <v>328</v>
      </c>
      <c r="E186" s="19">
        <v>0.5</v>
      </c>
      <c r="F186" s="26" t="s">
        <v>431</v>
      </c>
      <c r="G186" s="27">
        <v>43537</v>
      </c>
      <c r="H186" s="23">
        <v>7000</v>
      </c>
      <c r="I186" s="14">
        <v>200</v>
      </c>
      <c r="J186" s="14">
        <v>6800</v>
      </c>
      <c r="K186" s="14">
        <v>3400</v>
      </c>
      <c r="L186" s="24">
        <v>3400</v>
      </c>
      <c r="M186" s="77">
        <v>5121.82</v>
      </c>
      <c r="N186" s="41">
        <f t="shared" si="38"/>
        <v>57.159999999999854</v>
      </c>
      <c r="O186" s="14">
        <f t="shared" si="39"/>
        <v>5064.66</v>
      </c>
      <c r="P186" s="14">
        <f t="shared" si="40"/>
        <v>2532.33</v>
      </c>
      <c r="Q186" s="73">
        <v>2532.33</v>
      </c>
      <c r="R186" s="74">
        <f t="shared" si="41"/>
        <v>-1878.1800000000003</v>
      </c>
      <c r="S186" s="47">
        <f t="shared" si="42"/>
        <v>-142.84000000000015</v>
      </c>
      <c r="T186" s="47">
        <f t="shared" si="43"/>
        <v>-1735.3400000000001</v>
      </c>
      <c r="U186" s="47">
        <f t="shared" si="44"/>
        <v>-867.67000000000007</v>
      </c>
      <c r="V186" s="48">
        <f t="shared" si="45"/>
        <v>-867.67000000000007</v>
      </c>
    </row>
    <row r="187" spans="1:22" ht="15" thickBot="1" x14ac:dyDescent="0.35">
      <c r="A187" s="31" t="s">
        <v>433</v>
      </c>
      <c r="B187" s="85" t="s">
        <v>846</v>
      </c>
      <c r="C187" s="86" t="s">
        <v>847</v>
      </c>
      <c r="D187" s="32" t="s">
        <v>328</v>
      </c>
      <c r="E187" s="33">
        <v>0.5</v>
      </c>
      <c r="F187" s="87" t="s">
        <v>547</v>
      </c>
      <c r="G187" s="35">
        <v>44546</v>
      </c>
      <c r="H187" s="36">
        <v>2700</v>
      </c>
      <c r="I187" s="37">
        <v>200</v>
      </c>
      <c r="J187" s="37">
        <v>2500</v>
      </c>
      <c r="K187" s="37">
        <v>1250</v>
      </c>
      <c r="L187" s="38">
        <v>1250</v>
      </c>
      <c r="M187" s="88">
        <v>1450.33</v>
      </c>
      <c r="N187" s="44">
        <v>0</v>
      </c>
      <c r="O187" s="37">
        <f t="shared" si="39"/>
        <v>1450.335</v>
      </c>
      <c r="P187" s="37">
        <f t="shared" si="40"/>
        <v>725.16499999999996</v>
      </c>
      <c r="Q187" s="75">
        <v>725.17</v>
      </c>
      <c r="R187" s="89">
        <f t="shared" si="41"/>
        <v>-1249.67</v>
      </c>
      <c r="S187" s="45">
        <f t="shared" si="42"/>
        <v>-200</v>
      </c>
      <c r="T187" s="45">
        <f t="shared" si="43"/>
        <v>-1049.665</v>
      </c>
      <c r="U187" s="45">
        <f t="shared" si="44"/>
        <v>-524.83500000000004</v>
      </c>
      <c r="V187" s="46">
        <f t="shared" si="45"/>
        <v>-524.83000000000004</v>
      </c>
    </row>
    <row r="188" spans="1:22" x14ac:dyDescent="0.3">
      <c r="B188" s="65"/>
      <c r="C188" s="66"/>
      <c r="D188" s="67"/>
      <c r="E188" s="68"/>
      <c r="F188" s="69"/>
      <c r="G188" s="70"/>
      <c r="H188" s="71"/>
      <c r="I188" s="71"/>
      <c r="J188" s="71"/>
      <c r="K188" s="71"/>
      <c r="L188" s="71"/>
    </row>
    <row r="189" spans="1:22" x14ac:dyDescent="0.3">
      <c r="B189" s="65"/>
      <c r="C189" s="66"/>
      <c r="D189" s="67"/>
      <c r="E189" s="68"/>
      <c r="F189" s="69"/>
      <c r="G189" s="70"/>
      <c r="H189" s="71"/>
      <c r="I189" s="71"/>
      <c r="J189" s="71"/>
      <c r="K189" s="71"/>
      <c r="L189" s="71"/>
    </row>
    <row r="190" spans="1:22" x14ac:dyDescent="0.3">
      <c r="B190" s="65"/>
      <c r="C190" s="66"/>
      <c r="D190" s="67"/>
      <c r="E190" s="68"/>
      <c r="F190" s="69"/>
      <c r="G190" s="70"/>
      <c r="H190" s="71"/>
      <c r="I190" s="71"/>
      <c r="J190" s="71"/>
      <c r="K190" s="71"/>
      <c r="L190" s="71"/>
    </row>
  </sheetData>
  <autoFilter ref="A1:V190" xr:uid="{FE63455C-BDD0-4C7D-A91E-F2482B2506EF}">
    <filterColumn colId="5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7" showButton="0"/>
    <filterColumn colId="18" showButton="0"/>
    <filterColumn colId="19" showButton="0"/>
    <filterColumn colId="20" showButton="0"/>
  </autoFilter>
  <mergeCells count="9">
    <mergeCell ref="A1:A2"/>
    <mergeCell ref="M1:Q1"/>
    <mergeCell ref="R1:V1"/>
    <mergeCell ref="F1:G1"/>
    <mergeCell ref="H1:L1"/>
    <mergeCell ref="B1:B2"/>
    <mergeCell ref="C1:C2"/>
    <mergeCell ref="D1:D2"/>
    <mergeCell ref="E1:E2"/>
  </mergeCells>
  <conditionalFormatting sqref="R3:V187">
    <cfRule type="cellIs" dxfId="3" priority="1" operator="lessThan">
      <formula>0</formula>
    </cfRule>
    <cfRule type="cellIs" dxfId="2" priority="2" operator="greaterThan">
      <formula>0.01</formula>
    </cfRule>
  </conditionalFormatting>
  <pageMargins left="0.23622047244094491" right="0.23622047244094491" top="0.35433070866141736" bottom="0.35433070866141736" header="0.31496062992125984" footer="0.31496062992125984"/>
  <pageSetup paperSize="9" scale="31" fitToHeight="0" orientation="portrait" r:id="rId1"/>
  <headerFooter>
    <oddFooter>&amp;L&amp;1#&amp;"Calibri"&amp;9&amp;K000000Klasifikace informací: Neveřejné</oddFooter>
  </headerFooter>
  <rowBreaks count="1" manualBreakCount="1">
    <brk id="19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A7124-5C55-4CD8-8A49-2F6850F786C2}">
  <sheetPr>
    <pageSetUpPr fitToPage="1"/>
  </sheetPr>
  <dimension ref="A1:W146"/>
  <sheetViews>
    <sheetView zoomScale="85" zoomScaleNormal="85" zoomScaleSheetLayoutView="100" workbookViewId="0">
      <pane xSplit="5" ySplit="2" topLeftCell="F14" activePane="bottomRight" state="frozen"/>
      <selection activeCell="C29" sqref="C29"/>
      <selection pane="topRight" activeCell="C29" sqref="C29"/>
      <selection pane="bottomLeft" activeCell="C29" sqref="C29"/>
      <selection pane="bottomRight" activeCell="B43" sqref="B43"/>
    </sheetView>
  </sheetViews>
  <sheetFormatPr defaultRowHeight="14.4" x14ac:dyDescent="0.3"/>
  <cols>
    <col min="1" max="1" width="15.5546875" customWidth="1"/>
    <col min="2" max="2" width="51" customWidth="1"/>
    <col min="3" max="3" width="8" style="6" customWidth="1"/>
    <col min="4" max="4" width="17.109375" style="6" customWidth="1"/>
    <col min="5" max="5" width="11.21875" style="7" customWidth="1"/>
    <col min="6" max="6" width="9.21875" customWidth="1"/>
    <col min="7" max="7" width="9.77734375" style="8" customWidth="1"/>
    <col min="8" max="8" width="9.77734375" customWidth="1"/>
    <col min="9" max="9" width="10.5546875" customWidth="1"/>
    <col min="10" max="12" width="9.77734375" customWidth="1"/>
    <col min="13" max="13" width="11.44140625" customWidth="1"/>
    <col min="14" max="14" width="10.5546875" customWidth="1"/>
    <col min="15" max="15" width="11.21875" customWidth="1"/>
    <col min="16" max="16" width="9.77734375" customWidth="1"/>
    <col min="17" max="17" width="11.5546875" customWidth="1"/>
    <col min="18" max="22" width="9.77734375" customWidth="1"/>
  </cols>
  <sheetData>
    <row r="1" spans="1:23" ht="21.75" customHeight="1" x14ac:dyDescent="0.3">
      <c r="A1" s="90" t="s">
        <v>0</v>
      </c>
      <c r="B1" s="93" t="s">
        <v>1</v>
      </c>
      <c r="C1" s="93" t="s">
        <v>2</v>
      </c>
      <c r="D1" s="93" t="s">
        <v>3</v>
      </c>
      <c r="E1" s="105" t="s">
        <v>4</v>
      </c>
      <c r="F1" s="93" t="s">
        <v>5</v>
      </c>
      <c r="G1" s="94"/>
      <c r="H1" s="92" t="s">
        <v>6</v>
      </c>
      <c r="I1" s="93"/>
      <c r="J1" s="93"/>
      <c r="K1" s="93"/>
      <c r="L1" s="95"/>
      <c r="M1" s="92" t="s">
        <v>7</v>
      </c>
      <c r="N1" s="93"/>
      <c r="O1" s="93"/>
      <c r="P1" s="93"/>
      <c r="Q1" s="95"/>
      <c r="R1" s="103" t="s">
        <v>8</v>
      </c>
      <c r="S1" s="93"/>
      <c r="T1" s="93"/>
      <c r="U1" s="93"/>
      <c r="V1" s="95"/>
    </row>
    <row r="2" spans="1:23" ht="31.2" thickBot="1" x14ac:dyDescent="0.35">
      <c r="A2" s="91"/>
      <c r="B2" s="104"/>
      <c r="C2" s="104"/>
      <c r="D2" s="104"/>
      <c r="E2" s="106"/>
      <c r="F2" s="1" t="s">
        <v>9</v>
      </c>
      <c r="G2" s="57" t="s">
        <v>10</v>
      </c>
      <c r="H2" s="50" t="s">
        <v>11</v>
      </c>
      <c r="I2" s="1" t="s">
        <v>12</v>
      </c>
      <c r="J2" s="1" t="s">
        <v>13</v>
      </c>
      <c r="K2" s="1" t="s">
        <v>14</v>
      </c>
      <c r="L2" s="3" t="s">
        <v>15</v>
      </c>
      <c r="M2" s="50" t="s">
        <v>11</v>
      </c>
      <c r="N2" s="1" t="s">
        <v>12</v>
      </c>
      <c r="O2" s="1" t="s">
        <v>13</v>
      </c>
      <c r="P2" s="1" t="s">
        <v>14</v>
      </c>
      <c r="Q2" s="3" t="s">
        <v>15</v>
      </c>
      <c r="R2" s="2" t="s">
        <v>11</v>
      </c>
      <c r="S2" s="1" t="s">
        <v>12</v>
      </c>
      <c r="T2" s="1" t="s">
        <v>13</v>
      </c>
      <c r="U2" s="1" t="s">
        <v>14</v>
      </c>
      <c r="V2" s="3" t="s">
        <v>15</v>
      </c>
    </row>
    <row r="3" spans="1:23" ht="15" thickTop="1" x14ac:dyDescent="0.3">
      <c r="A3" s="9" t="s">
        <v>437</v>
      </c>
      <c r="B3" s="10" t="s">
        <v>16</v>
      </c>
      <c r="C3" s="12" t="s">
        <v>17</v>
      </c>
      <c r="D3" s="12" t="s">
        <v>18</v>
      </c>
      <c r="E3" s="13">
        <v>0.85</v>
      </c>
      <c r="F3" s="11" t="s">
        <v>337</v>
      </c>
      <c r="G3" s="58" t="s">
        <v>338</v>
      </c>
      <c r="H3" s="59">
        <v>4524.5200000000004</v>
      </c>
      <c r="I3" s="20">
        <v>0</v>
      </c>
      <c r="J3" s="20">
        <v>4524.5200000000004</v>
      </c>
      <c r="K3" s="20">
        <v>678.67800000000011</v>
      </c>
      <c r="L3" s="21">
        <v>3845.8420000000001</v>
      </c>
      <c r="M3" s="51">
        <v>4524.5200000000004</v>
      </c>
      <c r="N3" s="20">
        <v>0</v>
      </c>
      <c r="O3" s="20">
        <v>4524.5200000000004</v>
      </c>
      <c r="P3" s="20">
        <v>678.67800000000011</v>
      </c>
      <c r="Q3" s="52">
        <v>3845.8420000000001</v>
      </c>
      <c r="R3" s="49">
        <f t="shared" ref="R3:R28" si="0">M3-H3</f>
        <v>0</v>
      </c>
      <c r="S3" s="47">
        <f t="shared" ref="S3:S28" si="1">N3-I3</f>
        <v>0</v>
      </c>
      <c r="T3" s="47">
        <f t="shared" ref="T3:T28" si="2">O3-J3</f>
        <v>0</v>
      </c>
      <c r="U3" s="47">
        <f t="shared" ref="U3:U28" si="3">P3-K3</f>
        <v>0</v>
      </c>
      <c r="V3" s="48">
        <f t="shared" ref="V3:V28" si="4">Q3-L3</f>
        <v>0</v>
      </c>
      <c r="W3" s="4"/>
    </row>
    <row r="4" spans="1:23" x14ac:dyDescent="0.3">
      <c r="A4" s="15" t="s">
        <v>437</v>
      </c>
      <c r="B4" s="16" t="s">
        <v>19</v>
      </c>
      <c r="C4" s="18" t="s">
        <v>20</v>
      </c>
      <c r="D4" s="18" t="s">
        <v>21</v>
      </c>
      <c r="E4" s="19">
        <v>0.85</v>
      </c>
      <c r="F4" s="17" t="s">
        <v>339</v>
      </c>
      <c r="G4" s="22" t="s">
        <v>340</v>
      </c>
      <c r="H4" s="23">
        <v>5474.11</v>
      </c>
      <c r="I4" s="14">
        <v>0</v>
      </c>
      <c r="J4" s="14">
        <v>5474.11</v>
      </c>
      <c r="K4" s="14">
        <v>821.11650000000009</v>
      </c>
      <c r="L4" s="24">
        <v>4652.9934999999996</v>
      </c>
      <c r="M4" s="53">
        <v>5474.11</v>
      </c>
      <c r="N4" s="14">
        <v>0</v>
      </c>
      <c r="O4" s="14">
        <v>5474.11</v>
      </c>
      <c r="P4" s="14">
        <v>821.11650000000009</v>
      </c>
      <c r="Q4" s="54">
        <v>4652.9934999999996</v>
      </c>
      <c r="R4" s="5">
        <f t="shared" si="0"/>
        <v>0</v>
      </c>
      <c r="S4" s="40">
        <f t="shared" si="1"/>
        <v>0</v>
      </c>
      <c r="T4" s="40">
        <f t="shared" si="2"/>
        <v>0</v>
      </c>
      <c r="U4" s="40">
        <f t="shared" si="3"/>
        <v>0</v>
      </c>
      <c r="V4" s="42">
        <f t="shared" si="4"/>
        <v>0</v>
      </c>
      <c r="W4" s="4"/>
    </row>
    <row r="5" spans="1:23" x14ac:dyDescent="0.3">
      <c r="A5" s="15" t="s">
        <v>437</v>
      </c>
      <c r="B5" s="16" t="s">
        <v>26</v>
      </c>
      <c r="C5" s="18" t="s">
        <v>27</v>
      </c>
      <c r="D5" s="18" t="s">
        <v>25</v>
      </c>
      <c r="E5" s="19">
        <v>0.85</v>
      </c>
      <c r="F5" s="17" t="s">
        <v>344</v>
      </c>
      <c r="G5" s="22" t="s">
        <v>345</v>
      </c>
      <c r="H5" s="23">
        <v>12000</v>
      </c>
      <c r="I5" s="14">
        <v>0</v>
      </c>
      <c r="J5" s="14">
        <v>12000</v>
      </c>
      <c r="K5" s="14">
        <v>1800.0000000000002</v>
      </c>
      <c r="L5" s="24">
        <v>10200</v>
      </c>
      <c r="M5" s="53">
        <v>10000</v>
      </c>
      <c r="N5" s="41">
        <f t="shared" ref="N5:N17" si="5">M5-(Q5/E5)</f>
        <v>0</v>
      </c>
      <c r="O5" s="14">
        <f t="shared" ref="O5:O27" si="6">P5+Q5</f>
        <v>10000</v>
      </c>
      <c r="P5" s="14">
        <f t="shared" ref="P5:P17" si="7">(M5-N5)*(100%-E5)</f>
        <v>1500.0000000000002</v>
      </c>
      <c r="Q5" s="54">
        <v>8500</v>
      </c>
      <c r="R5" s="5">
        <f t="shared" si="0"/>
        <v>-2000</v>
      </c>
      <c r="S5" s="40">
        <f t="shared" si="1"/>
        <v>0</v>
      </c>
      <c r="T5" s="40">
        <f t="shared" si="2"/>
        <v>-2000</v>
      </c>
      <c r="U5" s="40">
        <f t="shared" si="3"/>
        <v>-300</v>
      </c>
      <c r="V5" s="42">
        <f t="shared" si="4"/>
        <v>-1700</v>
      </c>
      <c r="W5" s="4"/>
    </row>
    <row r="6" spans="1:23" x14ac:dyDescent="0.3">
      <c r="A6" s="15" t="s">
        <v>437</v>
      </c>
      <c r="B6" s="16" t="s">
        <v>28</v>
      </c>
      <c r="C6" s="18" t="s">
        <v>29</v>
      </c>
      <c r="D6" s="18" t="s">
        <v>25</v>
      </c>
      <c r="E6" s="19">
        <v>0.85</v>
      </c>
      <c r="F6" s="17" t="s">
        <v>344</v>
      </c>
      <c r="G6" s="22" t="s">
        <v>345</v>
      </c>
      <c r="H6" s="23">
        <v>41000</v>
      </c>
      <c r="I6" s="14">
        <v>0</v>
      </c>
      <c r="J6" s="14">
        <v>41000</v>
      </c>
      <c r="K6" s="14">
        <v>6150.0000000000009</v>
      </c>
      <c r="L6" s="24">
        <v>34850</v>
      </c>
      <c r="M6" s="53">
        <v>27000</v>
      </c>
      <c r="N6" s="41">
        <f t="shared" si="5"/>
        <v>0</v>
      </c>
      <c r="O6" s="14">
        <f t="shared" si="6"/>
        <v>27000</v>
      </c>
      <c r="P6" s="14">
        <f t="shared" si="7"/>
        <v>4050.0000000000005</v>
      </c>
      <c r="Q6" s="54">
        <v>22950</v>
      </c>
      <c r="R6" s="5">
        <f t="shared" si="0"/>
        <v>-14000</v>
      </c>
      <c r="S6" s="40">
        <f t="shared" si="1"/>
        <v>0</v>
      </c>
      <c r="T6" s="40">
        <f t="shared" si="2"/>
        <v>-14000</v>
      </c>
      <c r="U6" s="40">
        <f t="shared" si="3"/>
        <v>-2100.0000000000005</v>
      </c>
      <c r="V6" s="42">
        <f t="shared" si="4"/>
        <v>-11900</v>
      </c>
      <c r="W6" s="4"/>
    </row>
    <row r="7" spans="1:23" x14ac:dyDescent="0.3">
      <c r="A7" s="15" t="s">
        <v>437</v>
      </c>
      <c r="B7" s="16" t="s">
        <v>30</v>
      </c>
      <c r="C7" s="18" t="s">
        <v>31</v>
      </c>
      <c r="D7" s="18" t="s">
        <v>25</v>
      </c>
      <c r="E7" s="19">
        <v>0.85</v>
      </c>
      <c r="F7" s="25" t="s">
        <v>346</v>
      </c>
      <c r="G7" s="22" t="s">
        <v>338</v>
      </c>
      <c r="H7" s="23">
        <v>44000</v>
      </c>
      <c r="I7" s="14">
        <v>0</v>
      </c>
      <c r="J7" s="14">
        <v>44000</v>
      </c>
      <c r="K7" s="14">
        <v>6600.0000000000009</v>
      </c>
      <c r="L7" s="24">
        <v>37400</v>
      </c>
      <c r="M7" s="53">
        <v>33000</v>
      </c>
      <c r="N7" s="41">
        <f t="shared" si="5"/>
        <v>0</v>
      </c>
      <c r="O7" s="14">
        <f t="shared" si="6"/>
        <v>33000</v>
      </c>
      <c r="P7" s="14">
        <f t="shared" si="7"/>
        <v>4950.0000000000009</v>
      </c>
      <c r="Q7" s="54">
        <v>28050</v>
      </c>
      <c r="R7" s="5">
        <f t="shared" si="0"/>
        <v>-11000</v>
      </c>
      <c r="S7" s="40">
        <f t="shared" si="1"/>
        <v>0</v>
      </c>
      <c r="T7" s="40">
        <f t="shared" si="2"/>
        <v>-11000</v>
      </c>
      <c r="U7" s="40">
        <f t="shared" si="3"/>
        <v>-1650</v>
      </c>
      <c r="V7" s="42">
        <f t="shared" si="4"/>
        <v>-9350</v>
      </c>
      <c r="W7" s="4"/>
    </row>
    <row r="8" spans="1:23" x14ac:dyDescent="0.3">
      <c r="A8" s="15" t="s">
        <v>437</v>
      </c>
      <c r="B8" s="16" t="s">
        <v>32</v>
      </c>
      <c r="C8" s="18" t="s">
        <v>33</v>
      </c>
      <c r="D8" s="18" t="s">
        <v>34</v>
      </c>
      <c r="E8" s="19">
        <v>0.85</v>
      </c>
      <c r="F8" s="17" t="s">
        <v>347</v>
      </c>
      <c r="G8" s="22" t="s">
        <v>343</v>
      </c>
      <c r="H8" s="23">
        <v>305000</v>
      </c>
      <c r="I8" s="14">
        <v>62630</v>
      </c>
      <c r="J8" s="14">
        <v>242370</v>
      </c>
      <c r="K8" s="14">
        <v>36355.500000000007</v>
      </c>
      <c r="L8" s="24">
        <v>206014.5</v>
      </c>
      <c r="M8" s="53">
        <v>213500</v>
      </c>
      <c r="N8" s="41">
        <f t="shared" si="5"/>
        <v>30015.294117647049</v>
      </c>
      <c r="O8" s="14">
        <f t="shared" si="6"/>
        <v>183484.70588235295</v>
      </c>
      <c r="P8" s="14">
        <f t="shared" si="7"/>
        <v>27522.705882352948</v>
      </c>
      <c r="Q8" s="54">
        <v>155962</v>
      </c>
      <c r="R8" s="5">
        <f t="shared" si="0"/>
        <v>-91500</v>
      </c>
      <c r="S8" s="40">
        <f t="shared" si="1"/>
        <v>-32614.705882352951</v>
      </c>
      <c r="T8" s="40">
        <f t="shared" si="2"/>
        <v>-58885.294117647049</v>
      </c>
      <c r="U8" s="40">
        <f t="shared" si="3"/>
        <v>-8832.7941176470595</v>
      </c>
      <c r="V8" s="42">
        <f t="shared" si="4"/>
        <v>-50052.5</v>
      </c>
      <c r="W8" s="4"/>
    </row>
    <row r="9" spans="1:23" x14ac:dyDescent="0.3">
      <c r="A9" s="15" t="s">
        <v>437</v>
      </c>
      <c r="B9" s="16" t="s">
        <v>35</v>
      </c>
      <c r="C9" s="18">
        <v>3527</v>
      </c>
      <c r="D9" s="18" t="s">
        <v>34</v>
      </c>
      <c r="E9" s="19">
        <v>0.85</v>
      </c>
      <c r="F9" s="25" t="s">
        <v>348</v>
      </c>
      <c r="G9" s="22" t="s">
        <v>349</v>
      </c>
      <c r="H9" s="23">
        <v>78000</v>
      </c>
      <c r="I9" s="14">
        <v>3900</v>
      </c>
      <c r="J9" s="14">
        <v>74100</v>
      </c>
      <c r="K9" s="14">
        <v>11115.000000000002</v>
      </c>
      <c r="L9" s="24">
        <v>62985</v>
      </c>
      <c r="M9" s="53">
        <v>28623.96</v>
      </c>
      <c r="N9" s="41">
        <f t="shared" si="5"/>
        <v>9158.0776470588207</v>
      </c>
      <c r="O9" s="14">
        <f t="shared" si="6"/>
        <v>19465.882352941178</v>
      </c>
      <c r="P9" s="14">
        <f t="shared" si="7"/>
        <v>2919.882352941177</v>
      </c>
      <c r="Q9" s="54">
        <v>16546</v>
      </c>
      <c r="R9" s="5">
        <f t="shared" si="0"/>
        <v>-49376.04</v>
      </c>
      <c r="S9" s="40">
        <f t="shared" si="1"/>
        <v>5258.0776470588207</v>
      </c>
      <c r="T9" s="40">
        <f t="shared" si="2"/>
        <v>-54634.117647058825</v>
      </c>
      <c r="U9" s="40">
        <f t="shared" si="3"/>
        <v>-8195.1176470588252</v>
      </c>
      <c r="V9" s="42">
        <f t="shared" si="4"/>
        <v>-46439</v>
      </c>
      <c r="W9" s="4"/>
    </row>
    <row r="10" spans="1:23" x14ac:dyDescent="0.3">
      <c r="A10" s="15" t="s">
        <v>437</v>
      </c>
      <c r="B10" s="16" t="s">
        <v>36</v>
      </c>
      <c r="C10" s="18" t="s">
        <v>37</v>
      </c>
      <c r="D10" s="18" t="s">
        <v>34</v>
      </c>
      <c r="E10" s="19">
        <v>0.85</v>
      </c>
      <c r="F10" s="17" t="s">
        <v>350</v>
      </c>
      <c r="G10" s="22" t="s">
        <v>351</v>
      </c>
      <c r="H10" s="23">
        <v>60500</v>
      </c>
      <c r="I10" s="14">
        <v>3630</v>
      </c>
      <c r="J10" s="14">
        <v>56870</v>
      </c>
      <c r="K10" s="14">
        <v>8530.5000000000018</v>
      </c>
      <c r="L10" s="24">
        <v>48339.5</v>
      </c>
      <c r="M10" s="53">
        <v>42500</v>
      </c>
      <c r="N10" s="41">
        <f t="shared" si="5"/>
        <v>2250.5882352941189</v>
      </c>
      <c r="O10" s="14">
        <f t="shared" si="6"/>
        <v>40249.411764705881</v>
      </c>
      <c r="P10" s="14">
        <f t="shared" si="7"/>
        <v>6037.4117647058829</v>
      </c>
      <c r="Q10" s="54">
        <v>34212</v>
      </c>
      <c r="R10" s="5">
        <f t="shared" si="0"/>
        <v>-18000</v>
      </c>
      <c r="S10" s="40">
        <f t="shared" si="1"/>
        <v>-1379.4117647058811</v>
      </c>
      <c r="T10" s="40">
        <f t="shared" si="2"/>
        <v>-16620.588235294119</v>
      </c>
      <c r="U10" s="40">
        <f t="shared" si="3"/>
        <v>-2493.0882352941189</v>
      </c>
      <c r="V10" s="42">
        <f t="shared" si="4"/>
        <v>-14127.5</v>
      </c>
      <c r="W10" s="4"/>
    </row>
    <row r="11" spans="1:23" x14ac:dyDescent="0.3">
      <c r="A11" s="15" t="s">
        <v>437</v>
      </c>
      <c r="B11" s="16" t="s">
        <v>38</v>
      </c>
      <c r="C11" s="18" t="s">
        <v>39</v>
      </c>
      <c r="D11" s="18" t="s">
        <v>34</v>
      </c>
      <c r="E11" s="19">
        <v>0.85</v>
      </c>
      <c r="F11" s="17" t="s">
        <v>350</v>
      </c>
      <c r="G11" s="22" t="s">
        <v>351</v>
      </c>
      <c r="H11" s="23">
        <v>150500</v>
      </c>
      <c r="I11" s="14">
        <v>9030</v>
      </c>
      <c r="J11" s="14">
        <v>141470</v>
      </c>
      <c r="K11" s="14">
        <v>21220.500000000004</v>
      </c>
      <c r="L11" s="24">
        <v>120249.5</v>
      </c>
      <c r="M11" s="53">
        <v>105500</v>
      </c>
      <c r="N11" s="41">
        <f t="shared" si="5"/>
        <v>6250.5882352941117</v>
      </c>
      <c r="O11" s="14">
        <f t="shared" si="6"/>
        <v>99249.411764705888</v>
      </c>
      <c r="P11" s="14">
        <f t="shared" si="7"/>
        <v>14887.411764705885</v>
      </c>
      <c r="Q11" s="54">
        <v>84362</v>
      </c>
      <c r="R11" s="5">
        <f t="shared" si="0"/>
        <v>-45000</v>
      </c>
      <c r="S11" s="40">
        <f t="shared" si="1"/>
        <v>-2779.4117647058883</v>
      </c>
      <c r="T11" s="40">
        <f t="shared" si="2"/>
        <v>-42220.588235294112</v>
      </c>
      <c r="U11" s="40">
        <f t="shared" si="3"/>
        <v>-6333.0882352941189</v>
      </c>
      <c r="V11" s="42">
        <f t="shared" si="4"/>
        <v>-35887.5</v>
      </c>
      <c r="W11" s="4"/>
    </row>
    <row r="12" spans="1:23" x14ac:dyDescent="0.3">
      <c r="A12" s="15" t="s">
        <v>437</v>
      </c>
      <c r="B12" s="16" t="s">
        <v>40</v>
      </c>
      <c r="C12" s="18" t="s">
        <v>41</v>
      </c>
      <c r="D12" s="18" t="s">
        <v>34</v>
      </c>
      <c r="E12" s="19">
        <v>0.85</v>
      </c>
      <c r="F12" s="17" t="s">
        <v>350</v>
      </c>
      <c r="G12" s="22" t="s">
        <v>351</v>
      </c>
      <c r="H12" s="23">
        <v>30500</v>
      </c>
      <c r="I12" s="14">
        <v>1830</v>
      </c>
      <c r="J12" s="14">
        <v>28670</v>
      </c>
      <c r="K12" s="14">
        <v>4300.5000000000009</v>
      </c>
      <c r="L12" s="24">
        <v>24369.5</v>
      </c>
      <c r="M12" s="53">
        <v>21500</v>
      </c>
      <c r="N12" s="41">
        <f t="shared" si="5"/>
        <v>1250.5882352941189</v>
      </c>
      <c r="O12" s="14">
        <f t="shared" si="6"/>
        <v>20249.411764705881</v>
      </c>
      <c r="P12" s="14">
        <f t="shared" si="7"/>
        <v>3037.4117647058824</v>
      </c>
      <c r="Q12" s="54">
        <v>17212</v>
      </c>
      <c r="R12" s="5">
        <f t="shared" si="0"/>
        <v>-9000</v>
      </c>
      <c r="S12" s="40">
        <f t="shared" si="1"/>
        <v>-579.41176470588107</v>
      </c>
      <c r="T12" s="40">
        <f t="shared" si="2"/>
        <v>-8420.5882352941189</v>
      </c>
      <c r="U12" s="40">
        <f t="shared" si="3"/>
        <v>-1263.0882352941185</v>
      </c>
      <c r="V12" s="42">
        <f t="shared" si="4"/>
        <v>-7157.5</v>
      </c>
      <c r="W12" s="4"/>
    </row>
    <row r="13" spans="1:23" x14ac:dyDescent="0.3">
      <c r="A13" s="15" t="s">
        <v>437</v>
      </c>
      <c r="B13" s="16" t="s">
        <v>42</v>
      </c>
      <c r="C13" s="18">
        <v>3528</v>
      </c>
      <c r="D13" s="18" t="s">
        <v>34</v>
      </c>
      <c r="E13" s="19">
        <v>0.85</v>
      </c>
      <c r="F13" s="25" t="s">
        <v>348</v>
      </c>
      <c r="G13" s="22" t="s">
        <v>349</v>
      </c>
      <c r="H13" s="23">
        <v>59000</v>
      </c>
      <c r="I13" s="14">
        <v>2950</v>
      </c>
      <c r="J13" s="14">
        <v>56050</v>
      </c>
      <c r="K13" s="14">
        <v>8407.5000000000018</v>
      </c>
      <c r="L13" s="24">
        <v>47642.5</v>
      </c>
      <c r="M13" s="53">
        <v>35754.9</v>
      </c>
      <c r="N13" s="41">
        <f t="shared" si="5"/>
        <v>2701.9588235294141</v>
      </c>
      <c r="O13" s="14">
        <f t="shared" si="6"/>
        <v>33052.941176470587</v>
      </c>
      <c r="P13" s="14">
        <f t="shared" si="7"/>
        <v>4957.9411764705892</v>
      </c>
      <c r="Q13" s="54">
        <v>28095</v>
      </c>
      <c r="R13" s="5">
        <f t="shared" si="0"/>
        <v>-23245.1</v>
      </c>
      <c r="S13" s="40">
        <f t="shared" si="1"/>
        <v>-248.04117647058592</v>
      </c>
      <c r="T13" s="40">
        <f t="shared" si="2"/>
        <v>-22997.058823529413</v>
      </c>
      <c r="U13" s="40">
        <f t="shared" si="3"/>
        <v>-3449.5588235294126</v>
      </c>
      <c r="V13" s="42">
        <f t="shared" si="4"/>
        <v>-19547.5</v>
      </c>
      <c r="W13" s="4"/>
    </row>
    <row r="14" spans="1:23" x14ac:dyDescent="0.3">
      <c r="A14" s="15" t="s">
        <v>437</v>
      </c>
      <c r="B14" s="16" t="s">
        <v>43</v>
      </c>
      <c r="C14" s="18">
        <v>3529</v>
      </c>
      <c r="D14" s="18" t="s">
        <v>34</v>
      </c>
      <c r="E14" s="19">
        <v>0.85</v>
      </c>
      <c r="F14" s="25" t="s">
        <v>348</v>
      </c>
      <c r="G14" s="22" t="s">
        <v>349</v>
      </c>
      <c r="H14" s="23">
        <v>66000</v>
      </c>
      <c r="I14" s="14">
        <v>3300</v>
      </c>
      <c r="J14" s="14">
        <v>62700</v>
      </c>
      <c r="K14" s="14">
        <v>9405.0000000000018</v>
      </c>
      <c r="L14" s="24">
        <v>53295</v>
      </c>
      <c r="M14" s="53">
        <v>35813.65</v>
      </c>
      <c r="N14" s="41">
        <f t="shared" si="5"/>
        <v>20.097058823528641</v>
      </c>
      <c r="O14" s="14">
        <f t="shared" si="6"/>
        <v>35793.552941176473</v>
      </c>
      <c r="P14" s="14">
        <f t="shared" si="7"/>
        <v>5369.0329411764715</v>
      </c>
      <c r="Q14" s="54">
        <v>30424.52</v>
      </c>
      <c r="R14" s="5">
        <f t="shared" si="0"/>
        <v>-30186.35</v>
      </c>
      <c r="S14" s="40">
        <f t="shared" si="1"/>
        <v>-3279.9029411764714</v>
      </c>
      <c r="T14" s="40">
        <f t="shared" si="2"/>
        <v>-26906.447058823527</v>
      </c>
      <c r="U14" s="40">
        <f t="shared" si="3"/>
        <v>-4035.9670588235304</v>
      </c>
      <c r="V14" s="42">
        <f t="shared" si="4"/>
        <v>-22870.48</v>
      </c>
      <c r="W14" s="4"/>
    </row>
    <row r="15" spans="1:23" x14ac:dyDescent="0.3">
      <c r="A15" s="15" t="s">
        <v>437</v>
      </c>
      <c r="B15" s="16" t="s">
        <v>44</v>
      </c>
      <c r="C15" s="18">
        <v>3530</v>
      </c>
      <c r="D15" s="18" t="s">
        <v>34</v>
      </c>
      <c r="E15" s="19">
        <v>0.85</v>
      </c>
      <c r="F15" s="25" t="s">
        <v>348</v>
      </c>
      <c r="G15" s="22" t="s">
        <v>349</v>
      </c>
      <c r="H15" s="23">
        <v>87000</v>
      </c>
      <c r="I15" s="14">
        <v>4350</v>
      </c>
      <c r="J15" s="14">
        <v>82650</v>
      </c>
      <c r="K15" s="14">
        <v>12397.500000000002</v>
      </c>
      <c r="L15" s="24">
        <v>70252.5</v>
      </c>
      <c r="M15" s="53">
        <v>62499.989999999991</v>
      </c>
      <c r="N15" s="41">
        <f t="shared" si="5"/>
        <v>528.22529411763389</v>
      </c>
      <c r="O15" s="14">
        <f t="shared" si="6"/>
        <v>61971.764705882357</v>
      </c>
      <c r="P15" s="14">
        <f t="shared" si="7"/>
        <v>9295.764705882355</v>
      </c>
      <c r="Q15" s="54">
        <v>52676</v>
      </c>
      <c r="R15" s="5">
        <f t="shared" si="0"/>
        <v>-24500.010000000009</v>
      </c>
      <c r="S15" s="40">
        <f t="shared" si="1"/>
        <v>-3821.7747058823661</v>
      </c>
      <c r="T15" s="40">
        <f t="shared" si="2"/>
        <v>-20678.235294117643</v>
      </c>
      <c r="U15" s="40">
        <f t="shared" si="3"/>
        <v>-3101.7352941176468</v>
      </c>
      <c r="V15" s="42">
        <f t="shared" si="4"/>
        <v>-17576.5</v>
      </c>
      <c r="W15" s="4"/>
    </row>
    <row r="16" spans="1:23" x14ac:dyDescent="0.3">
      <c r="A16" s="15" t="s">
        <v>437</v>
      </c>
      <c r="B16" s="16" t="s">
        <v>45</v>
      </c>
      <c r="C16" s="18">
        <v>3531</v>
      </c>
      <c r="D16" s="18" t="s">
        <v>34</v>
      </c>
      <c r="E16" s="19">
        <v>0.85</v>
      </c>
      <c r="F16" s="25" t="s">
        <v>348</v>
      </c>
      <c r="G16" s="22" t="s">
        <v>349</v>
      </c>
      <c r="H16" s="23">
        <v>33000</v>
      </c>
      <c r="I16" s="14">
        <v>1650</v>
      </c>
      <c r="J16" s="14">
        <v>31350</v>
      </c>
      <c r="K16" s="14">
        <v>4702.5000000000009</v>
      </c>
      <c r="L16" s="24">
        <v>26647.5</v>
      </c>
      <c r="M16" s="53">
        <v>23360</v>
      </c>
      <c r="N16" s="41">
        <f t="shared" si="5"/>
        <v>1100</v>
      </c>
      <c r="O16" s="14">
        <f t="shared" si="6"/>
        <v>22260</v>
      </c>
      <c r="P16" s="14">
        <f t="shared" si="7"/>
        <v>3339.0000000000005</v>
      </c>
      <c r="Q16" s="54">
        <v>18921</v>
      </c>
      <c r="R16" s="5">
        <f t="shared" si="0"/>
        <v>-9640</v>
      </c>
      <c r="S16" s="40">
        <f t="shared" si="1"/>
        <v>-550</v>
      </c>
      <c r="T16" s="40">
        <f t="shared" si="2"/>
        <v>-9090</v>
      </c>
      <c r="U16" s="40">
        <f t="shared" si="3"/>
        <v>-1363.5000000000005</v>
      </c>
      <c r="V16" s="42">
        <f t="shared" si="4"/>
        <v>-7726.5</v>
      </c>
      <c r="W16" s="4"/>
    </row>
    <row r="17" spans="1:23" x14ac:dyDescent="0.3">
      <c r="A17" s="15" t="s">
        <v>437</v>
      </c>
      <c r="B17" s="16" t="s">
        <v>46</v>
      </c>
      <c r="C17" s="18">
        <v>3532</v>
      </c>
      <c r="D17" s="18" t="s">
        <v>34</v>
      </c>
      <c r="E17" s="19">
        <v>0.85</v>
      </c>
      <c r="F17" s="25" t="s">
        <v>348</v>
      </c>
      <c r="G17" s="22" t="s">
        <v>349</v>
      </c>
      <c r="H17" s="23">
        <v>80000</v>
      </c>
      <c r="I17" s="14">
        <v>11500</v>
      </c>
      <c r="J17" s="14">
        <v>68500</v>
      </c>
      <c r="K17" s="14">
        <v>10275.000000000002</v>
      </c>
      <c r="L17" s="24">
        <v>58225</v>
      </c>
      <c r="M17" s="53">
        <v>27000</v>
      </c>
      <c r="N17" s="41">
        <f t="shared" si="5"/>
        <v>8029.4117647058811</v>
      </c>
      <c r="O17" s="14">
        <f t="shared" si="6"/>
        <v>18970.588235294119</v>
      </c>
      <c r="P17" s="14">
        <f t="shared" si="7"/>
        <v>2845.5882352941185</v>
      </c>
      <c r="Q17" s="54">
        <v>16125</v>
      </c>
      <c r="R17" s="5">
        <f t="shared" si="0"/>
        <v>-53000</v>
      </c>
      <c r="S17" s="40">
        <f t="shared" si="1"/>
        <v>-3470.5882352941189</v>
      </c>
      <c r="T17" s="40">
        <f t="shared" si="2"/>
        <v>-49529.411764705881</v>
      </c>
      <c r="U17" s="40">
        <f t="shared" si="3"/>
        <v>-7429.4117647058829</v>
      </c>
      <c r="V17" s="42">
        <f t="shared" si="4"/>
        <v>-42100</v>
      </c>
      <c r="W17" s="4"/>
    </row>
    <row r="18" spans="1:23" x14ac:dyDescent="0.3">
      <c r="A18" s="15" t="s">
        <v>437</v>
      </c>
      <c r="B18" s="16" t="s">
        <v>47</v>
      </c>
      <c r="C18" s="18">
        <v>3533</v>
      </c>
      <c r="D18" s="18" t="s">
        <v>34</v>
      </c>
      <c r="E18" s="19">
        <v>0.85</v>
      </c>
      <c r="F18" s="25" t="s">
        <v>348</v>
      </c>
      <c r="G18" s="22" t="s">
        <v>349</v>
      </c>
      <c r="H18" s="23">
        <v>164000</v>
      </c>
      <c r="I18" s="14">
        <v>8200</v>
      </c>
      <c r="J18" s="14">
        <v>155800</v>
      </c>
      <c r="K18" s="14">
        <v>23370.000000000004</v>
      </c>
      <c r="L18" s="24">
        <v>132430</v>
      </c>
      <c r="M18" s="53">
        <v>86784.56</v>
      </c>
      <c r="N18" s="41">
        <v>0</v>
      </c>
      <c r="O18" s="14">
        <f t="shared" si="6"/>
        <v>86784.56</v>
      </c>
      <c r="P18" s="14">
        <f>M18-N18-Q18</f>
        <v>13005.429999999993</v>
      </c>
      <c r="Q18" s="54">
        <v>73779.13</v>
      </c>
      <c r="R18" s="5">
        <f t="shared" si="0"/>
        <v>-77215.44</v>
      </c>
      <c r="S18" s="40">
        <f t="shared" si="1"/>
        <v>-8200</v>
      </c>
      <c r="T18" s="40">
        <f t="shared" si="2"/>
        <v>-69015.44</v>
      </c>
      <c r="U18" s="40">
        <f t="shared" si="3"/>
        <v>-10364.570000000011</v>
      </c>
      <c r="V18" s="42">
        <f t="shared" si="4"/>
        <v>-58650.869999999995</v>
      </c>
      <c r="W18" s="4"/>
    </row>
    <row r="19" spans="1:23" x14ac:dyDescent="0.3">
      <c r="A19" s="15" t="s">
        <v>437</v>
      </c>
      <c r="B19" s="16" t="s">
        <v>48</v>
      </c>
      <c r="C19" s="18">
        <v>3534</v>
      </c>
      <c r="D19" s="18" t="s">
        <v>34</v>
      </c>
      <c r="E19" s="19">
        <v>0.85</v>
      </c>
      <c r="F19" s="25" t="s">
        <v>348</v>
      </c>
      <c r="G19" s="22" t="s">
        <v>349</v>
      </c>
      <c r="H19" s="23">
        <v>56000</v>
      </c>
      <c r="I19" s="14">
        <v>2800</v>
      </c>
      <c r="J19" s="14">
        <v>53200</v>
      </c>
      <c r="K19" s="14">
        <v>7980.0000000000009</v>
      </c>
      <c r="L19" s="24">
        <v>45220</v>
      </c>
      <c r="M19" s="53">
        <v>27757.289999999997</v>
      </c>
      <c r="N19" s="41">
        <v>0</v>
      </c>
      <c r="O19" s="14">
        <f t="shared" si="6"/>
        <v>27757.289999999997</v>
      </c>
      <c r="P19" s="14">
        <f>M19-N19-Q19</f>
        <v>4152.7299999999996</v>
      </c>
      <c r="Q19" s="54">
        <v>23604.559999999998</v>
      </c>
      <c r="R19" s="5">
        <f t="shared" si="0"/>
        <v>-28242.710000000003</v>
      </c>
      <c r="S19" s="40">
        <f t="shared" si="1"/>
        <v>-2800</v>
      </c>
      <c r="T19" s="40">
        <f t="shared" si="2"/>
        <v>-25442.710000000003</v>
      </c>
      <c r="U19" s="40">
        <f t="shared" si="3"/>
        <v>-3827.2700000000013</v>
      </c>
      <c r="V19" s="42">
        <f t="shared" si="4"/>
        <v>-21615.440000000002</v>
      </c>
      <c r="W19" s="4"/>
    </row>
    <row r="20" spans="1:23" x14ac:dyDescent="0.3">
      <c r="A20" s="15" t="s">
        <v>437</v>
      </c>
      <c r="B20" s="16" t="s">
        <v>49</v>
      </c>
      <c r="C20" s="18" t="s">
        <v>50</v>
      </c>
      <c r="D20" s="18" t="s">
        <v>34</v>
      </c>
      <c r="E20" s="19">
        <v>0.85</v>
      </c>
      <c r="F20" s="25" t="s">
        <v>352</v>
      </c>
      <c r="G20" s="22" t="s">
        <v>338</v>
      </c>
      <c r="H20" s="23">
        <v>217800</v>
      </c>
      <c r="I20" s="14">
        <v>0</v>
      </c>
      <c r="J20" s="14">
        <v>217800</v>
      </c>
      <c r="K20" s="14">
        <v>32670.000000000004</v>
      </c>
      <c r="L20" s="24">
        <v>185130</v>
      </c>
      <c r="M20" s="53">
        <v>152759.99</v>
      </c>
      <c r="N20" s="41">
        <v>4000</v>
      </c>
      <c r="O20" s="14">
        <f t="shared" si="6"/>
        <v>148759.99849999999</v>
      </c>
      <c r="P20" s="14">
        <f t="shared" ref="P20:P28" si="8">(M20-N20)*(100%-E20)</f>
        <v>22313.998500000002</v>
      </c>
      <c r="Q20" s="54">
        <v>126446</v>
      </c>
      <c r="R20" s="5">
        <f t="shared" si="0"/>
        <v>-65040.010000000009</v>
      </c>
      <c r="S20" s="40">
        <f t="shared" si="1"/>
        <v>4000</v>
      </c>
      <c r="T20" s="40">
        <f t="shared" si="2"/>
        <v>-69040.001500000013</v>
      </c>
      <c r="U20" s="40">
        <f t="shared" si="3"/>
        <v>-10356.001500000002</v>
      </c>
      <c r="V20" s="42">
        <f t="shared" si="4"/>
        <v>-58684</v>
      </c>
      <c r="W20" s="4"/>
    </row>
    <row r="21" spans="1:23" x14ac:dyDescent="0.3">
      <c r="A21" s="15" t="s">
        <v>437</v>
      </c>
      <c r="B21" s="16" t="s">
        <v>51</v>
      </c>
      <c r="C21" s="18" t="s">
        <v>52</v>
      </c>
      <c r="D21" s="18" t="s">
        <v>34</v>
      </c>
      <c r="E21" s="19">
        <v>0.85</v>
      </c>
      <c r="F21" s="25" t="s">
        <v>352</v>
      </c>
      <c r="G21" s="22" t="s">
        <v>338</v>
      </c>
      <c r="H21" s="23">
        <v>103400</v>
      </c>
      <c r="I21" s="14">
        <v>0</v>
      </c>
      <c r="J21" s="14">
        <v>103400</v>
      </c>
      <c r="K21" s="14">
        <v>15510.000000000002</v>
      </c>
      <c r="L21" s="24">
        <v>87890</v>
      </c>
      <c r="M21" s="53">
        <v>55400</v>
      </c>
      <c r="N21" s="41">
        <f t="shared" ref="N21:N27" si="9">M21-(Q21/E21)</f>
        <v>0</v>
      </c>
      <c r="O21" s="14">
        <f t="shared" si="6"/>
        <v>55400</v>
      </c>
      <c r="P21" s="14">
        <f t="shared" si="8"/>
        <v>8310.0000000000018</v>
      </c>
      <c r="Q21" s="54">
        <v>47090</v>
      </c>
      <c r="R21" s="5">
        <f t="shared" si="0"/>
        <v>-48000</v>
      </c>
      <c r="S21" s="40">
        <f t="shared" si="1"/>
        <v>0</v>
      </c>
      <c r="T21" s="40">
        <f t="shared" si="2"/>
        <v>-48000</v>
      </c>
      <c r="U21" s="40">
        <f t="shared" si="3"/>
        <v>-7200</v>
      </c>
      <c r="V21" s="42">
        <f t="shared" si="4"/>
        <v>-40800</v>
      </c>
      <c r="W21" s="4"/>
    </row>
    <row r="22" spans="1:23" x14ac:dyDescent="0.3">
      <c r="A22" s="15" t="s">
        <v>437</v>
      </c>
      <c r="B22" s="16" t="s">
        <v>53</v>
      </c>
      <c r="C22" s="18" t="s">
        <v>54</v>
      </c>
      <c r="D22" s="18" t="s">
        <v>34</v>
      </c>
      <c r="E22" s="19">
        <v>0.85</v>
      </c>
      <c r="F22" s="25" t="s">
        <v>352</v>
      </c>
      <c r="G22" s="22" t="s">
        <v>338</v>
      </c>
      <c r="H22" s="23">
        <v>48400</v>
      </c>
      <c r="I22" s="14">
        <v>0</v>
      </c>
      <c r="J22" s="14">
        <v>48400</v>
      </c>
      <c r="K22" s="14">
        <v>7260.0000000000009</v>
      </c>
      <c r="L22" s="24">
        <v>41140</v>
      </c>
      <c r="M22" s="53">
        <v>34260</v>
      </c>
      <c r="N22" s="41">
        <f t="shared" si="9"/>
        <v>1700</v>
      </c>
      <c r="O22" s="14">
        <f t="shared" si="6"/>
        <v>32560</v>
      </c>
      <c r="P22" s="14">
        <f t="shared" si="8"/>
        <v>4884.0000000000009</v>
      </c>
      <c r="Q22" s="54">
        <v>27676</v>
      </c>
      <c r="R22" s="5">
        <f t="shared" si="0"/>
        <v>-14140</v>
      </c>
      <c r="S22" s="40">
        <f t="shared" si="1"/>
        <v>1700</v>
      </c>
      <c r="T22" s="40">
        <f t="shared" si="2"/>
        <v>-15840</v>
      </c>
      <c r="U22" s="40">
        <f t="shared" si="3"/>
        <v>-2376</v>
      </c>
      <c r="V22" s="42">
        <f t="shared" si="4"/>
        <v>-13464</v>
      </c>
      <c r="W22" s="4"/>
    </row>
    <row r="23" spans="1:23" x14ac:dyDescent="0.3">
      <c r="A23" s="15" t="s">
        <v>437</v>
      </c>
      <c r="B23" s="16" t="s">
        <v>55</v>
      </c>
      <c r="C23" s="18" t="s">
        <v>56</v>
      </c>
      <c r="D23" s="18" t="s">
        <v>34</v>
      </c>
      <c r="E23" s="19">
        <v>0.85</v>
      </c>
      <c r="F23" s="25" t="s">
        <v>352</v>
      </c>
      <c r="G23" s="22" t="s">
        <v>338</v>
      </c>
      <c r="H23" s="23">
        <v>70400</v>
      </c>
      <c r="I23" s="14">
        <v>0</v>
      </c>
      <c r="J23" s="14">
        <v>70400</v>
      </c>
      <c r="K23" s="14">
        <v>10560.000000000002</v>
      </c>
      <c r="L23" s="24">
        <v>59840</v>
      </c>
      <c r="M23" s="53">
        <v>70400</v>
      </c>
      <c r="N23" s="41">
        <f t="shared" si="9"/>
        <v>3300</v>
      </c>
      <c r="O23" s="14">
        <f t="shared" si="6"/>
        <v>67100</v>
      </c>
      <c r="P23" s="14">
        <f t="shared" si="8"/>
        <v>10065.000000000002</v>
      </c>
      <c r="Q23" s="54">
        <v>57035</v>
      </c>
      <c r="R23" s="5">
        <f t="shared" si="0"/>
        <v>0</v>
      </c>
      <c r="S23" s="40">
        <f t="shared" si="1"/>
        <v>3300</v>
      </c>
      <c r="T23" s="40">
        <f t="shared" si="2"/>
        <v>-3300</v>
      </c>
      <c r="U23" s="40">
        <f t="shared" si="3"/>
        <v>-495</v>
      </c>
      <c r="V23" s="42">
        <f t="shared" si="4"/>
        <v>-2805</v>
      </c>
      <c r="W23" s="4"/>
    </row>
    <row r="24" spans="1:23" x14ac:dyDescent="0.3">
      <c r="A24" s="15" t="s">
        <v>438</v>
      </c>
      <c r="B24" s="16" t="s">
        <v>57</v>
      </c>
      <c r="C24" s="18" t="s">
        <v>58</v>
      </c>
      <c r="D24" s="18" t="s">
        <v>59</v>
      </c>
      <c r="E24" s="19">
        <v>1</v>
      </c>
      <c r="F24" s="17" t="s">
        <v>353</v>
      </c>
      <c r="G24" s="22" t="s">
        <v>354</v>
      </c>
      <c r="H24" s="23">
        <v>1500</v>
      </c>
      <c r="I24" s="14">
        <v>0</v>
      </c>
      <c r="J24" s="14">
        <v>1500</v>
      </c>
      <c r="K24" s="14">
        <v>0</v>
      </c>
      <c r="L24" s="24">
        <v>1500</v>
      </c>
      <c r="M24" s="53">
        <v>1122</v>
      </c>
      <c r="N24" s="41">
        <f t="shared" si="9"/>
        <v>0</v>
      </c>
      <c r="O24" s="14">
        <f t="shared" si="6"/>
        <v>1122</v>
      </c>
      <c r="P24" s="14">
        <f t="shared" si="8"/>
        <v>0</v>
      </c>
      <c r="Q24" s="54">
        <v>1122</v>
      </c>
      <c r="R24" s="5">
        <f t="shared" si="0"/>
        <v>-378</v>
      </c>
      <c r="S24" s="40">
        <f t="shared" si="1"/>
        <v>0</v>
      </c>
      <c r="T24" s="40">
        <f t="shared" si="2"/>
        <v>-378</v>
      </c>
      <c r="U24" s="40">
        <f t="shared" si="3"/>
        <v>0</v>
      </c>
      <c r="V24" s="42">
        <f t="shared" si="4"/>
        <v>-378</v>
      </c>
      <c r="W24" s="4"/>
    </row>
    <row r="25" spans="1:23" x14ac:dyDescent="0.3">
      <c r="A25" s="15" t="s">
        <v>438</v>
      </c>
      <c r="B25" s="16" t="s">
        <v>60</v>
      </c>
      <c r="C25" s="18" t="s">
        <v>61</v>
      </c>
      <c r="D25" s="18" t="s">
        <v>34</v>
      </c>
      <c r="E25" s="19">
        <v>1</v>
      </c>
      <c r="F25" s="17" t="s">
        <v>355</v>
      </c>
      <c r="G25" s="22" t="s">
        <v>356</v>
      </c>
      <c r="H25" s="53">
        <v>39990</v>
      </c>
      <c r="I25" s="41">
        <v>6941</v>
      </c>
      <c r="J25" s="14">
        <v>33049</v>
      </c>
      <c r="K25" s="14">
        <v>0</v>
      </c>
      <c r="L25" s="54">
        <v>33049</v>
      </c>
      <c r="M25" s="53">
        <v>39990</v>
      </c>
      <c r="N25" s="41">
        <f t="shared" si="9"/>
        <v>6941</v>
      </c>
      <c r="O25" s="14">
        <f t="shared" si="6"/>
        <v>33049</v>
      </c>
      <c r="P25" s="14">
        <f t="shared" si="8"/>
        <v>0</v>
      </c>
      <c r="Q25" s="54">
        <v>33049</v>
      </c>
      <c r="R25" s="5">
        <f t="shared" si="0"/>
        <v>0</v>
      </c>
      <c r="S25" s="40">
        <f t="shared" si="1"/>
        <v>0</v>
      </c>
      <c r="T25" s="40">
        <f t="shared" si="2"/>
        <v>0</v>
      </c>
      <c r="U25" s="40">
        <f t="shared" si="3"/>
        <v>0</v>
      </c>
      <c r="V25" s="42">
        <f t="shared" si="4"/>
        <v>0</v>
      </c>
      <c r="W25" s="4"/>
    </row>
    <row r="26" spans="1:23" x14ac:dyDescent="0.3">
      <c r="A26" s="15" t="s">
        <v>438</v>
      </c>
      <c r="B26" s="16" t="s">
        <v>62</v>
      </c>
      <c r="C26" s="18" t="s">
        <v>63</v>
      </c>
      <c r="D26" s="18" t="s">
        <v>34</v>
      </c>
      <c r="E26" s="19">
        <v>0.85</v>
      </c>
      <c r="F26" s="17" t="s">
        <v>355</v>
      </c>
      <c r="G26" s="22" t="s">
        <v>356</v>
      </c>
      <c r="H26" s="23">
        <v>0</v>
      </c>
      <c r="I26" s="14">
        <v>0</v>
      </c>
      <c r="J26" s="14">
        <v>0</v>
      </c>
      <c r="K26" s="14">
        <v>0</v>
      </c>
      <c r="L26" s="24">
        <v>0</v>
      </c>
      <c r="M26" s="53">
        <v>0</v>
      </c>
      <c r="N26" s="41">
        <f t="shared" si="9"/>
        <v>0</v>
      </c>
      <c r="O26" s="14">
        <f t="shared" si="6"/>
        <v>0</v>
      </c>
      <c r="P26" s="14">
        <f t="shared" si="8"/>
        <v>0</v>
      </c>
      <c r="Q26" s="54">
        <v>0</v>
      </c>
      <c r="R26" s="5">
        <f t="shared" si="0"/>
        <v>0</v>
      </c>
      <c r="S26" s="40">
        <f t="shared" si="1"/>
        <v>0</v>
      </c>
      <c r="T26" s="40">
        <f t="shared" si="2"/>
        <v>0</v>
      </c>
      <c r="U26" s="40">
        <f t="shared" si="3"/>
        <v>0</v>
      </c>
      <c r="V26" s="42">
        <f t="shared" si="4"/>
        <v>0</v>
      </c>
      <c r="W26" s="4"/>
    </row>
    <row r="27" spans="1:23" x14ac:dyDescent="0.3">
      <c r="A27" s="15" t="s">
        <v>438</v>
      </c>
      <c r="B27" s="16" t="s">
        <v>64</v>
      </c>
      <c r="C27" s="18" t="s">
        <v>65</v>
      </c>
      <c r="D27" s="18" t="s">
        <v>34</v>
      </c>
      <c r="E27" s="19">
        <v>0.85</v>
      </c>
      <c r="F27" s="17" t="s">
        <v>355</v>
      </c>
      <c r="G27" s="22" t="s">
        <v>356</v>
      </c>
      <c r="H27" s="23">
        <v>9990</v>
      </c>
      <c r="I27" s="14">
        <v>0</v>
      </c>
      <c r="J27" s="14">
        <v>9990</v>
      </c>
      <c r="K27" s="14">
        <v>1498.5000000000002</v>
      </c>
      <c r="L27" s="24">
        <v>8491.5</v>
      </c>
      <c r="M27" s="53">
        <v>9990</v>
      </c>
      <c r="N27" s="41">
        <f t="shared" si="9"/>
        <v>38.623529411765048</v>
      </c>
      <c r="O27" s="14">
        <f t="shared" si="6"/>
        <v>9951.376470588235</v>
      </c>
      <c r="P27" s="14">
        <f t="shared" si="8"/>
        <v>1492.7064705882356</v>
      </c>
      <c r="Q27" s="54">
        <v>8458.67</v>
      </c>
      <c r="R27" s="5">
        <f t="shared" si="0"/>
        <v>0</v>
      </c>
      <c r="S27" s="40">
        <f t="shared" si="1"/>
        <v>38.623529411765048</v>
      </c>
      <c r="T27" s="40">
        <f t="shared" si="2"/>
        <v>-38.623529411765048</v>
      </c>
      <c r="U27" s="40">
        <f t="shared" si="3"/>
        <v>-5.7935294117646663</v>
      </c>
      <c r="V27" s="42">
        <f t="shared" si="4"/>
        <v>-32.829999999999927</v>
      </c>
      <c r="W27" s="4"/>
    </row>
    <row r="28" spans="1:23" x14ac:dyDescent="0.3">
      <c r="A28" s="15" t="s">
        <v>439</v>
      </c>
      <c r="B28" s="16" t="s">
        <v>66</v>
      </c>
      <c r="C28" s="18" t="s">
        <v>67</v>
      </c>
      <c r="D28" s="18" t="s">
        <v>34</v>
      </c>
      <c r="E28" s="19">
        <v>0.85</v>
      </c>
      <c r="F28" s="17" t="s">
        <v>357</v>
      </c>
      <c r="G28" s="22" t="s">
        <v>358</v>
      </c>
      <c r="H28" s="23">
        <v>261000</v>
      </c>
      <c r="I28" s="14">
        <v>55735.3</v>
      </c>
      <c r="J28" s="14">
        <v>205264.7</v>
      </c>
      <c r="K28" s="14">
        <v>30789.705000000005</v>
      </c>
      <c r="L28" s="24">
        <v>174475</v>
      </c>
      <c r="M28" s="53">
        <v>261000</v>
      </c>
      <c r="N28" s="41">
        <v>55735.3</v>
      </c>
      <c r="O28" s="14">
        <v>205264.7</v>
      </c>
      <c r="P28" s="14">
        <f t="shared" si="8"/>
        <v>30789.705000000005</v>
      </c>
      <c r="Q28" s="54">
        <v>174475</v>
      </c>
      <c r="R28" s="5">
        <f t="shared" si="0"/>
        <v>0</v>
      </c>
      <c r="S28" s="40">
        <f t="shared" si="1"/>
        <v>0</v>
      </c>
      <c r="T28" s="40">
        <f t="shared" si="2"/>
        <v>0</v>
      </c>
      <c r="U28" s="40">
        <f t="shared" si="3"/>
        <v>0</v>
      </c>
      <c r="V28" s="42">
        <f t="shared" si="4"/>
        <v>0</v>
      </c>
      <c r="W28" s="4"/>
    </row>
    <row r="29" spans="1:23" x14ac:dyDescent="0.3">
      <c r="A29" s="15" t="s">
        <v>436</v>
      </c>
      <c r="B29" s="16" t="s">
        <v>68</v>
      </c>
      <c r="C29" s="18" t="s">
        <v>69</v>
      </c>
      <c r="D29" s="18" t="s">
        <v>70</v>
      </c>
      <c r="E29" s="19">
        <v>0.85</v>
      </c>
      <c r="F29" s="17" t="s">
        <v>359</v>
      </c>
      <c r="G29" s="22" t="s">
        <v>360</v>
      </c>
      <c r="H29" s="23">
        <v>2600000</v>
      </c>
      <c r="I29" s="14">
        <v>652245.5</v>
      </c>
      <c r="J29" s="14">
        <v>1947754.5</v>
      </c>
      <c r="K29" s="14">
        <v>292163.17500000005</v>
      </c>
      <c r="L29" s="24">
        <v>1655591.325</v>
      </c>
      <c r="M29" s="53">
        <v>2600000</v>
      </c>
      <c r="N29" s="14">
        <v>652245.5</v>
      </c>
      <c r="O29" s="14">
        <v>1947754.5</v>
      </c>
      <c r="P29" s="14">
        <v>292163.17500000005</v>
      </c>
      <c r="Q29" s="24">
        <v>1655591.325</v>
      </c>
      <c r="R29" s="5">
        <f t="shared" ref="R29:V53" si="10">M29-H29</f>
        <v>0</v>
      </c>
      <c r="S29" s="40">
        <f t="shared" si="10"/>
        <v>0</v>
      </c>
      <c r="T29" s="40">
        <f t="shared" si="10"/>
        <v>0</v>
      </c>
      <c r="U29" s="40">
        <f t="shared" si="10"/>
        <v>0</v>
      </c>
      <c r="V29" s="42">
        <f t="shared" si="10"/>
        <v>0</v>
      </c>
      <c r="W29" s="4"/>
    </row>
    <row r="30" spans="1:23" x14ac:dyDescent="0.3">
      <c r="A30" s="15" t="s">
        <v>436</v>
      </c>
      <c r="B30" s="16" t="s">
        <v>71</v>
      </c>
      <c r="C30" s="18" t="s">
        <v>72</v>
      </c>
      <c r="D30" s="18" t="s">
        <v>70</v>
      </c>
      <c r="E30" s="19">
        <v>1</v>
      </c>
      <c r="F30" s="17" t="s">
        <v>361</v>
      </c>
      <c r="G30" s="22" t="s">
        <v>358</v>
      </c>
      <c r="H30" s="23">
        <v>50500</v>
      </c>
      <c r="I30" s="14">
        <v>500</v>
      </c>
      <c r="J30" s="14">
        <v>50000</v>
      </c>
      <c r="K30" s="14">
        <v>0</v>
      </c>
      <c r="L30" s="24">
        <v>50000</v>
      </c>
      <c r="M30" s="53">
        <v>50498.96</v>
      </c>
      <c r="N30" s="41">
        <f>M30-(Q30/E30)</f>
        <v>500</v>
      </c>
      <c r="O30" s="14">
        <f t="shared" ref="O30:O40" si="11">P30+Q30</f>
        <v>49998.96</v>
      </c>
      <c r="P30" s="14">
        <f t="shared" ref="P30:P40" si="12">(M30-N30)*(100%-E30)</f>
        <v>0</v>
      </c>
      <c r="Q30" s="54">
        <v>49998.96</v>
      </c>
      <c r="R30" s="5">
        <f t="shared" si="10"/>
        <v>-1.0400000000008731</v>
      </c>
      <c r="S30" s="40">
        <f t="shared" si="10"/>
        <v>0</v>
      </c>
      <c r="T30" s="40">
        <f t="shared" si="10"/>
        <v>-1.0400000000008731</v>
      </c>
      <c r="U30" s="40">
        <f t="shared" si="10"/>
        <v>0</v>
      </c>
      <c r="V30" s="42">
        <f t="shared" si="10"/>
        <v>-1.0400000000008731</v>
      </c>
      <c r="W30" s="4"/>
    </row>
    <row r="31" spans="1:23" x14ac:dyDescent="0.3">
      <c r="A31" s="15" t="s">
        <v>436</v>
      </c>
      <c r="B31" s="16" t="s">
        <v>73</v>
      </c>
      <c r="C31" s="18" t="s">
        <v>74</v>
      </c>
      <c r="D31" s="18" t="s">
        <v>75</v>
      </c>
      <c r="E31" s="19">
        <v>0.85</v>
      </c>
      <c r="F31" s="17" t="s">
        <v>362</v>
      </c>
      <c r="G31" s="22" t="s">
        <v>338</v>
      </c>
      <c r="H31" s="23">
        <v>58000</v>
      </c>
      <c r="I31" s="14">
        <v>0</v>
      </c>
      <c r="J31" s="14">
        <v>58000</v>
      </c>
      <c r="K31" s="14">
        <v>8700.0000000000018</v>
      </c>
      <c r="L31" s="24">
        <v>49300</v>
      </c>
      <c r="M31" s="53">
        <v>35620</v>
      </c>
      <c r="N31" s="41">
        <v>5000</v>
      </c>
      <c r="O31" s="14">
        <f t="shared" si="11"/>
        <v>30618</v>
      </c>
      <c r="P31" s="14">
        <f t="shared" si="12"/>
        <v>4593.0000000000009</v>
      </c>
      <c r="Q31" s="54">
        <v>26025</v>
      </c>
      <c r="R31" s="5">
        <f t="shared" si="10"/>
        <v>-22380</v>
      </c>
      <c r="S31" s="40">
        <f t="shared" si="10"/>
        <v>5000</v>
      </c>
      <c r="T31" s="40">
        <f t="shared" si="10"/>
        <v>-27382</v>
      </c>
      <c r="U31" s="40">
        <f t="shared" si="10"/>
        <v>-4107.0000000000009</v>
      </c>
      <c r="V31" s="42">
        <f t="shared" si="10"/>
        <v>-23275</v>
      </c>
      <c r="W31" s="4"/>
    </row>
    <row r="32" spans="1:23" x14ac:dyDescent="0.3">
      <c r="A32" s="15" t="s">
        <v>436</v>
      </c>
      <c r="B32" s="16" t="s">
        <v>76</v>
      </c>
      <c r="C32" s="18" t="s">
        <v>77</v>
      </c>
      <c r="D32" s="18" t="s">
        <v>70</v>
      </c>
      <c r="E32" s="19">
        <v>0.85</v>
      </c>
      <c r="F32" s="17" t="s">
        <v>363</v>
      </c>
      <c r="G32" s="22" t="s">
        <v>360</v>
      </c>
      <c r="H32" s="23">
        <v>503000</v>
      </c>
      <c r="I32" s="14">
        <v>0</v>
      </c>
      <c r="J32" s="14">
        <v>503000</v>
      </c>
      <c r="K32" s="14">
        <v>75450.000000000015</v>
      </c>
      <c r="L32" s="24">
        <v>427550</v>
      </c>
      <c r="M32" s="53">
        <v>503000</v>
      </c>
      <c r="N32" s="41">
        <v>0</v>
      </c>
      <c r="O32" s="14">
        <f t="shared" si="11"/>
        <v>503000</v>
      </c>
      <c r="P32" s="14">
        <f t="shared" si="12"/>
        <v>75450.000000000015</v>
      </c>
      <c r="Q32" s="54">
        <v>427550</v>
      </c>
      <c r="R32" s="5">
        <f t="shared" si="10"/>
        <v>0</v>
      </c>
      <c r="S32" s="40">
        <f t="shared" si="10"/>
        <v>0</v>
      </c>
      <c r="T32" s="40">
        <f t="shared" si="10"/>
        <v>0</v>
      </c>
      <c r="U32" s="40">
        <f t="shared" si="10"/>
        <v>0</v>
      </c>
      <c r="V32" s="42">
        <f t="shared" si="10"/>
        <v>0</v>
      </c>
      <c r="W32" s="4"/>
    </row>
    <row r="33" spans="1:23" x14ac:dyDescent="0.3">
      <c r="A33" s="15" t="s">
        <v>436</v>
      </c>
      <c r="B33" s="16" t="s">
        <v>78</v>
      </c>
      <c r="C33" s="18" t="s">
        <v>79</v>
      </c>
      <c r="D33" s="18" t="s">
        <v>34</v>
      </c>
      <c r="E33" s="19">
        <v>0.85</v>
      </c>
      <c r="F33" s="17" t="s">
        <v>364</v>
      </c>
      <c r="G33" s="22" t="s">
        <v>356</v>
      </c>
      <c r="H33" s="23">
        <v>170000</v>
      </c>
      <c r="I33" s="14">
        <v>120000</v>
      </c>
      <c r="J33" s="14">
        <v>50000</v>
      </c>
      <c r="K33" s="14">
        <v>7500.0000000000009</v>
      </c>
      <c r="L33" s="24">
        <v>42500</v>
      </c>
      <c r="M33" s="53">
        <v>130007.25</v>
      </c>
      <c r="N33" s="41">
        <f t="shared" ref="N33:N47" si="13">M33-(Q33/E33)</f>
        <v>113536.66176470587</v>
      </c>
      <c r="O33" s="14">
        <f t="shared" si="11"/>
        <v>16470.588235294119</v>
      </c>
      <c r="P33" s="14">
        <f t="shared" si="12"/>
        <v>2470.5882352941194</v>
      </c>
      <c r="Q33" s="54">
        <v>14000</v>
      </c>
      <c r="R33" s="5">
        <f t="shared" si="10"/>
        <v>-39992.75</v>
      </c>
      <c r="S33" s="40">
        <f t="shared" si="10"/>
        <v>-6463.3382352941262</v>
      </c>
      <c r="T33" s="40">
        <f t="shared" si="10"/>
        <v>-33529.411764705881</v>
      </c>
      <c r="U33" s="40">
        <f t="shared" si="10"/>
        <v>-5029.4117647058811</v>
      </c>
      <c r="V33" s="42">
        <f t="shared" si="10"/>
        <v>-28500</v>
      </c>
      <c r="W33" s="4"/>
    </row>
    <row r="34" spans="1:23" x14ac:dyDescent="0.3">
      <c r="A34" s="15" t="s">
        <v>436</v>
      </c>
      <c r="B34" s="16" t="s">
        <v>80</v>
      </c>
      <c r="C34" s="18" t="s">
        <v>81</v>
      </c>
      <c r="D34" s="18" t="s">
        <v>34</v>
      </c>
      <c r="E34" s="19">
        <v>0.85</v>
      </c>
      <c r="F34" s="17" t="s">
        <v>364</v>
      </c>
      <c r="G34" s="22" t="s">
        <v>356</v>
      </c>
      <c r="H34" s="23">
        <v>130000</v>
      </c>
      <c r="I34" s="14">
        <v>50000</v>
      </c>
      <c r="J34" s="14">
        <v>80000</v>
      </c>
      <c r="K34" s="14">
        <v>12000.000000000002</v>
      </c>
      <c r="L34" s="24">
        <v>68000</v>
      </c>
      <c r="M34" s="53">
        <v>122000</v>
      </c>
      <c r="N34" s="41">
        <f t="shared" si="13"/>
        <v>42000</v>
      </c>
      <c r="O34" s="14">
        <f t="shared" si="11"/>
        <v>80000</v>
      </c>
      <c r="P34" s="14">
        <f t="shared" si="12"/>
        <v>12000.000000000002</v>
      </c>
      <c r="Q34" s="54">
        <v>68000</v>
      </c>
      <c r="R34" s="5">
        <f t="shared" si="10"/>
        <v>-8000</v>
      </c>
      <c r="S34" s="40">
        <f t="shared" si="10"/>
        <v>-8000</v>
      </c>
      <c r="T34" s="40">
        <f t="shared" si="10"/>
        <v>0</v>
      </c>
      <c r="U34" s="40">
        <f t="shared" si="10"/>
        <v>0</v>
      </c>
      <c r="V34" s="42">
        <f t="shared" si="10"/>
        <v>0</v>
      </c>
      <c r="W34" s="4"/>
    </row>
    <row r="35" spans="1:23" x14ac:dyDescent="0.3">
      <c r="A35" s="15" t="s">
        <v>436</v>
      </c>
      <c r="B35" s="16" t="s">
        <v>82</v>
      </c>
      <c r="C35" s="18" t="s">
        <v>83</v>
      </c>
      <c r="D35" s="18" t="s">
        <v>34</v>
      </c>
      <c r="E35" s="19">
        <v>0.85</v>
      </c>
      <c r="F35" s="17" t="s">
        <v>364</v>
      </c>
      <c r="G35" s="22" t="s">
        <v>356</v>
      </c>
      <c r="H35" s="23">
        <v>250000</v>
      </c>
      <c r="I35" s="14">
        <v>170000</v>
      </c>
      <c r="J35" s="14">
        <v>80000</v>
      </c>
      <c r="K35" s="14">
        <v>12000.000000000002</v>
      </c>
      <c r="L35" s="24">
        <v>68000</v>
      </c>
      <c r="M35" s="53">
        <v>165000</v>
      </c>
      <c r="N35" s="41">
        <f t="shared" si="13"/>
        <v>85000</v>
      </c>
      <c r="O35" s="14">
        <f t="shared" si="11"/>
        <v>80000</v>
      </c>
      <c r="P35" s="14">
        <f t="shared" si="12"/>
        <v>12000.000000000002</v>
      </c>
      <c r="Q35" s="54">
        <v>68000</v>
      </c>
      <c r="R35" s="5">
        <f t="shared" si="10"/>
        <v>-85000</v>
      </c>
      <c r="S35" s="40">
        <f t="shared" si="10"/>
        <v>-85000</v>
      </c>
      <c r="T35" s="40">
        <f t="shared" si="10"/>
        <v>0</v>
      </c>
      <c r="U35" s="40">
        <f t="shared" si="10"/>
        <v>0</v>
      </c>
      <c r="V35" s="42">
        <f t="shared" si="10"/>
        <v>0</v>
      </c>
      <c r="W35" s="4"/>
    </row>
    <row r="36" spans="1:23" x14ac:dyDescent="0.3">
      <c r="A36" s="15" t="s">
        <v>436</v>
      </c>
      <c r="B36" s="16" t="s">
        <v>84</v>
      </c>
      <c r="C36" s="18" t="s">
        <v>85</v>
      </c>
      <c r="D36" s="18" t="s">
        <v>86</v>
      </c>
      <c r="E36" s="19">
        <v>0.85</v>
      </c>
      <c r="F36" s="17" t="s">
        <v>365</v>
      </c>
      <c r="G36" s="22" t="s">
        <v>360</v>
      </c>
      <c r="H36" s="23">
        <v>5500</v>
      </c>
      <c r="I36" s="14">
        <v>0</v>
      </c>
      <c r="J36" s="14">
        <v>5500</v>
      </c>
      <c r="K36" s="14">
        <v>825.00000000000011</v>
      </c>
      <c r="L36" s="24">
        <v>4675</v>
      </c>
      <c r="M36" s="53">
        <v>5500</v>
      </c>
      <c r="N36" s="41">
        <f t="shared" si="13"/>
        <v>500</v>
      </c>
      <c r="O36" s="14">
        <f t="shared" si="11"/>
        <v>5000</v>
      </c>
      <c r="P36" s="14">
        <f t="shared" si="12"/>
        <v>750.00000000000011</v>
      </c>
      <c r="Q36" s="54">
        <v>4250</v>
      </c>
      <c r="R36" s="5">
        <f t="shared" si="10"/>
        <v>0</v>
      </c>
      <c r="S36" s="40">
        <f t="shared" si="10"/>
        <v>500</v>
      </c>
      <c r="T36" s="40">
        <f t="shared" si="10"/>
        <v>-500</v>
      </c>
      <c r="U36" s="40">
        <f t="shared" si="10"/>
        <v>-75</v>
      </c>
      <c r="V36" s="42">
        <f t="shared" si="10"/>
        <v>-425</v>
      </c>
      <c r="W36" s="4"/>
    </row>
    <row r="37" spans="1:23" x14ac:dyDescent="0.3">
      <c r="A37" s="15" t="s">
        <v>436</v>
      </c>
      <c r="B37" s="16" t="s">
        <v>87</v>
      </c>
      <c r="C37" s="18" t="s">
        <v>88</v>
      </c>
      <c r="D37" s="18" t="s">
        <v>86</v>
      </c>
      <c r="E37" s="19">
        <v>0.85</v>
      </c>
      <c r="F37" s="17" t="s">
        <v>366</v>
      </c>
      <c r="G37" s="22" t="s">
        <v>367</v>
      </c>
      <c r="H37" s="23">
        <v>11500</v>
      </c>
      <c r="I37" s="14">
        <v>1600</v>
      </c>
      <c r="J37" s="14">
        <v>9900</v>
      </c>
      <c r="K37" s="14">
        <v>1485.0000000000002</v>
      </c>
      <c r="L37" s="24">
        <v>8415</v>
      </c>
      <c r="M37" s="53">
        <v>11500</v>
      </c>
      <c r="N37" s="41">
        <f t="shared" si="13"/>
        <v>2694.1176470588234</v>
      </c>
      <c r="O37" s="14">
        <f t="shared" si="11"/>
        <v>8805.8823529411766</v>
      </c>
      <c r="P37" s="14">
        <f t="shared" si="12"/>
        <v>1320.8823529411766</v>
      </c>
      <c r="Q37" s="54">
        <v>7485</v>
      </c>
      <c r="R37" s="5">
        <f t="shared" si="10"/>
        <v>0</v>
      </c>
      <c r="S37" s="40">
        <f t="shared" si="10"/>
        <v>1094.1176470588234</v>
      </c>
      <c r="T37" s="40">
        <f t="shared" si="10"/>
        <v>-1094.1176470588234</v>
      </c>
      <c r="U37" s="40">
        <f t="shared" si="10"/>
        <v>-164.11764705882365</v>
      </c>
      <c r="V37" s="42">
        <f t="shared" si="10"/>
        <v>-930</v>
      </c>
      <c r="W37" s="4"/>
    </row>
    <row r="38" spans="1:23" x14ac:dyDescent="0.3">
      <c r="A38" s="15" t="s">
        <v>436</v>
      </c>
      <c r="B38" s="16" t="s">
        <v>89</v>
      </c>
      <c r="C38" s="18" t="s">
        <v>90</v>
      </c>
      <c r="D38" s="18" t="s">
        <v>86</v>
      </c>
      <c r="E38" s="19">
        <v>0.85</v>
      </c>
      <c r="F38" s="17" t="s">
        <v>365</v>
      </c>
      <c r="G38" s="22" t="s">
        <v>360</v>
      </c>
      <c r="H38" s="23">
        <v>30500</v>
      </c>
      <c r="I38" s="14">
        <v>0</v>
      </c>
      <c r="J38" s="14">
        <v>30500</v>
      </c>
      <c r="K38" s="14">
        <v>4575.0000000000009</v>
      </c>
      <c r="L38" s="24">
        <v>25925</v>
      </c>
      <c r="M38" s="53">
        <v>30500</v>
      </c>
      <c r="N38" s="41">
        <f t="shared" si="13"/>
        <v>500</v>
      </c>
      <c r="O38" s="14">
        <f t="shared" si="11"/>
        <v>30000</v>
      </c>
      <c r="P38" s="14">
        <f t="shared" si="12"/>
        <v>4500.0000000000009</v>
      </c>
      <c r="Q38" s="54">
        <v>25500</v>
      </c>
      <c r="R38" s="5">
        <f t="shared" si="10"/>
        <v>0</v>
      </c>
      <c r="S38" s="40">
        <f t="shared" si="10"/>
        <v>500</v>
      </c>
      <c r="T38" s="40">
        <f t="shared" si="10"/>
        <v>-500</v>
      </c>
      <c r="U38" s="40">
        <f t="shared" si="10"/>
        <v>-75</v>
      </c>
      <c r="V38" s="42">
        <f t="shared" si="10"/>
        <v>-425</v>
      </c>
      <c r="W38" s="4"/>
    </row>
    <row r="39" spans="1:23" x14ac:dyDescent="0.3">
      <c r="A39" s="15" t="s">
        <v>436</v>
      </c>
      <c r="B39" s="16" t="s">
        <v>91</v>
      </c>
      <c r="C39" s="18" t="s">
        <v>92</v>
      </c>
      <c r="D39" s="18" t="s">
        <v>25</v>
      </c>
      <c r="E39" s="19">
        <v>0.85</v>
      </c>
      <c r="F39" s="17" t="s">
        <v>368</v>
      </c>
      <c r="G39" s="22" t="s">
        <v>338</v>
      </c>
      <c r="H39" s="23">
        <v>23500</v>
      </c>
      <c r="I39" s="14">
        <v>0</v>
      </c>
      <c r="J39" s="14">
        <v>23500</v>
      </c>
      <c r="K39" s="14">
        <v>3525.0000000000005</v>
      </c>
      <c r="L39" s="24">
        <v>19975</v>
      </c>
      <c r="M39" s="53">
        <v>0</v>
      </c>
      <c r="N39" s="41">
        <f t="shared" si="13"/>
        <v>0</v>
      </c>
      <c r="O39" s="14">
        <f t="shared" si="11"/>
        <v>0</v>
      </c>
      <c r="P39" s="14">
        <f t="shared" si="12"/>
        <v>0</v>
      </c>
      <c r="Q39" s="54">
        <v>0</v>
      </c>
      <c r="R39" s="5">
        <f t="shared" si="10"/>
        <v>-23500</v>
      </c>
      <c r="S39" s="40">
        <f t="shared" si="10"/>
        <v>0</v>
      </c>
      <c r="T39" s="40">
        <f t="shared" si="10"/>
        <v>-23500</v>
      </c>
      <c r="U39" s="40">
        <f t="shared" si="10"/>
        <v>-3525.0000000000005</v>
      </c>
      <c r="V39" s="42">
        <f t="shared" si="10"/>
        <v>-19975</v>
      </c>
      <c r="W39" s="4"/>
    </row>
    <row r="40" spans="1:23" x14ac:dyDescent="0.3">
      <c r="A40" s="15" t="s">
        <v>436</v>
      </c>
      <c r="B40" s="16" t="s">
        <v>93</v>
      </c>
      <c r="C40" s="18" t="s">
        <v>94</v>
      </c>
      <c r="D40" s="18" t="s">
        <v>59</v>
      </c>
      <c r="E40" s="19">
        <v>1</v>
      </c>
      <c r="F40" s="17" t="s">
        <v>369</v>
      </c>
      <c r="G40" s="22" t="s">
        <v>370</v>
      </c>
      <c r="H40" s="23">
        <v>180000</v>
      </c>
      <c r="I40" s="14">
        <v>0</v>
      </c>
      <c r="J40" s="14">
        <v>180000</v>
      </c>
      <c r="K40" s="14">
        <v>0</v>
      </c>
      <c r="L40" s="24">
        <v>180000</v>
      </c>
      <c r="M40" s="53">
        <v>148000</v>
      </c>
      <c r="N40" s="41">
        <f t="shared" si="13"/>
        <v>63529</v>
      </c>
      <c r="O40" s="14">
        <f t="shared" si="11"/>
        <v>84471</v>
      </c>
      <c r="P40" s="14">
        <f t="shared" si="12"/>
        <v>0</v>
      </c>
      <c r="Q40" s="54">
        <v>84471</v>
      </c>
      <c r="R40" s="5">
        <f t="shared" si="10"/>
        <v>-32000</v>
      </c>
      <c r="S40" s="40">
        <f t="shared" si="10"/>
        <v>63529</v>
      </c>
      <c r="T40" s="40">
        <f t="shared" si="10"/>
        <v>-95529</v>
      </c>
      <c r="U40" s="40">
        <f t="shared" si="10"/>
        <v>0</v>
      </c>
      <c r="V40" s="42">
        <f t="shared" si="10"/>
        <v>-95529</v>
      </c>
      <c r="W40" s="4"/>
    </row>
    <row r="41" spans="1:23" x14ac:dyDescent="0.3">
      <c r="A41" s="15" t="s">
        <v>436</v>
      </c>
      <c r="B41" s="16" t="s">
        <v>95</v>
      </c>
      <c r="C41" s="18" t="s">
        <v>96</v>
      </c>
      <c r="D41" s="18" t="s">
        <v>59</v>
      </c>
      <c r="E41" s="19">
        <v>1</v>
      </c>
      <c r="F41" s="17" t="s">
        <v>371</v>
      </c>
      <c r="G41" s="22" t="s">
        <v>358</v>
      </c>
      <c r="H41" s="23">
        <v>180000</v>
      </c>
      <c r="I41" s="14">
        <v>68429.75</v>
      </c>
      <c r="J41" s="14">
        <v>111570.25</v>
      </c>
      <c r="K41" s="14">
        <v>0</v>
      </c>
      <c r="L41" s="24">
        <v>111570.25</v>
      </c>
      <c r="M41" s="53">
        <v>155000</v>
      </c>
      <c r="N41" s="41">
        <f t="shared" si="13"/>
        <v>43429.75</v>
      </c>
      <c r="O41" s="14">
        <v>111570.25</v>
      </c>
      <c r="P41" s="14">
        <v>0</v>
      </c>
      <c r="Q41" s="54">
        <v>111570.25</v>
      </c>
      <c r="R41" s="5">
        <f t="shared" si="10"/>
        <v>-25000</v>
      </c>
      <c r="S41" s="40">
        <f t="shared" si="10"/>
        <v>-25000</v>
      </c>
      <c r="T41" s="40">
        <f t="shared" si="10"/>
        <v>0</v>
      </c>
      <c r="U41" s="40">
        <f t="shared" si="10"/>
        <v>0</v>
      </c>
      <c r="V41" s="42">
        <f t="shared" si="10"/>
        <v>0</v>
      </c>
      <c r="W41" s="4"/>
    </row>
    <row r="42" spans="1:23" x14ac:dyDescent="0.3">
      <c r="A42" s="15" t="s">
        <v>433</v>
      </c>
      <c r="B42" s="16" t="s">
        <v>97</v>
      </c>
      <c r="C42" s="18" t="s">
        <v>98</v>
      </c>
      <c r="D42" s="18" t="s">
        <v>75</v>
      </c>
      <c r="E42" s="19">
        <v>0.85</v>
      </c>
      <c r="F42" s="17" t="s">
        <v>372</v>
      </c>
      <c r="G42" s="22" t="s">
        <v>340</v>
      </c>
      <c r="H42" s="23">
        <v>2100</v>
      </c>
      <c r="I42" s="14">
        <v>0</v>
      </c>
      <c r="J42" s="14">
        <v>2100</v>
      </c>
      <c r="K42" s="14">
        <v>315.00150000000008</v>
      </c>
      <c r="L42" s="24">
        <v>1785</v>
      </c>
      <c r="M42" s="53">
        <v>2100</v>
      </c>
      <c r="N42" s="41">
        <f t="shared" si="13"/>
        <v>100</v>
      </c>
      <c r="O42" s="14">
        <f>P42+Q42</f>
        <v>2000</v>
      </c>
      <c r="P42" s="14">
        <f>(M42-N42)*(100%-E42)</f>
        <v>300.00000000000006</v>
      </c>
      <c r="Q42" s="54">
        <v>1700</v>
      </c>
      <c r="R42" s="5">
        <f t="shared" si="10"/>
        <v>0</v>
      </c>
      <c r="S42" s="40">
        <f t="shared" si="10"/>
        <v>100</v>
      </c>
      <c r="T42" s="40">
        <f t="shared" si="10"/>
        <v>-100</v>
      </c>
      <c r="U42" s="40">
        <f t="shared" si="10"/>
        <v>-15.001500000000021</v>
      </c>
      <c r="V42" s="42">
        <f t="shared" si="10"/>
        <v>-85</v>
      </c>
      <c r="W42" s="4"/>
    </row>
    <row r="43" spans="1:23" x14ac:dyDescent="0.3">
      <c r="A43" s="15" t="s">
        <v>433</v>
      </c>
      <c r="B43" s="16" t="s">
        <v>99</v>
      </c>
      <c r="C43" s="18" t="s">
        <v>100</v>
      </c>
      <c r="D43" s="18" t="s">
        <v>25</v>
      </c>
      <c r="E43" s="19">
        <v>0.85</v>
      </c>
      <c r="F43" s="17" t="s">
        <v>372</v>
      </c>
      <c r="G43" s="22" t="s">
        <v>340</v>
      </c>
      <c r="H43" s="23">
        <v>2483.85</v>
      </c>
      <c r="I43" s="14">
        <v>0</v>
      </c>
      <c r="J43" s="14">
        <v>2483.85</v>
      </c>
      <c r="K43" s="14">
        <v>372.57750000000004</v>
      </c>
      <c r="L43" s="24">
        <v>2111.2725</v>
      </c>
      <c r="M43" s="53">
        <v>2483.85</v>
      </c>
      <c r="N43" s="41">
        <f t="shared" si="13"/>
        <v>176.7911764705882</v>
      </c>
      <c r="O43" s="14">
        <f>P43+Q43</f>
        <v>2307.0588235294117</v>
      </c>
      <c r="P43" s="14">
        <f>(M43-N43)*(100%-E43)</f>
        <v>346.05882352941182</v>
      </c>
      <c r="Q43" s="54">
        <v>1961</v>
      </c>
      <c r="R43" s="5">
        <f t="shared" si="10"/>
        <v>0</v>
      </c>
      <c r="S43" s="40">
        <f t="shared" si="10"/>
        <v>176.7911764705882</v>
      </c>
      <c r="T43" s="40">
        <f t="shared" si="10"/>
        <v>-176.7911764705882</v>
      </c>
      <c r="U43" s="40">
        <f t="shared" si="10"/>
        <v>-26.518676470588218</v>
      </c>
      <c r="V43" s="42">
        <f t="shared" si="10"/>
        <v>-150.27250000000004</v>
      </c>
      <c r="W43" s="4"/>
    </row>
    <row r="44" spans="1:23" x14ac:dyDescent="0.3">
      <c r="A44" s="15" t="s">
        <v>433</v>
      </c>
      <c r="B44" s="16" t="s">
        <v>101</v>
      </c>
      <c r="C44" s="18" t="s">
        <v>102</v>
      </c>
      <c r="D44" s="18" t="s">
        <v>21</v>
      </c>
      <c r="E44" s="19">
        <v>0.85</v>
      </c>
      <c r="F44" s="17" t="s">
        <v>373</v>
      </c>
      <c r="G44" s="22" t="s">
        <v>351</v>
      </c>
      <c r="H44" s="23">
        <v>6181.25</v>
      </c>
      <c r="I44" s="14">
        <v>0</v>
      </c>
      <c r="J44" s="14">
        <v>6181.25</v>
      </c>
      <c r="K44" s="14">
        <v>927.18750000000011</v>
      </c>
      <c r="L44" s="24">
        <v>5254.0625</v>
      </c>
      <c r="M44" s="53">
        <v>6181.25</v>
      </c>
      <c r="N44" s="41">
        <f t="shared" si="13"/>
        <v>0</v>
      </c>
      <c r="O44" s="14">
        <v>6181.25</v>
      </c>
      <c r="P44" s="14">
        <v>927.18750000000011</v>
      </c>
      <c r="Q44" s="54">
        <v>5254.0625</v>
      </c>
      <c r="R44" s="5">
        <f t="shared" si="10"/>
        <v>0</v>
      </c>
      <c r="S44" s="40">
        <f t="shared" si="10"/>
        <v>0</v>
      </c>
      <c r="T44" s="40">
        <f t="shared" si="10"/>
        <v>0</v>
      </c>
      <c r="U44" s="40">
        <f t="shared" si="10"/>
        <v>0</v>
      </c>
      <c r="V44" s="42">
        <f t="shared" si="10"/>
        <v>0</v>
      </c>
      <c r="W44" s="4"/>
    </row>
    <row r="45" spans="1:23" x14ac:dyDescent="0.3">
      <c r="A45" s="15" t="s">
        <v>440</v>
      </c>
      <c r="B45" s="16" t="s">
        <v>103</v>
      </c>
      <c r="C45" s="18" t="s">
        <v>104</v>
      </c>
      <c r="D45" s="18" t="s">
        <v>105</v>
      </c>
      <c r="E45" s="19">
        <v>0.85</v>
      </c>
      <c r="F45" s="17" t="s">
        <v>374</v>
      </c>
      <c r="G45" s="22" t="s">
        <v>356</v>
      </c>
      <c r="H45" s="23">
        <v>76000</v>
      </c>
      <c r="I45" s="14">
        <v>1000</v>
      </c>
      <c r="J45" s="14">
        <v>75000</v>
      </c>
      <c r="K45" s="14">
        <v>11250.000000000002</v>
      </c>
      <c r="L45" s="24">
        <v>63750</v>
      </c>
      <c r="M45" s="53">
        <v>76000</v>
      </c>
      <c r="N45" s="41">
        <f t="shared" si="13"/>
        <v>0</v>
      </c>
      <c r="O45" s="14">
        <f t="shared" ref="O45:O56" si="14">P45+Q45</f>
        <v>76000</v>
      </c>
      <c r="P45" s="14">
        <f t="shared" ref="P45:P53" si="15">(M45-N45)*(100%-E45)</f>
        <v>11400.000000000002</v>
      </c>
      <c r="Q45" s="54">
        <v>64600</v>
      </c>
      <c r="R45" s="5">
        <f t="shared" si="10"/>
        <v>0</v>
      </c>
      <c r="S45" s="40">
        <f t="shared" si="10"/>
        <v>-1000</v>
      </c>
      <c r="T45" s="40">
        <f t="shared" si="10"/>
        <v>1000</v>
      </c>
      <c r="U45" s="40">
        <f t="shared" si="10"/>
        <v>150</v>
      </c>
      <c r="V45" s="42">
        <f t="shared" si="10"/>
        <v>850</v>
      </c>
      <c r="W45" s="4"/>
    </row>
    <row r="46" spans="1:23" x14ac:dyDescent="0.3">
      <c r="A46" s="15" t="s">
        <v>435</v>
      </c>
      <c r="B46" s="16" t="s">
        <v>106</v>
      </c>
      <c r="C46" s="18" t="s">
        <v>107</v>
      </c>
      <c r="D46" s="18" t="s">
        <v>108</v>
      </c>
      <c r="E46" s="19">
        <v>0.9</v>
      </c>
      <c r="F46" s="26" t="s">
        <v>375</v>
      </c>
      <c r="G46" s="22" t="s">
        <v>370</v>
      </c>
      <c r="H46" s="23">
        <v>15000</v>
      </c>
      <c r="I46" s="14">
        <v>200</v>
      </c>
      <c r="J46" s="14">
        <v>14800</v>
      </c>
      <c r="K46" s="14">
        <v>1479.9999999999998</v>
      </c>
      <c r="L46" s="24">
        <v>13320</v>
      </c>
      <c r="M46" s="53">
        <v>11204.27</v>
      </c>
      <c r="N46" s="41">
        <f t="shared" si="13"/>
        <v>200.00333333333401</v>
      </c>
      <c r="O46" s="14">
        <f t="shared" si="14"/>
        <v>11004.266666666666</v>
      </c>
      <c r="P46" s="14">
        <f t="shared" si="15"/>
        <v>1100.4266666666665</v>
      </c>
      <c r="Q46" s="54">
        <v>9903.84</v>
      </c>
      <c r="R46" s="5">
        <f t="shared" si="10"/>
        <v>-3795.7299999999996</v>
      </c>
      <c r="S46" s="40">
        <f t="shared" si="10"/>
        <v>3.3333333340124227E-3</v>
      </c>
      <c r="T46" s="40">
        <f t="shared" si="10"/>
        <v>-3795.7333333333336</v>
      </c>
      <c r="U46" s="40">
        <f t="shared" si="10"/>
        <v>-379.57333333333327</v>
      </c>
      <c r="V46" s="42">
        <f t="shared" si="10"/>
        <v>-3416.16</v>
      </c>
      <c r="W46" s="4"/>
    </row>
    <row r="47" spans="1:23" x14ac:dyDescent="0.3">
      <c r="A47" s="15" t="s">
        <v>435</v>
      </c>
      <c r="B47" s="16" t="s">
        <v>109</v>
      </c>
      <c r="C47" s="18" t="s">
        <v>110</v>
      </c>
      <c r="D47" s="18" t="s">
        <v>108</v>
      </c>
      <c r="E47" s="19">
        <v>0.85</v>
      </c>
      <c r="F47" s="17" t="s">
        <v>376</v>
      </c>
      <c r="G47" s="22" t="s">
        <v>351</v>
      </c>
      <c r="H47" s="23">
        <v>50100</v>
      </c>
      <c r="I47" s="14">
        <v>100</v>
      </c>
      <c r="J47" s="14">
        <v>50000</v>
      </c>
      <c r="K47" s="14">
        <v>7500.0000000000009</v>
      </c>
      <c r="L47" s="24">
        <v>42500</v>
      </c>
      <c r="M47" s="53">
        <v>47680.85</v>
      </c>
      <c r="N47" s="41">
        <f t="shared" si="13"/>
        <v>100.0029411764699</v>
      </c>
      <c r="O47" s="14">
        <f t="shared" si="14"/>
        <v>47580.847058823529</v>
      </c>
      <c r="P47" s="14">
        <f t="shared" si="15"/>
        <v>7137.1270588235302</v>
      </c>
      <c r="Q47" s="54">
        <v>40443.72</v>
      </c>
      <c r="R47" s="5">
        <f t="shared" si="10"/>
        <v>-2419.1500000000015</v>
      </c>
      <c r="S47" s="40">
        <f t="shared" si="10"/>
        <v>2.9411764699034393E-3</v>
      </c>
      <c r="T47" s="40">
        <f t="shared" si="10"/>
        <v>-2419.1529411764714</v>
      </c>
      <c r="U47" s="40">
        <f t="shared" si="10"/>
        <v>-362.8729411764707</v>
      </c>
      <c r="V47" s="42">
        <f t="shared" si="10"/>
        <v>-2056.2799999999988</v>
      </c>
      <c r="W47" s="4"/>
    </row>
    <row r="48" spans="1:23" x14ac:dyDescent="0.3">
      <c r="A48" s="15" t="s">
        <v>435</v>
      </c>
      <c r="B48" s="16" t="s">
        <v>111</v>
      </c>
      <c r="C48" s="18" t="s">
        <v>112</v>
      </c>
      <c r="D48" s="18" t="s">
        <v>108</v>
      </c>
      <c r="E48" s="19">
        <v>0.85</v>
      </c>
      <c r="F48" s="17" t="s">
        <v>376</v>
      </c>
      <c r="G48" s="22" t="s">
        <v>351</v>
      </c>
      <c r="H48" s="23">
        <v>50100</v>
      </c>
      <c r="I48" s="14">
        <v>100</v>
      </c>
      <c r="J48" s="14">
        <v>50000</v>
      </c>
      <c r="K48" s="14">
        <v>7500.0000000000009</v>
      </c>
      <c r="L48" s="24">
        <v>42500</v>
      </c>
      <c r="M48" s="53">
        <v>48416.270000000004</v>
      </c>
      <c r="N48" s="41">
        <v>100</v>
      </c>
      <c r="O48" s="14">
        <f t="shared" si="14"/>
        <v>48316.270500000006</v>
      </c>
      <c r="P48" s="14">
        <f t="shared" si="15"/>
        <v>7247.4405000000015</v>
      </c>
      <c r="Q48" s="54">
        <v>41068.83</v>
      </c>
      <c r="R48" s="5">
        <f t="shared" si="10"/>
        <v>-1683.7299999999959</v>
      </c>
      <c r="S48" s="40">
        <f t="shared" si="10"/>
        <v>0</v>
      </c>
      <c r="T48" s="40">
        <f t="shared" si="10"/>
        <v>-1683.729499999994</v>
      </c>
      <c r="U48" s="40">
        <f t="shared" si="10"/>
        <v>-252.55949999999939</v>
      </c>
      <c r="V48" s="42">
        <f t="shared" si="10"/>
        <v>-1431.1699999999983</v>
      </c>
      <c r="W48" s="4"/>
    </row>
    <row r="49" spans="1:23" x14ac:dyDescent="0.3">
      <c r="A49" s="15" t="s">
        <v>435</v>
      </c>
      <c r="B49" s="16" t="s">
        <v>113</v>
      </c>
      <c r="C49" s="18" t="s">
        <v>114</v>
      </c>
      <c r="D49" s="18" t="s">
        <v>108</v>
      </c>
      <c r="E49" s="19">
        <v>0.9</v>
      </c>
      <c r="F49" s="17" t="s">
        <v>377</v>
      </c>
      <c r="G49" s="22" t="s">
        <v>356</v>
      </c>
      <c r="H49" s="23">
        <v>34300</v>
      </c>
      <c r="I49" s="14">
        <v>300</v>
      </c>
      <c r="J49" s="14">
        <v>34000</v>
      </c>
      <c r="K49" s="14">
        <v>3399.9999999999991</v>
      </c>
      <c r="L49" s="24">
        <v>30600</v>
      </c>
      <c r="M49" s="53">
        <v>33871.83</v>
      </c>
      <c r="N49" s="41">
        <f>M49-(Q49/E49)</f>
        <v>199.99666666666599</v>
      </c>
      <c r="O49" s="14">
        <f t="shared" si="14"/>
        <v>33671.833333333336</v>
      </c>
      <c r="P49" s="14">
        <f t="shared" si="15"/>
        <v>3367.1833333333329</v>
      </c>
      <c r="Q49" s="54">
        <v>30304.65</v>
      </c>
      <c r="R49" s="5">
        <f t="shared" si="10"/>
        <v>-428.16999999999825</v>
      </c>
      <c r="S49" s="40">
        <f t="shared" si="10"/>
        <v>-100.00333333333401</v>
      </c>
      <c r="T49" s="40">
        <f t="shared" si="10"/>
        <v>-328.16666666666424</v>
      </c>
      <c r="U49" s="40">
        <f t="shared" si="10"/>
        <v>-32.816666666666151</v>
      </c>
      <c r="V49" s="42">
        <f t="shared" si="10"/>
        <v>-295.34999999999854</v>
      </c>
      <c r="W49" s="4"/>
    </row>
    <row r="50" spans="1:23" x14ac:dyDescent="0.3">
      <c r="A50" s="15" t="s">
        <v>435</v>
      </c>
      <c r="B50" s="16" t="s">
        <v>115</v>
      </c>
      <c r="C50" s="18" t="s">
        <v>116</v>
      </c>
      <c r="D50" s="18" t="s">
        <v>108</v>
      </c>
      <c r="E50" s="19">
        <v>0.9</v>
      </c>
      <c r="F50" s="26" t="s">
        <v>379</v>
      </c>
      <c r="G50" s="22" t="s">
        <v>360</v>
      </c>
      <c r="H50" s="23">
        <v>20200</v>
      </c>
      <c r="I50" s="14">
        <v>200</v>
      </c>
      <c r="J50" s="14">
        <v>20000</v>
      </c>
      <c r="K50" s="14">
        <v>1999.9999999999995</v>
      </c>
      <c r="L50" s="24">
        <v>18000</v>
      </c>
      <c r="M50" s="53">
        <v>18777.2</v>
      </c>
      <c r="N50" s="41">
        <v>200</v>
      </c>
      <c r="O50" s="14">
        <f t="shared" si="14"/>
        <v>18577.200000000004</v>
      </c>
      <c r="P50" s="14">
        <f t="shared" si="15"/>
        <v>1857.7199999999996</v>
      </c>
      <c r="Q50" s="54">
        <v>16719.480000000003</v>
      </c>
      <c r="R50" s="5">
        <f t="shared" si="10"/>
        <v>-1422.7999999999993</v>
      </c>
      <c r="S50" s="40">
        <f t="shared" si="10"/>
        <v>0</v>
      </c>
      <c r="T50" s="40">
        <f t="shared" si="10"/>
        <v>-1422.7999999999956</v>
      </c>
      <c r="U50" s="40">
        <f t="shared" si="10"/>
        <v>-142.27999999999997</v>
      </c>
      <c r="V50" s="42">
        <f t="shared" si="10"/>
        <v>-1280.5199999999968</v>
      </c>
      <c r="W50" s="4"/>
    </row>
    <row r="51" spans="1:23" x14ac:dyDescent="0.3">
      <c r="A51" s="15" t="s">
        <v>435</v>
      </c>
      <c r="B51" s="16" t="s">
        <v>117</v>
      </c>
      <c r="C51" s="18" t="s">
        <v>118</v>
      </c>
      <c r="D51" s="18" t="s">
        <v>108</v>
      </c>
      <c r="E51" s="19">
        <v>0.9</v>
      </c>
      <c r="F51" s="26" t="s">
        <v>380</v>
      </c>
      <c r="G51" s="22" t="s">
        <v>360</v>
      </c>
      <c r="H51" s="23">
        <v>15600</v>
      </c>
      <c r="I51" s="14">
        <v>200</v>
      </c>
      <c r="J51" s="14">
        <v>15400</v>
      </c>
      <c r="K51" s="14">
        <v>1539.9999999999995</v>
      </c>
      <c r="L51" s="24">
        <v>13860</v>
      </c>
      <c r="M51" s="53">
        <v>15599.34</v>
      </c>
      <c r="N51" s="41">
        <v>200</v>
      </c>
      <c r="O51" s="14">
        <f t="shared" si="14"/>
        <v>15399.333999999999</v>
      </c>
      <c r="P51" s="14">
        <f t="shared" si="15"/>
        <v>1539.9339999999997</v>
      </c>
      <c r="Q51" s="54">
        <v>13859.4</v>
      </c>
      <c r="R51" s="5">
        <f t="shared" si="10"/>
        <v>-0.65999999999985448</v>
      </c>
      <c r="S51" s="40">
        <f t="shared" si="10"/>
        <v>0</v>
      </c>
      <c r="T51" s="40">
        <f t="shared" si="10"/>
        <v>-0.66600000000107684</v>
      </c>
      <c r="U51" s="40">
        <f t="shared" si="10"/>
        <v>-6.5999999999803549E-2</v>
      </c>
      <c r="V51" s="42">
        <f t="shared" si="10"/>
        <v>-0.6000000000003638</v>
      </c>
      <c r="W51" s="4"/>
    </row>
    <row r="52" spans="1:23" x14ac:dyDescent="0.3">
      <c r="A52" s="15" t="s">
        <v>435</v>
      </c>
      <c r="B52" s="16" t="s">
        <v>119</v>
      </c>
      <c r="C52" s="18" t="s">
        <v>120</v>
      </c>
      <c r="D52" s="18" t="s">
        <v>108</v>
      </c>
      <c r="E52" s="19">
        <v>0.9</v>
      </c>
      <c r="F52" s="26" t="s">
        <v>375</v>
      </c>
      <c r="G52" s="22" t="s">
        <v>370</v>
      </c>
      <c r="H52" s="23">
        <v>20000</v>
      </c>
      <c r="I52" s="14">
        <v>200</v>
      </c>
      <c r="J52" s="14">
        <v>19800</v>
      </c>
      <c r="K52" s="14">
        <v>1979.9999999999995</v>
      </c>
      <c r="L52" s="24">
        <v>17820</v>
      </c>
      <c r="M52" s="53">
        <v>18551.560000000001</v>
      </c>
      <c r="N52" s="41">
        <f>M52-(Q52/E52)</f>
        <v>200.00444444444292</v>
      </c>
      <c r="O52" s="14">
        <f t="shared" si="14"/>
        <v>18351.555555555558</v>
      </c>
      <c r="P52" s="14">
        <f t="shared" si="15"/>
        <v>1835.1555555555553</v>
      </c>
      <c r="Q52" s="54">
        <v>16516.400000000001</v>
      </c>
      <c r="R52" s="5">
        <f t="shared" si="10"/>
        <v>-1448.4399999999987</v>
      </c>
      <c r="S52" s="40">
        <f t="shared" si="10"/>
        <v>4.4444444429245777E-3</v>
      </c>
      <c r="T52" s="40">
        <f t="shared" si="10"/>
        <v>-1448.4444444444416</v>
      </c>
      <c r="U52" s="40">
        <f t="shared" si="10"/>
        <v>-144.84444444444421</v>
      </c>
      <c r="V52" s="42">
        <f t="shared" si="10"/>
        <v>-1303.5999999999985</v>
      </c>
      <c r="W52" s="4"/>
    </row>
    <row r="53" spans="1:23" x14ac:dyDescent="0.3">
      <c r="A53" s="15" t="s">
        <v>435</v>
      </c>
      <c r="B53" s="16" t="s">
        <v>121</v>
      </c>
      <c r="C53" s="18" t="s">
        <v>122</v>
      </c>
      <c r="D53" s="18" t="s">
        <v>108</v>
      </c>
      <c r="E53" s="19">
        <v>0.9</v>
      </c>
      <c r="F53" s="17" t="s">
        <v>381</v>
      </c>
      <c r="G53" s="22" t="s">
        <v>382</v>
      </c>
      <c r="H53" s="23">
        <v>760753</v>
      </c>
      <c r="I53" s="14">
        <v>500</v>
      </c>
      <c r="J53" s="14">
        <v>760253</v>
      </c>
      <c r="K53" s="14">
        <v>76025.299999999988</v>
      </c>
      <c r="L53" s="24">
        <v>684227.70000000007</v>
      </c>
      <c r="M53" s="53">
        <v>760776.59</v>
      </c>
      <c r="N53" s="41">
        <f>M53-(Q53/E53)</f>
        <v>534.29000000003725</v>
      </c>
      <c r="O53" s="14">
        <f t="shared" si="14"/>
        <v>760242.29999999993</v>
      </c>
      <c r="P53" s="14">
        <f t="shared" si="15"/>
        <v>76024.229999999981</v>
      </c>
      <c r="Q53" s="54">
        <v>684218.07</v>
      </c>
      <c r="R53" s="5">
        <f t="shared" si="10"/>
        <v>23.589999999967404</v>
      </c>
      <c r="S53" s="40">
        <f t="shared" si="10"/>
        <v>34.290000000037253</v>
      </c>
      <c r="T53" s="40">
        <f t="shared" si="10"/>
        <v>-10.700000000069849</v>
      </c>
      <c r="U53" s="40">
        <f t="shared" si="10"/>
        <v>-1.0700000000069849</v>
      </c>
      <c r="V53" s="42">
        <f t="shared" si="10"/>
        <v>-9.6300000001210719</v>
      </c>
      <c r="W53" s="4"/>
    </row>
    <row r="54" spans="1:23" x14ac:dyDescent="0.3">
      <c r="A54" s="15" t="s">
        <v>435</v>
      </c>
      <c r="B54" s="16" t="s">
        <v>123</v>
      </c>
      <c r="C54" s="18" t="s">
        <v>124</v>
      </c>
      <c r="D54" s="18" t="s">
        <v>108</v>
      </c>
      <c r="E54" s="19">
        <v>0.9</v>
      </c>
      <c r="F54" s="26" t="s">
        <v>377</v>
      </c>
      <c r="G54" s="22" t="s">
        <v>356</v>
      </c>
      <c r="H54" s="23">
        <v>32911.120000000003</v>
      </c>
      <c r="I54" s="14">
        <v>200</v>
      </c>
      <c r="J54" s="14">
        <v>32711.120000000003</v>
      </c>
      <c r="K54" s="14">
        <v>3271.1119999999996</v>
      </c>
      <c r="L54" s="24">
        <v>29440.008000000002</v>
      </c>
      <c r="M54" s="23">
        <v>32911.120000000003</v>
      </c>
      <c r="N54" s="41">
        <v>200</v>
      </c>
      <c r="O54" s="14">
        <f t="shared" si="14"/>
        <v>32711.122000000003</v>
      </c>
      <c r="P54" s="14">
        <f t="shared" ref="P54:P91" si="16">(M54-N54)*(100%-E54)</f>
        <v>3271.1119999999996</v>
      </c>
      <c r="Q54" s="54">
        <v>29440.010000000002</v>
      </c>
      <c r="R54" s="5">
        <f t="shared" ref="R54:V73" si="17">M54-H54</f>
        <v>0</v>
      </c>
      <c r="S54" s="40">
        <f t="shared" si="17"/>
        <v>0</v>
      </c>
      <c r="T54" s="40">
        <f t="shared" si="17"/>
        <v>2.0000000004074536E-3</v>
      </c>
      <c r="U54" s="40">
        <f t="shared" si="17"/>
        <v>0</v>
      </c>
      <c r="V54" s="42">
        <f t="shared" si="17"/>
        <v>2.0000000004074536E-3</v>
      </c>
      <c r="W54" s="4"/>
    </row>
    <row r="55" spans="1:23" x14ac:dyDescent="0.3">
      <c r="A55" s="15" t="s">
        <v>435</v>
      </c>
      <c r="B55" s="16" t="s">
        <v>125</v>
      </c>
      <c r="C55" s="18" t="s">
        <v>126</v>
      </c>
      <c r="D55" s="18" t="s">
        <v>108</v>
      </c>
      <c r="E55" s="19">
        <v>0.9</v>
      </c>
      <c r="F55" s="17" t="s">
        <v>380</v>
      </c>
      <c r="G55" s="22" t="s">
        <v>360</v>
      </c>
      <c r="H55" s="23">
        <v>8950</v>
      </c>
      <c r="I55" s="14">
        <v>200</v>
      </c>
      <c r="J55" s="14">
        <v>8950</v>
      </c>
      <c r="K55" s="14">
        <v>894.99999999999977</v>
      </c>
      <c r="L55" s="24">
        <v>8055</v>
      </c>
      <c r="M55" s="53">
        <v>8967.8000000000011</v>
      </c>
      <c r="N55" s="41">
        <v>200</v>
      </c>
      <c r="O55" s="14">
        <f t="shared" si="14"/>
        <v>8767.9800000000014</v>
      </c>
      <c r="P55" s="14">
        <f t="shared" si="16"/>
        <v>876.77999999999986</v>
      </c>
      <c r="Q55" s="54">
        <v>7891.2000000000007</v>
      </c>
      <c r="R55" s="5">
        <f t="shared" si="17"/>
        <v>17.800000000001091</v>
      </c>
      <c r="S55" s="40">
        <f t="shared" si="17"/>
        <v>0</v>
      </c>
      <c r="T55" s="40">
        <f t="shared" si="17"/>
        <v>-182.01999999999862</v>
      </c>
      <c r="U55" s="40">
        <f t="shared" si="17"/>
        <v>-18.219999999999914</v>
      </c>
      <c r="V55" s="42">
        <f t="shared" si="17"/>
        <v>-163.79999999999927</v>
      </c>
      <c r="W55" s="4"/>
    </row>
    <row r="56" spans="1:23" x14ac:dyDescent="0.3">
      <c r="A56" s="15" t="s">
        <v>435</v>
      </c>
      <c r="B56" s="16" t="s">
        <v>127</v>
      </c>
      <c r="C56" s="18" t="s">
        <v>128</v>
      </c>
      <c r="D56" s="18" t="s">
        <v>108</v>
      </c>
      <c r="E56" s="19">
        <v>0.85</v>
      </c>
      <c r="F56" s="17" t="s">
        <v>376</v>
      </c>
      <c r="G56" s="22" t="s">
        <v>351</v>
      </c>
      <c r="H56" s="23">
        <v>20200</v>
      </c>
      <c r="I56" s="14">
        <v>200</v>
      </c>
      <c r="J56" s="14">
        <v>20000</v>
      </c>
      <c r="K56" s="14">
        <v>3000.0000000000005</v>
      </c>
      <c r="L56" s="24">
        <v>17000</v>
      </c>
      <c r="M56" s="53">
        <v>18819.439999999999</v>
      </c>
      <c r="N56" s="41">
        <f>M56-(Q56/E56)</f>
        <v>200.00470588235112</v>
      </c>
      <c r="O56" s="14">
        <f t="shared" si="14"/>
        <v>18619.435294117648</v>
      </c>
      <c r="P56" s="14">
        <f t="shared" si="16"/>
        <v>2792.9152941176476</v>
      </c>
      <c r="Q56" s="54">
        <v>15826.52</v>
      </c>
      <c r="R56" s="5">
        <f t="shared" si="17"/>
        <v>-1380.5600000000013</v>
      </c>
      <c r="S56" s="40">
        <f t="shared" si="17"/>
        <v>4.7058823511179071E-3</v>
      </c>
      <c r="T56" s="40">
        <f t="shared" si="17"/>
        <v>-1380.5647058823524</v>
      </c>
      <c r="U56" s="40">
        <f t="shared" si="17"/>
        <v>-207.08470588235286</v>
      </c>
      <c r="V56" s="42">
        <f t="shared" si="17"/>
        <v>-1173.4799999999996</v>
      </c>
      <c r="W56" s="4"/>
    </row>
    <row r="57" spans="1:23" x14ac:dyDescent="0.3">
      <c r="A57" s="15" t="s">
        <v>435</v>
      </c>
      <c r="B57" s="16" t="s">
        <v>129</v>
      </c>
      <c r="C57" s="18" t="s">
        <v>130</v>
      </c>
      <c r="D57" s="18" t="s">
        <v>108</v>
      </c>
      <c r="E57" s="19">
        <v>0.85</v>
      </c>
      <c r="F57" s="17" t="s">
        <v>376</v>
      </c>
      <c r="G57" s="22" t="s">
        <v>351</v>
      </c>
      <c r="H57" s="23">
        <v>30100</v>
      </c>
      <c r="I57" s="14">
        <v>100</v>
      </c>
      <c r="J57" s="14">
        <v>30000</v>
      </c>
      <c r="K57" s="14">
        <v>4500.0000000000009</v>
      </c>
      <c r="L57" s="24">
        <v>25500</v>
      </c>
      <c r="M57" s="23">
        <v>30100</v>
      </c>
      <c r="N57" s="14">
        <v>100</v>
      </c>
      <c r="O57" s="14">
        <v>30000</v>
      </c>
      <c r="P57" s="14">
        <v>4500.0000000000009</v>
      </c>
      <c r="Q57" s="24">
        <v>25500</v>
      </c>
      <c r="R57" s="5">
        <f t="shared" si="17"/>
        <v>0</v>
      </c>
      <c r="S57" s="40">
        <f t="shared" si="17"/>
        <v>0</v>
      </c>
      <c r="T57" s="40">
        <f t="shared" si="17"/>
        <v>0</v>
      </c>
      <c r="U57" s="40">
        <f t="shared" si="17"/>
        <v>0</v>
      </c>
      <c r="V57" s="42">
        <f t="shared" si="17"/>
        <v>0</v>
      </c>
      <c r="W57" s="4"/>
    </row>
    <row r="58" spans="1:23" x14ac:dyDescent="0.3">
      <c r="A58" s="15" t="s">
        <v>435</v>
      </c>
      <c r="B58" s="16" t="s">
        <v>131</v>
      </c>
      <c r="C58" s="18" t="s">
        <v>132</v>
      </c>
      <c r="D58" s="18" t="s">
        <v>108</v>
      </c>
      <c r="E58" s="19">
        <v>0.85</v>
      </c>
      <c r="F58" s="17" t="s">
        <v>376</v>
      </c>
      <c r="G58" s="22" t="s">
        <v>351</v>
      </c>
      <c r="H58" s="23">
        <v>11100</v>
      </c>
      <c r="I58" s="14">
        <v>100</v>
      </c>
      <c r="J58" s="14">
        <v>11000</v>
      </c>
      <c r="K58" s="14">
        <v>1650.0000000000002</v>
      </c>
      <c r="L58" s="24">
        <v>9350</v>
      </c>
      <c r="M58" s="23">
        <v>11100</v>
      </c>
      <c r="N58" s="14">
        <v>100</v>
      </c>
      <c r="O58" s="14">
        <v>11000</v>
      </c>
      <c r="P58" s="14">
        <v>1650.0000000000002</v>
      </c>
      <c r="Q58" s="24">
        <v>9350</v>
      </c>
      <c r="R58" s="5">
        <f t="shared" si="17"/>
        <v>0</v>
      </c>
      <c r="S58" s="40">
        <f t="shared" si="17"/>
        <v>0</v>
      </c>
      <c r="T58" s="40">
        <f t="shared" si="17"/>
        <v>0</v>
      </c>
      <c r="U58" s="40">
        <f t="shared" si="17"/>
        <v>0</v>
      </c>
      <c r="V58" s="42">
        <f t="shared" si="17"/>
        <v>0</v>
      </c>
      <c r="W58" s="4"/>
    </row>
    <row r="59" spans="1:23" x14ac:dyDescent="0.3">
      <c r="A59" s="15" t="s">
        <v>435</v>
      </c>
      <c r="B59" s="16" t="s">
        <v>133</v>
      </c>
      <c r="C59" s="18" t="s">
        <v>134</v>
      </c>
      <c r="D59" s="18" t="s">
        <v>21</v>
      </c>
      <c r="E59" s="19">
        <v>0.85</v>
      </c>
      <c r="F59" s="17" t="s">
        <v>383</v>
      </c>
      <c r="G59" s="22" t="s">
        <v>343</v>
      </c>
      <c r="H59" s="23">
        <v>3833</v>
      </c>
      <c r="I59" s="14">
        <v>0</v>
      </c>
      <c r="J59" s="14">
        <v>3833</v>
      </c>
      <c r="K59" s="14">
        <v>574.95000000000005</v>
      </c>
      <c r="L59" s="24">
        <v>3258.0499999999997</v>
      </c>
      <c r="M59" s="53">
        <v>3833</v>
      </c>
      <c r="N59" s="41">
        <v>0</v>
      </c>
      <c r="O59" s="14">
        <v>3833</v>
      </c>
      <c r="P59" s="14">
        <f t="shared" si="16"/>
        <v>574.95000000000005</v>
      </c>
      <c r="Q59" s="54">
        <v>3258</v>
      </c>
      <c r="R59" s="5">
        <f t="shared" si="17"/>
        <v>0</v>
      </c>
      <c r="S59" s="40">
        <f t="shared" si="17"/>
        <v>0</v>
      </c>
      <c r="T59" s="40">
        <f t="shared" si="17"/>
        <v>0</v>
      </c>
      <c r="U59" s="40">
        <f t="shared" si="17"/>
        <v>0</v>
      </c>
      <c r="V59" s="42">
        <f t="shared" si="17"/>
        <v>-4.9999999999727152E-2</v>
      </c>
      <c r="W59" s="4"/>
    </row>
    <row r="60" spans="1:23" x14ac:dyDescent="0.3">
      <c r="A60" s="15" t="s">
        <v>435</v>
      </c>
      <c r="B60" s="16" t="s">
        <v>135</v>
      </c>
      <c r="C60" s="18" t="s">
        <v>136</v>
      </c>
      <c r="D60" s="18" t="s">
        <v>59</v>
      </c>
      <c r="E60" s="19">
        <v>1</v>
      </c>
      <c r="F60" s="26" t="s">
        <v>352</v>
      </c>
      <c r="G60" s="27">
        <v>45085</v>
      </c>
      <c r="H60" s="23">
        <v>38000</v>
      </c>
      <c r="I60" s="14">
        <v>5206.6099999999997</v>
      </c>
      <c r="J60" s="14">
        <v>32793.39</v>
      </c>
      <c r="K60" s="14">
        <v>0</v>
      </c>
      <c r="L60" s="24">
        <v>32793.39</v>
      </c>
      <c r="M60" s="53">
        <v>37335.06</v>
      </c>
      <c r="N60" s="41">
        <f t="shared" ref="N60:N91" si="18">M60-(Q60/E60)</f>
        <v>11835.059999999998</v>
      </c>
      <c r="O60" s="14">
        <f t="shared" ref="O60:O91" si="19">P60+Q60</f>
        <v>25500</v>
      </c>
      <c r="P60" s="14">
        <f t="shared" si="16"/>
        <v>0</v>
      </c>
      <c r="Q60" s="54">
        <v>25500</v>
      </c>
      <c r="R60" s="5">
        <f t="shared" si="17"/>
        <v>-664.94000000000233</v>
      </c>
      <c r="S60" s="40">
        <f t="shared" si="17"/>
        <v>6628.449999999998</v>
      </c>
      <c r="T60" s="40">
        <f t="shared" si="17"/>
        <v>-7293.3899999999994</v>
      </c>
      <c r="U60" s="40">
        <f t="shared" si="17"/>
        <v>0</v>
      </c>
      <c r="V60" s="42">
        <f t="shared" si="17"/>
        <v>-7293.3899999999994</v>
      </c>
      <c r="W60" s="4"/>
    </row>
    <row r="61" spans="1:23" x14ac:dyDescent="0.3">
      <c r="A61" s="15" t="s">
        <v>435</v>
      </c>
      <c r="B61" s="16" t="s">
        <v>137</v>
      </c>
      <c r="C61" s="18" t="s">
        <v>138</v>
      </c>
      <c r="D61" s="18" t="s">
        <v>59</v>
      </c>
      <c r="E61" s="19">
        <v>1</v>
      </c>
      <c r="F61" s="17" t="s">
        <v>384</v>
      </c>
      <c r="G61" s="22" t="s">
        <v>351</v>
      </c>
      <c r="H61" s="23">
        <v>55000</v>
      </c>
      <c r="I61" s="14">
        <v>11550</v>
      </c>
      <c r="J61" s="14">
        <v>43450</v>
      </c>
      <c r="K61" s="14">
        <v>0</v>
      </c>
      <c r="L61" s="24">
        <v>43450</v>
      </c>
      <c r="M61" s="53">
        <v>55000</v>
      </c>
      <c r="N61" s="41">
        <f t="shared" si="18"/>
        <v>11550</v>
      </c>
      <c r="O61" s="14">
        <f t="shared" si="19"/>
        <v>43450</v>
      </c>
      <c r="P61" s="14">
        <f t="shared" si="16"/>
        <v>0</v>
      </c>
      <c r="Q61" s="54">
        <v>43450</v>
      </c>
      <c r="R61" s="5">
        <f t="shared" si="17"/>
        <v>0</v>
      </c>
      <c r="S61" s="40">
        <f t="shared" si="17"/>
        <v>0</v>
      </c>
      <c r="T61" s="40">
        <f t="shared" si="17"/>
        <v>0</v>
      </c>
      <c r="U61" s="40">
        <f t="shared" si="17"/>
        <v>0</v>
      </c>
      <c r="V61" s="42">
        <f t="shared" si="17"/>
        <v>0</v>
      </c>
      <c r="W61" s="4"/>
    </row>
    <row r="62" spans="1:23" x14ac:dyDescent="0.3">
      <c r="A62" s="15" t="s">
        <v>435</v>
      </c>
      <c r="B62" s="16" t="s">
        <v>139</v>
      </c>
      <c r="C62" s="18" t="s">
        <v>140</v>
      </c>
      <c r="D62" s="18" t="s">
        <v>59</v>
      </c>
      <c r="E62" s="19">
        <v>1</v>
      </c>
      <c r="F62" s="17" t="s">
        <v>386</v>
      </c>
      <c r="G62" s="22" t="s">
        <v>343</v>
      </c>
      <c r="H62" s="23">
        <v>103000</v>
      </c>
      <c r="I62" s="14">
        <v>46500</v>
      </c>
      <c r="J62" s="14">
        <v>56500</v>
      </c>
      <c r="K62" s="14">
        <v>0</v>
      </c>
      <c r="L62" s="24">
        <v>56500</v>
      </c>
      <c r="M62" s="53">
        <v>87549.99</v>
      </c>
      <c r="N62" s="41">
        <f t="shared" si="18"/>
        <v>57549.990000000005</v>
      </c>
      <c r="O62" s="14">
        <f t="shared" si="19"/>
        <v>30000</v>
      </c>
      <c r="P62" s="14">
        <f t="shared" si="16"/>
        <v>0</v>
      </c>
      <c r="Q62" s="54">
        <v>30000</v>
      </c>
      <c r="R62" s="5">
        <f t="shared" si="17"/>
        <v>-15450.009999999995</v>
      </c>
      <c r="S62" s="40">
        <f t="shared" si="17"/>
        <v>11049.990000000005</v>
      </c>
      <c r="T62" s="40">
        <f t="shared" si="17"/>
        <v>-26500</v>
      </c>
      <c r="U62" s="40">
        <f t="shared" si="17"/>
        <v>0</v>
      </c>
      <c r="V62" s="42">
        <f t="shared" si="17"/>
        <v>-26500</v>
      </c>
      <c r="W62" s="4"/>
    </row>
    <row r="63" spans="1:23" x14ac:dyDescent="0.3">
      <c r="A63" s="15" t="s">
        <v>435</v>
      </c>
      <c r="B63" s="16" t="s">
        <v>150</v>
      </c>
      <c r="C63" s="18" t="s">
        <v>151</v>
      </c>
      <c r="D63" s="18" t="s">
        <v>34</v>
      </c>
      <c r="E63" s="19">
        <v>0.85</v>
      </c>
      <c r="F63" s="17" t="s">
        <v>390</v>
      </c>
      <c r="G63" s="22" t="s">
        <v>351</v>
      </c>
      <c r="H63" s="23">
        <v>65000</v>
      </c>
      <c r="I63" s="14">
        <v>0</v>
      </c>
      <c r="J63" s="14">
        <v>65000</v>
      </c>
      <c r="K63" s="14">
        <v>9750.0000000000018</v>
      </c>
      <c r="L63" s="24">
        <v>55250</v>
      </c>
      <c r="M63" s="53">
        <v>65000</v>
      </c>
      <c r="N63" s="41">
        <f t="shared" si="18"/>
        <v>0</v>
      </c>
      <c r="O63" s="14">
        <f t="shared" si="19"/>
        <v>65000</v>
      </c>
      <c r="P63" s="14">
        <f t="shared" si="16"/>
        <v>9750.0000000000018</v>
      </c>
      <c r="Q63" s="54">
        <v>55250</v>
      </c>
      <c r="R63" s="5">
        <f t="shared" si="17"/>
        <v>0</v>
      </c>
      <c r="S63" s="40">
        <f t="shared" si="17"/>
        <v>0</v>
      </c>
      <c r="T63" s="40">
        <f t="shared" si="17"/>
        <v>0</v>
      </c>
      <c r="U63" s="40">
        <f t="shared" si="17"/>
        <v>0</v>
      </c>
      <c r="V63" s="42">
        <f t="shared" si="17"/>
        <v>0</v>
      </c>
      <c r="W63" s="4"/>
    </row>
    <row r="64" spans="1:23" x14ac:dyDescent="0.3">
      <c r="A64" s="15" t="s">
        <v>435</v>
      </c>
      <c r="B64" s="16" t="s">
        <v>152</v>
      </c>
      <c r="C64" s="18" t="s">
        <v>153</v>
      </c>
      <c r="D64" s="18" t="s">
        <v>34</v>
      </c>
      <c r="E64" s="19">
        <v>0.85</v>
      </c>
      <c r="F64" s="17" t="s">
        <v>390</v>
      </c>
      <c r="G64" s="22" t="s">
        <v>351</v>
      </c>
      <c r="H64" s="23">
        <v>130000</v>
      </c>
      <c r="I64" s="14">
        <v>0</v>
      </c>
      <c r="J64" s="14">
        <v>130000</v>
      </c>
      <c r="K64" s="14">
        <v>19500.000000000004</v>
      </c>
      <c r="L64" s="24">
        <v>110500</v>
      </c>
      <c r="M64" s="53">
        <v>130000</v>
      </c>
      <c r="N64" s="41">
        <f t="shared" si="18"/>
        <v>0</v>
      </c>
      <c r="O64" s="14">
        <f t="shared" si="19"/>
        <v>130000</v>
      </c>
      <c r="P64" s="14">
        <f t="shared" si="16"/>
        <v>19500.000000000004</v>
      </c>
      <c r="Q64" s="54">
        <v>110500</v>
      </c>
      <c r="R64" s="5">
        <f t="shared" si="17"/>
        <v>0</v>
      </c>
      <c r="S64" s="40">
        <f t="shared" si="17"/>
        <v>0</v>
      </c>
      <c r="T64" s="40">
        <f t="shared" si="17"/>
        <v>0</v>
      </c>
      <c r="U64" s="40">
        <f t="shared" si="17"/>
        <v>0</v>
      </c>
      <c r="V64" s="42">
        <f t="shared" si="17"/>
        <v>0</v>
      </c>
      <c r="W64" s="4"/>
    </row>
    <row r="65" spans="1:23" x14ac:dyDescent="0.3">
      <c r="A65" s="15" t="s">
        <v>435</v>
      </c>
      <c r="B65" s="16" t="s">
        <v>154</v>
      </c>
      <c r="C65" s="18" t="s">
        <v>155</v>
      </c>
      <c r="D65" s="18" t="s">
        <v>59</v>
      </c>
      <c r="E65" s="19">
        <v>1</v>
      </c>
      <c r="F65" s="28" t="s">
        <v>391</v>
      </c>
      <c r="G65" s="27">
        <v>45358</v>
      </c>
      <c r="H65" s="23">
        <v>170500</v>
      </c>
      <c r="I65" s="14">
        <v>90500</v>
      </c>
      <c r="J65" s="14">
        <v>80000</v>
      </c>
      <c r="K65" s="14">
        <v>0</v>
      </c>
      <c r="L65" s="24">
        <v>80000</v>
      </c>
      <c r="M65" s="53">
        <v>126000</v>
      </c>
      <c r="N65" s="41">
        <f t="shared" si="18"/>
        <v>46000</v>
      </c>
      <c r="O65" s="14">
        <f t="shared" si="19"/>
        <v>80000</v>
      </c>
      <c r="P65" s="14">
        <f t="shared" si="16"/>
        <v>0</v>
      </c>
      <c r="Q65" s="54">
        <v>80000</v>
      </c>
      <c r="R65" s="5">
        <f t="shared" si="17"/>
        <v>-44500</v>
      </c>
      <c r="S65" s="40">
        <f t="shared" si="17"/>
        <v>-44500</v>
      </c>
      <c r="T65" s="40">
        <f t="shared" si="17"/>
        <v>0</v>
      </c>
      <c r="U65" s="40">
        <f t="shared" si="17"/>
        <v>0</v>
      </c>
      <c r="V65" s="42">
        <f t="shared" si="17"/>
        <v>0</v>
      </c>
      <c r="W65" s="4"/>
    </row>
    <row r="66" spans="1:23" x14ac:dyDescent="0.3">
      <c r="A66" s="15" t="s">
        <v>435</v>
      </c>
      <c r="B66" s="16" t="s">
        <v>156</v>
      </c>
      <c r="C66" s="18" t="s">
        <v>157</v>
      </c>
      <c r="D66" s="18" t="s">
        <v>59</v>
      </c>
      <c r="E66" s="19">
        <v>1</v>
      </c>
      <c r="F66" s="26" t="s">
        <v>387</v>
      </c>
      <c r="G66" s="27">
        <v>44995</v>
      </c>
      <c r="H66" s="23">
        <v>35000</v>
      </c>
      <c r="I66" s="14">
        <v>6074.38</v>
      </c>
      <c r="J66" s="14">
        <v>28925.62</v>
      </c>
      <c r="K66" s="14">
        <v>0</v>
      </c>
      <c r="L66" s="24">
        <v>28925.62</v>
      </c>
      <c r="M66" s="53">
        <v>26000</v>
      </c>
      <c r="N66" s="41">
        <f t="shared" si="18"/>
        <v>5000</v>
      </c>
      <c r="O66" s="14">
        <f t="shared" si="19"/>
        <v>21000</v>
      </c>
      <c r="P66" s="14">
        <f t="shared" si="16"/>
        <v>0</v>
      </c>
      <c r="Q66" s="54">
        <v>21000</v>
      </c>
      <c r="R66" s="5">
        <f t="shared" si="17"/>
        <v>-9000</v>
      </c>
      <c r="S66" s="40">
        <f t="shared" si="17"/>
        <v>-1074.3800000000001</v>
      </c>
      <c r="T66" s="40">
        <f t="shared" si="17"/>
        <v>-7925.619999999999</v>
      </c>
      <c r="U66" s="40">
        <f t="shared" si="17"/>
        <v>0</v>
      </c>
      <c r="V66" s="42">
        <f t="shared" si="17"/>
        <v>-7925.619999999999</v>
      </c>
      <c r="W66" s="4"/>
    </row>
    <row r="67" spans="1:23" x14ac:dyDescent="0.3">
      <c r="A67" s="15" t="s">
        <v>435</v>
      </c>
      <c r="B67" s="16" t="s">
        <v>158</v>
      </c>
      <c r="C67" s="18" t="s">
        <v>159</v>
      </c>
      <c r="D67" s="18" t="s">
        <v>59</v>
      </c>
      <c r="E67" s="19">
        <v>1</v>
      </c>
      <c r="F67" s="26" t="s">
        <v>391</v>
      </c>
      <c r="G67" s="27">
        <v>45358</v>
      </c>
      <c r="H67" s="23">
        <v>21000</v>
      </c>
      <c r="I67" s="14">
        <v>4144.63</v>
      </c>
      <c r="J67" s="14">
        <v>16855.37</v>
      </c>
      <c r="K67" s="14">
        <v>0</v>
      </c>
      <c r="L67" s="24">
        <v>16855.37</v>
      </c>
      <c r="M67" s="53">
        <v>21000</v>
      </c>
      <c r="N67" s="41">
        <f t="shared" si="18"/>
        <v>4145</v>
      </c>
      <c r="O67" s="14">
        <f t="shared" si="19"/>
        <v>16855</v>
      </c>
      <c r="P67" s="14">
        <f t="shared" si="16"/>
        <v>0</v>
      </c>
      <c r="Q67" s="54">
        <v>16855</v>
      </c>
      <c r="R67" s="5">
        <f t="shared" si="17"/>
        <v>0</v>
      </c>
      <c r="S67" s="40">
        <f t="shared" si="17"/>
        <v>0.36999999999989086</v>
      </c>
      <c r="T67" s="40">
        <f t="shared" si="17"/>
        <v>-0.36999999999898137</v>
      </c>
      <c r="U67" s="40">
        <f t="shared" si="17"/>
        <v>0</v>
      </c>
      <c r="V67" s="42">
        <f t="shared" si="17"/>
        <v>-0.36999999999898137</v>
      </c>
      <c r="W67" s="4"/>
    </row>
    <row r="68" spans="1:23" x14ac:dyDescent="0.3">
      <c r="A68" s="15" t="s">
        <v>435</v>
      </c>
      <c r="B68" s="16" t="s">
        <v>160</v>
      </c>
      <c r="C68" s="18" t="s">
        <v>161</v>
      </c>
      <c r="D68" s="18" t="s">
        <v>162</v>
      </c>
      <c r="E68" s="19">
        <v>0.4</v>
      </c>
      <c r="F68" s="17" t="s">
        <v>384</v>
      </c>
      <c r="G68" s="22" t="s">
        <v>351</v>
      </c>
      <c r="H68" s="23">
        <v>97000</v>
      </c>
      <c r="I68" s="14">
        <v>3170.37</v>
      </c>
      <c r="J68" s="14">
        <v>93829.63</v>
      </c>
      <c r="K68" s="14">
        <v>76672.100000000006</v>
      </c>
      <c r="L68" s="24">
        <v>17157.53</v>
      </c>
      <c r="M68" s="53">
        <v>97000</v>
      </c>
      <c r="N68" s="41">
        <f t="shared" si="18"/>
        <v>54105</v>
      </c>
      <c r="O68" s="14">
        <f t="shared" si="19"/>
        <v>42895</v>
      </c>
      <c r="P68" s="14">
        <f t="shared" si="16"/>
        <v>25737</v>
      </c>
      <c r="Q68" s="54">
        <v>17158</v>
      </c>
      <c r="R68" s="5">
        <f t="shared" si="17"/>
        <v>0</v>
      </c>
      <c r="S68" s="40">
        <f t="shared" si="17"/>
        <v>50934.63</v>
      </c>
      <c r="T68" s="40">
        <f t="shared" si="17"/>
        <v>-50934.630000000005</v>
      </c>
      <c r="U68" s="40">
        <f t="shared" si="17"/>
        <v>-50935.100000000006</v>
      </c>
      <c r="V68" s="42">
        <f t="shared" si="17"/>
        <v>0.47000000000116415</v>
      </c>
      <c r="W68" s="4"/>
    </row>
    <row r="69" spans="1:23" x14ac:dyDescent="0.3">
      <c r="A69" s="15" t="s">
        <v>435</v>
      </c>
      <c r="B69" s="16" t="s">
        <v>163</v>
      </c>
      <c r="C69" s="18" t="s">
        <v>164</v>
      </c>
      <c r="D69" s="18" t="s">
        <v>59</v>
      </c>
      <c r="E69" s="19">
        <v>1</v>
      </c>
      <c r="F69" s="28" t="s">
        <v>385</v>
      </c>
      <c r="G69" s="27">
        <v>45176</v>
      </c>
      <c r="H69" s="23">
        <v>94700</v>
      </c>
      <c r="I69" s="14">
        <v>31843</v>
      </c>
      <c r="J69" s="14">
        <v>62857</v>
      </c>
      <c r="K69" s="14">
        <v>0</v>
      </c>
      <c r="L69" s="24">
        <v>62857</v>
      </c>
      <c r="M69" s="53">
        <v>75573.81</v>
      </c>
      <c r="N69" s="41">
        <f t="shared" si="18"/>
        <v>12457.809999999998</v>
      </c>
      <c r="O69" s="14">
        <f t="shared" si="19"/>
        <v>63116</v>
      </c>
      <c r="P69" s="14">
        <f t="shared" si="16"/>
        <v>0</v>
      </c>
      <c r="Q69" s="54">
        <v>63116</v>
      </c>
      <c r="R69" s="5">
        <f t="shared" si="17"/>
        <v>-19126.190000000002</v>
      </c>
      <c r="S69" s="40">
        <f t="shared" si="17"/>
        <v>-19385.190000000002</v>
      </c>
      <c r="T69" s="40">
        <f t="shared" si="17"/>
        <v>259</v>
      </c>
      <c r="U69" s="40">
        <f t="shared" si="17"/>
        <v>0</v>
      </c>
      <c r="V69" s="42">
        <f t="shared" si="17"/>
        <v>259</v>
      </c>
      <c r="W69" s="4"/>
    </row>
    <row r="70" spans="1:23" x14ac:dyDescent="0.3">
      <c r="A70" s="15" t="s">
        <v>434</v>
      </c>
      <c r="B70" s="16" t="s">
        <v>168</v>
      </c>
      <c r="C70" s="18" t="s">
        <v>169</v>
      </c>
      <c r="D70" s="18" t="s">
        <v>170</v>
      </c>
      <c r="E70" s="19">
        <v>1</v>
      </c>
      <c r="F70" s="26" t="s">
        <v>393</v>
      </c>
      <c r="G70" s="27">
        <v>45176</v>
      </c>
      <c r="H70" s="23">
        <v>10087.799999999999</v>
      </c>
      <c r="I70" s="14">
        <v>0</v>
      </c>
      <c r="J70" s="14">
        <v>10087.799999999999</v>
      </c>
      <c r="K70" s="14">
        <v>0</v>
      </c>
      <c r="L70" s="24">
        <v>10087.799999999999</v>
      </c>
      <c r="M70" s="53">
        <v>11090</v>
      </c>
      <c r="N70" s="41">
        <f t="shared" si="18"/>
        <v>2178</v>
      </c>
      <c r="O70" s="14">
        <f t="shared" si="19"/>
        <v>8912</v>
      </c>
      <c r="P70" s="14">
        <f t="shared" si="16"/>
        <v>0</v>
      </c>
      <c r="Q70" s="54">
        <v>8912</v>
      </c>
      <c r="R70" s="5">
        <f t="shared" si="17"/>
        <v>1002.2000000000007</v>
      </c>
      <c r="S70" s="40">
        <f t="shared" si="17"/>
        <v>2178</v>
      </c>
      <c r="T70" s="40">
        <f t="shared" si="17"/>
        <v>-1175.7999999999993</v>
      </c>
      <c r="U70" s="40">
        <f t="shared" si="17"/>
        <v>0</v>
      </c>
      <c r="V70" s="42">
        <f t="shared" si="17"/>
        <v>-1175.7999999999993</v>
      </c>
      <c r="W70" s="4"/>
    </row>
    <row r="71" spans="1:23" x14ac:dyDescent="0.3">
      <c r="A71" s="15" t="s">
        <v>434</v>
      </c>
      <c r="B71" s="16" t="s">
        <v>171</v>
      </c>
      <c r="C71" s="18" t="s">
        <v>172</v>
      </c>
      <c r="D71" s="18" t="s">
        <v>170</v>
      </c>
      <c r="E71" s="19">
        <v>1</v>
      </c>
      <c r="F71" s="26" t="s">
        <v>394</v>
      </c>
      <c r="G71" s="27">
        <v>44995</v>
      </c>
      <c r="H71" s="23">
        <v>10137.25</v>
      </c>
      <c r="I71" s="14">
        <v>247.25</v>
      </c>
      <c r="J71" s="14">
        <v>9890</v>
      </c>
      <c r="K71" s="14">
        <v>0</v>
      </c>
      <c r="L71" s="24">
        <v>9890</v>
      </c>
      <c r="M71" s="53">
        <v>10131.25</v>
      </c>
      <c r="N71" s="41">
        <f t="shared" si="18"/>
        <v>10131.25</v>
      </c>
      <c r="O71" s="14">
        <f t="shared" si="19"/>
        <v>0</v>
      </c>
      <c r="P71" s="14">
        <f t="shared" si="16"/>
        <v>0</v>
      </c>
      <c r="Q71" s="54">
        <v>0</v>
      </c>
      <c r="R71" s="5">
        <f t="shared" si="17"/>
        <v>-6</v>
      </c>
      <c r="S71" s="40">
        <f t="shared" si="17"/>
        <v>9884</v>
      </c>
      <c r="T71" s="40">
        <f t="shared" si="17"/>
        <v>-9890</v>
      </c>
      <c r="U71" s="40">
        <f t="shared" si="17"/>
        <v>0</v>
      </c>
      <c r="V71" s="42">
        <f t="shared" si="17"/>
        <v>-9890</v>
      </c>
      <c r="W71" s="4"/>
    </row>
    <row r="72" spans="1:23" x14ac:dyDescent="0.3">
      <c r="A72" s="15" t="s">
        <v>434</v>
      </c>
      <c r="B72" s="16" t="s">
        <v>176</v>
      </c>
      <c r="C72" s="18" t="s">
        <v>177</v>
      </c>
      <c r="D72" s="18" t="s">
        <v>108</v>
      </c>
      <c r="E72" s="19">
        <v>0.9</v>
      </c>
      <c r="F72" s="26" t="s">
        <v>396</v>
      </c>
      <c r="G72" s="27">
        <v>45085</v>
      </c>
      <c r="H72" s="23">
        <v>70882</v>
      </c>
      <c r="I72" s="14">
        <v>200</v>
      </c>
      <c r="J72" s="14">
        <v>70682</v>
      </c>
      <c r="K72" s="14">
        <v>7068.199999999998</v>
      </c>
      <c r="L72" s="24">
        <v>63613.8</v>
      </c>
      <c r="M72" s="53">
        <v>70881.999999999985</v>
      </c>
      <c r="N72" s="41">
        <f t="shared" si="18"/>
        <v>7429.9222222222161</v>
      </c>
      <c r="O72" s="14">
        <f t="shared" si="19"/>
        <v>63452.077777777769</v>
      </c>
      <c r="P72" s="14">
        <f t="shared" si="16"/>
        <v>6345.2077777777758</v>
      </c>
      <c r="Q72" s="54">
        <v>57106.869999999995</v>
      </c>
      <c r="R72" s="5">
        <f t="shared" si="17"/>
        <v>0</v>
      </c>
      <c r="S72" s="40">
        <f t="shared" si="17"/>
        <v>7229.9222222222161</v>
      </c>
      <c r="T72" s="40">
        <f t="shared" si="17"/>
        <v>-7229.9222222222306</v>
      </c>
      <c r="U72" s="40">
        <f t="shared" si="17"/>
        <v>-722.99222222222215</v>
      </c>
      <c r="V72" s="42">
        <f t="shared" si="17"/>
        <v>-6506.9300000000076</v>
      </c>
      <c r="W72" s="4"/>
    </row>
    <row r="73" spans="1:23" x14ac:dyDescent="0.3">
      <c r="A73" s="15" t="s">
        <v>434</v>
      </c>
      <c r="B73" s="16" t="s">
        <v>178</v>
      </c>
      <c r="C73" s="18" t="s">
        <v>179</v>
      </c>
      <c r="D73" s="18" t="s">
        <v>175</v>
      </c>
      <c r="E73" s="19">
        <v>0.95</v>
      </c>
      <c r="F73" s="26" t="s">
        <v>397</v>
      </c>
      <c r="G73" s="27">
        <v>44077</v>
      </c>
      <c r="H73" s="23">
        <v>456164.5</v>
      </c>
      <c r="I73" s="14">
        <v>0</v>
      </c>
      <c r="J73" s="14">
        <v>456164.5</v>
      </c>
      <c r="K73" s="14">
        <v>22808.22500000002</v>
      </c>
      <c r="L73" s="24">
        <v>433356.27499999997</v>
      </c>
      <c r="M73" s="53">
        <v>442044.87</v>
      </c>
      <c r="N73" s="41">
        <f t="shared" si="18"/>
        <v>3485.0278947368497</v>
      </c>
      <c r="O73" s="14">
        <f t="shared" si="19"/>
        <v>438559.84210526315</v>
      </c>
      <c r="P73" s="14">
        <f t="shared" si="16"/>
        <v>21927.992105263176</v>
      </c>
      <c r="Q73" s="54">
        <v>416631.85</v>
      </c>
      <c r="R73" s="5">
        <f t="shared" si="17"/>
        <v>-14119.630000000005</v>
      </c>
      <c r="S73" s="40">
        <f t="shared" si="17"/>
        <v>3485.0278947368497</v>
      </c>
      <c r="T73" s="40">
        <f t="shared" si="17"/>
        <v>-17604.657894736854</v>
      </c>
      <c r="U73" s="40">
        <f t="shared" si="17"/>
        <v>-880.23289473684417</v>
      </c>
      <c r="V73" s="42">
        <f t="shared" si="17"/>
        <v>-16724.424999999988</v>
      </c>
      <c r="W73" s="4"/>
    </row>
    <row r="74" spans="1:23" x14ac:dyDescent="0.3">
      <c r="A74" s="15" t="s">
        <v>434</v>
      </c>
      <c r="B74" s="16" t="s">
        <v>183</v>
      </c>
      <c r="C74" s="18" t="s">
        <v>184</v>
      </c>
      <c r="D74" s="18" t="s">
        <v>34</v>
      </c>
      <c r="E74" s="19">
        <v>0.9</v>
      </c>
      <c r="F74" s="17" t="s">
        <v>399</v>
      </c>
      <c r="G74" s="22" t="s">
        <v>351</v>
      </c>
      <c r="H74" s="23">
        <v>38000</v>
      </c>
      <c r="I74" s="14">
        <v>3800</v>
      </c>
      <c r="J74" s="14">
        <v>34200</v>
      </c>
      <c r="K74" s="14">
        <v>3419.9999999999991</v>
      </c>
      <c r="L74" s="24">
        <v>30780</v>
      </c>
      <c r="M74" s="53">
        <v>38125.839999999997</v>
      </c>
      <c r="N74" s="41">
        <f t="shared" si="18"/>
        <v>3925.8399999999965</v>
      </c>
      <c r="O74" s="14">
        <f t="shared" si="19"/>
        <v>34200</v>
      </c>
      <c r="P74" s="14">
        <f t="shared" si="16"/>
        <v>3419.9999999999991</v>
      </c>
      <c r="Q74" s="54">
        <v>30780</v>
      </c>
      <c r="R74" s="5">
        <f t="shared" ref="R74:V100" si="20">M74-H74</f>
        <v>125.83999999999651</v>
      </c>
      <c r="S74" s="40">
        <f t="shared" si="20"/>
        <v>125.83999999999651</v>
      </c>
      <c r="T74" s="40">
        <f t="shared" si="20"/>
        <v>0</v>
      </c>
      <c r="U74" s="40">
        <f t="shared" si="20"/>
        <v>0</v>
      </c>
      <c r="V74" s="42">
        <f t="shared" si="20"/>
        <v>0</v>
      </c>
      <c r="W74" s="4"/>
    </row>
    <row r="75" spans="1:23" x14ac:dyDescent="0.3">
      <c r="A75" s="15" t="s">
        <v>434</v>
      </c>
      <c r="B75" s="16" t="s">
        <v>185</v>
      </c>
      <c r="C75" s="18" t="s">
        <v>186</v>
      </c>
      <c r="D75" s="18" t="s">
        <v>34</v>
      </c>
      <c r="E75" s="19">
        <v>0.9</v>
      </c>
      <c r="F75" s="26" t="s">
        <v>400</v>
      </c>
      <c r="G75" s="27">
        <v>44728</v>
      </c>
      <c r="H75" s="23">
        <v>10000</v>
      </c>
      <c r="I75" s="14">
        <v>0</v>
      </c>
      <c r="J75" s="14">
        <v>10000</v>
      </c>
      <c r="K75" s="14">
        <v>999.99999999999977</v>
      </c>
      <c r="L75" s="24">
        <v>9000</v>
      </c>
      <c r="M75" s="53">
        <v>10000</v>
      </c>
      <c r="N75" s="41">
        <f t="shared" si="18"/>
        <v>0</v>
      </c>
      <c r="O75" s="14">
        <f t="shared" si="19"/>
        <v>10000</v>
      </c>
      <c r="P75" s="14">
        <f t="shared" si="16"/>
        <v>999.99999999999977</v>
      </c>
      <c r="Q75" s="54">
        <v>9000</v>
      </c>
      <c r="R75" s="5">
        <f t="shared" si="20"/>
        <v>0</v>
      </c>
      <c r="S75" s="40">
        <f t="shared" si="20"/>
        <v>0</v>
      </c>
      <c r="T75" s="40">
        <f t="shared" si="20"/>
        <v>0</v>
      </c>
      <c r="U75" s="40">
        <f t="shared" si="20"/>
        <v>0</v>
      </c>
      <c r="V75" s="42">
        <f t="shared" si="20"/>
        <v>0</v>
      </c>
      <c r="W75" s="4"/>
    </row>
    <row r="76" spans="1:23" x14ac:dyDescent="0.3">
      <c r="A76" s="15" t="s">
        <v>434</v>
      </c>
      <c r="B76" s="16" t="s">
        <v>187</v>
      </c>
      <c r="C76" s="18" t="s">
        <v>188</v>
      </c>
      <c r="D76" s="18" t="s">
        <v>70</v>
      </c>
      <c r="E76" s="19">
        <v>0.85</v>
      </c>
      <c r="F76" s="26" t="s">
        <v>401</v>
      </c>
      <c r="G76" s="27">
        <v>44995</v>
      </c>
      <c r="H76" s="23">
        <v>16000</v>
      </c>
      <c r="I76" s="14">
        <v>1651.01</v>
      </c>
      <c r="J76" s="14">
        <v>14348.99</v>
      </c>
      <c r="K76" s="14">
        <v>2152.3485000000005</v>
      </c>
      <c r="L76" s="24">
        <v>12196.6415</v>
      </c>
      <c r="M76" s="53">
        <v>11999.98</v>
      </c>
      <c r="N76" s="41">
        <f t="shared" si="18"/>
        <v>1499.9799999999996</v>
      </c>
      <c r="O76" s="14">
        <f t="shared" si="19"/>
        <v>10500</v>
      </c>
      <c r="P76" s="14">
        <f t="shared" si="16"/>
        <v>1575.0000000000002</v>
      </c>
      <c r="Q76" s="54">
        <v>8925</v>
      </c>
      <c r="R76" s="5">
        <f t="shared" si="20"/>
        <v>-4000.0200000000004</v>
      </c>
      <c r="S76" s="40">
        <f t="shared" si="20"/>
        <v>-151.03000000000043</v>
      </c>
      <c r="T76" s="40">
        <f t="shared" si="20"/>
        <v>-3848.99</v>
      </c>
      <c r="U76" s="40">
        <f t="shared" si="20"/>
        <v>-577.34850000000029</v>
      </c>
      <c r="V76" s="42">
        <f t="shared" si="20"/>
        <v>-3271.6414999999997</v>
      </c>
      <c r="W76" s="4"/>
    </row>
    <row r="77" spans="1:23" x14ac:dyDescent="0.3">
      <c r="A77" s="15" t="s">
        <v>434</v>
      </c>
      <c r="B77" s="16" t="s">
        <v>189</v>
      </c>
      <c r="C77" s="18" t="s">
        <v>190</v>
      </c>
      <c r="D77" s="18" t="s">
        <v>34</v>
      </c>
      <c r="E77" s="19">
        <v>0.9</v>
      </c>
      <c r="F77" s="26" t="s">
        <v>402</v>
      </c>
      <c r="G77" s="27">
        <v>45176</v>
      </c>
      <c r="H77" s="23">
        <v>90000</v>
      </c>
      <c r="I77" s="14">
        <v>0</v>
      </c>
      <c r="J77" s="14">
        <v>90000</v>
      </c>
      <c r="K77" s="14">
        <v>8999.9999999999982</v>
      </c>
      <c r="L77" s="24">
        <v>81000</v>
      </c>
      <c r="M77" s="53">
        <v>89999.92</v>
      </c>
      <c r="N77" s="41">
        <f t="shared" si="18"/>
        <v>22999.919999999998</v>
      </c>
      <c r="O77" s="14">
        <f t="shared" si="19"/>
        <v>67000</v>
      </c>
      <c r="P77" s="14">
        <f t="shared" si="16"/>
        <v>6699.9999999999982</v>
      </c>
      <c r="Q77" s="54">
        <v>60300</v>
      </c>
      <c r="R77" s="5">
        <f t="shared" si="20"/>
        <v>-8.000000000174623E-2</v>
      </c>
      <c r="S77" s="40">
        <f t="shared" si="20"/>
        <v>22999.919999999998</v>
      </c>
      <c r="T77" s="40">
        <f t="shared" si="20"/>
        <v>-23000</v>
      </c>
      <c r="U77" s="40">
        <f t="shared" si="20"/>
        <v>-2300</v>
      </c>
      <c r="V77" s="42">
        <f t="shared" si="20"/>
        <v>-20700</v>
      </c>
      <c r="W77" s="4"/>
    </row>
    <row r="78" spans="1:23" x14ac:dyDescent="0.3">
      <c r="A78" s="15" t="s">
        <v>434</v>
      </c>
      <c r="B78" s="16" t="s">
        <v>191</v>
      </c>
      <c r="C78" s="18" t="s">
        <v>192</v>
      </c>
      <c r="D78" s="18" t="s">
        <v>34</v>
      </c>
      <c r="E78" s="19">
        <v>0.9</v>
      </c>
      <c r="F78" s="26" t="s">
        <v>402</v>
      </c>
      <c r="G78" s="27">
        <v>45176</v>
      </c>
      <c r="H78" s="23">
        <v>140000</v>
      </c>
      <c r="I78" s="14">
        <v>0</v>
      </c>
      <c r="J78" s="14">
        <v>140000</v>
      </c>
      <c r="K78" s="14">
        <v>13999.999999999996</v>
      </c>
      <c r="L78" s="24">
        <v>126000</v>
      </c>
      <c r="M78" s="53">
        <v>139999.99</v>
      </c>
      <c r="N78" s="41">
        <f t="shared" si="18"/>
        <v>2359.9899999999907</v>
      </c>
      <c r="O78" s="14">
        <f t="shared" si="19"/>
        <v>137640</v>
      </c>
      <c r="P78" s="14">
        <f t="shared" si="16"/>
        <v>13763.999999999996</v>
      </c>
      <c r="Q78" s="54">
        <v>123876</v>
      </c>
      <c r="R78" s="5">
        <f t="shared" si="20"/>
        <v>-1.0000000009313226E-2</v>
      </c>
      <c r="S78" s="40">
        <f t="shared" si="20"/>
        <v>2359.9899999999907</v>
      </c>
      <c r="T78" s="40">
        <f t="shared" si="20"/>
        <v>-2360</v>
      </c>
      <c r="U78" s="40">
        <f t="shared" si="20"/>
        <v>-236</v>
      </c>
      <c r="V78" s="42">
        <f t="shared" si="20"/>
        <v>-2124</v>
      </c>
      <c r="W78" s="4"/>
    </row>
    <row r="79" spans="1:23" x14ac:dyDescent="0.3">
      <c r="A79" s="15" t="s">
        <v>434</v>
      </c>
      <c r="B79" s="16" t="s">
        <v>193</v>
      </c>
      <c r="C79" s="18" t="s">
        <v>194</v>
      </c>
      <c r="D79" s="18" t="s">
        <v>34</v>
      </c>
      <c r="E79" s="19">
        <v>0.9</v>
      </c>
      <c r="F79" s="17" t="s">
        <v>399</v>
      </c>
      <c r="G79" s="22" t="s">
        <v>351</v>
      </c>
      <c r="H79" s="23">
        <v>130000</v>
      </c>
      <c r="I79" s="14">
        <v>0</v>
      </c>
      <c r="J79" s="14">
        <v>130000</v>
      </c>
      <c r="K79" s="14">
        <v>12999.999999999996</v>
      </c>
      <c r="L79" s="24">
        <v>117000</v>
      </c>
      <c r="M79" s="53">
        <v>129999.99</v>
      </c>
      <c r="N79" s="41">
        <f t="shared" si="18"/>
        <v>29999.990000000005</v>
      </c>
      <c r="O79" s="14">
        <f t="shared" si="19"/>
        <v>100000</v>
      </c>
      <c r="P79" s="14">
        <f t="shared" si="16"/>
        <v>9999.9999999999982</v>
      </c>
      <c r="Q79" s="54">
        <v>90000</v>
      </c>
      <c r="R79" s="5">
        <f t="shared" si="20"/>
        <v>-9.9999999947613105E-3</v>
      </c>
      <c r="S79" s="40">
        <f t="shared" si="20"/>
        <v>29999.990000000005</v>
      </c>
      <c r="T79" s="40">
        <f t="shared" si="20"/>
        <v>-30000</v>
      </c>
      <c r="U79" s="40">
        <f t="shared" si="20"/>
        <v>-2999.9999999999982</v>
      </c>
      <c r="V79" s="42">
        <f t="shared" si="20"/>
        <v>-27000</v>
      </c>
      <c r="W79" s="4"/>
    </row>
    <row r="80" spans="1:23" x14ac:dyDescent="0.3">
      <c r="A80" s="15" t="s">
        <v>434</v>
      </c>
      <c r="B80" s="16" t="s">
        <v>195</v>
      </c>
      <c r="C80" s="18" t="s">
        <v>196</v>
      </c>
      <c r="D80" s="18" t="s">
        <v>34</v>
      </c>
      <c r="E80" s="19">
        <v>0.9</v>
      </c>
      <c r="F80" s="26" t="s">
        <v>404</v>
      </c>
      <c r="G80" s="27">
        <v>45085</v>
      </c>
      <c r="H80" s="23">
        <v>70000</v>
      </c>
      <c r="I80" s="14">
        <v>15000</v>
      </c>
      <c r="J80" s="14">
        <v>55000</v>
      </c>
      <c r="K80" s="14">
        <v>5499.9999999999991</v>
      </c>
      <c r="L80" s="24">
        <v>49500</v>
      </c>
      <c r="M80" s="53">
        <v>65000.619999999995</v>
      </c>
      <c r="N80" s="41">
        <f t="shared" si="18"/>
        <v>13600.619999999995</v>
      </c>
      <c r="O80" s="14">
        <f t="shared" si="19"/>
        <v>51400</v>
      </c>
      <c r="P80" s="14">
        <f t="shared" si="16"/>
        <v>5139.9999999999991</v>
      </c>
      <c r="Q80" s="54">
        <v>46260</v>
      </c>
      <c r="R80" s="5">
        <f t="shared" si="20"/>
        <v>-4999.3800000000047</v>
      </c>
      <c r="S80" s="40">
        <f t="shared" si="20"/>
        <v>-1399.3800000000047</v>
      </c>
      <c r="T80" s="40">
        <f t="shared" si="20"/>
        <v>-3600</v>
      </c>
      <c r="U80" s="40">
        <f t="shared" si="20"/>
        <v>-360</v>
      </c>
      <c r="V80" s="42">
        <f t="shared" si="20"/>
        <v>-3240</v>
      </c>
      <c r="W80" s="4"/>
    </row>
    <row r="81" spans="1:23" x14ac:dyDescent="0.3">
      <c r="A81" s="15" t="s">
        <v>434</v>
      </c>
      <c r="B81" s="16" t="s">
        <v>197</v>
      </c>
      <c r="C81" s="18" t="s">
        <v>198</v>
      </c>
      <c r="D81" s="18" t="s">
        <v>34</v>
      </c>
      <c r="E81" s="19">
        <v>0.9</v>
      </c>
      <c r="F81" s="26" t="s">
        <v>405</v>
      </c>
      <c r="G81" s="27">
        <v>45358</v>
      </c>
      <c r="H81" s="23">
        <v>36000</v>
      </c>
      <c r="I81" s="14">
        <v>3500</v>
      </c>
      <c r="J81" s="14">
        <v>32500</v>
      </c>
      <c r="K81" s="14">
        <v>3249.9999999999991</v>
      </c>
      <c r="L81" s="24">
        <v>29250</v>
      </c>
      <c r="M81" s="53">
        <v>36000.080000000002</v>
      </c>
      <c r="N81" s="41">
        <f t="shared" si="18"/>
        <v>4011.1911111111149</v>
      </c>
      <c r="O81" s="14">
        <f t="shared" si="19"/>
        <v>31988.888888888887</v>
      </c>
      <c r="P81" s="14">
        <f t="shared" si="16"/>
        <v>3198.8888888888878</v>
      </c>
      <c r="Q81" s="54">
        <v>28790</v>
      </c>
      <c r="R81" s="5">
        <f t="shared" si="20"/>
        <v>8.000000000174623E-2</v>
      </c>
      <c r="S81" s="40">
        <f t="shared" si="20"/>
        <v>511.19111111111488</v>
      </c>
      <c r="T81" s="40">
        <f t="shared" si="20"/>
        <v>-511.11111111111313</v>
      </c>
      <c r="U81" s="40">
        <f t="shared" si="20"/>
        <v>-51.111111111111313</v>
      </c>
      <c r="V81" s="42">
        <f t="shared" si="20"/>
        <v>-460</v>
      </c>
      <c r="W81" s="4"/>
    </row>
    <row r="82" spans="1:23" x14ac:dyDescent="0.3">
      <c r="A82" s="15" t="s">
        <v>434</v>
      </c>
      <c r="B82" s="16" t="s">
        <v>199</v>
      </c>
      <c r="C82" s="18" t="s">
        <v>200</v>
      </c>
      <c r="D82" s="18" t="s">
        <v>34</v>
      </c>
      <c r="E82" s="19">
        <v>0.9</v>
      </c>
      <c r="F82" s="26"/>
      <c r="G82" s="27">
        <v>45358</v>
      </c>
      <c r="H82" s="23">
        <v>28000</v>
      </c>
      <c r="I82" s="14">
        <v>3000</v>
      </c>
      <c r="J82" s="14">
        <v>25000</v>
      </c>
      <c r="K82" s="14">
        <v>2499.9999999999995</v>
      </c>
      <c r="L82" s="24">
        <v>22500</v>
      </c>
      <c r="M82" s="53">
        <v>28000.36</v>
      </c>
      <c r="N82" s="41">
        <f t="shared" si="18"/>
        <v>3000.3600000000006</v>
      </c>
      <c r="O82" s="14">
        <f t="shared" si="19"/>
        <v>25000</v>
      </c>
      <c r="P82" s="14">
        <f t="shared" si="16"/>
        <v>2499.9999999999995</v>
      </c>
      <c r="Q82" s="54">
        <v>22500</v>
      </c>
      <c r="R82" s="5">
        <f t="shared" si="20"/>
        <v>0.36000000000058208</v>
      </c>
      <c r="S82" s="40">
        <f t="shared" si="20"/>
        <v>0.36000000000058208</v>
      </c>
      <c r="T82" s="40">
        <f t="shared" si="20"/>
        <v>0</v>
      </c>
      <c r="U82" s="40">
        <f t="shared" si="20"/>
        <v>0</v>
      </c>
      <c r="V82" s="42">
        <f t="shared" si="20"/>
        <v>0</v>
      </c>
      <c r="W82" s="4"/>
    </row>
    <row r="83" spans="1:23" x14ac:dyDescent="0.3">
      <c r="A83" s="15" t="s">
        <v>434</v>
      </c>
      <c r="B83" s="16" t="s">
        <v>205</v>
      </c>
      <c r="C83" s="18" t="s">
        <v>206</v>
      </c>
      <c r="D83" s="18" t="s">
        <v>207</v>
      </c>
      <c r="E83" s="19">
        <v>0.53779999999999994</v>
      </c>
      <c r="F83" s="17" t="s">
        <v>408</v>
      </c>
      <c r="G83" s="22" t="s">
        <v>351</v>
      </c>
      <c r="H83" s="23">
        <v>43000</v>
      </c>
      <c r="I83" s="14">
        <v>0</v>
      </c>
      <c r="J83" s="14">
        <v>43000</v>
      </c>
      <c r="K83" s="14">
        <v>34160</v>
      </c>
      <c r="L83" s="24">
        <v>8840</v>
      </c>
      <c r="M83" s="53">
        <v>43000</v>
      </c>
      <c r="N83" s="41">
        <f t="shared" si="18"/>
        <v>26562.662699888431</v>
      </c>
      <c r="O83" s="14">
        <f t="shared" si="19"/>
        <v>16437.337300111569</v>
      </c>
      <c r="P83" s="14">
        <f t="shared" si="16"/>
        <v>7597.3373001115679</v>
      </c>
      <c r="Q83" s="54">
        <v>8840</v>
      </c>
      <c r="R83" s="5">
        <f t="shared" si="20"/>
        <v>0</v>
      </c>
      <c r="S83" s="40">
        <f t="shared" si="20"/>
        <v>26562.662699888431</v>
      </c>
      <c r="T83" s="40">
        <f t="shared" si="20"/>
        <v>-26562.662699888431</v>
      </c>
      <c r="U83" s="40">
        <f t="shared" si="20"/>
        <v>-26562.662699888431</v>
      </c>
      <c r="V83" s="42">
        <f t="shared" si="20"/>
        <v>0</v>
      </c>
      <c r="W83" s="4"/>
    </row>
    <row r="84" spans="1:23" x14ac:dyDescent="0.3">
      <c r="A84" s="15" t="s">
        <v>434</v>
      </c>
      <c r="B84" s="16" t="s">
        <v>208</v>
      </c>
      <c r="C84" s="18" t="s">
        <v>209</v>
      </c>
      <c r="D84" s="18" t="s">
        <v>70</v>
      </c>
      <c r="E84" s="19">
        <v>0.85</v>
      </c>
      <c r="F84" s="17" t="s">
        <v>409</v>
      </c>
      <c r="G84" s="22" t="s">
        <v>360</v>
      </c>
      <c r="H84" s="23">
        <v>1220000</v>
      </c>
      <c r="I84" s="14">
        <v>0</v>
      </c>
      <c r="J84" s="14">
        <v>1220000</v>
      </c>
      <c r="K84" s="14">
        <v>183000.00000000003</v>
      </c>
      <c r="L84" s="24">
        <v>1037000</v>
      </c>
      <c r="M84" s="53">
        <v>1158916.77</v>
      </c>
      <c r="N84" s="41">
        <f t="shared" si="18"/>
        <v>69883.687647058861</v>
      </c>
      <c r="O84" s="14">
        <f t="shared" si="19"/>
        <v>1089033.0823529412</v>
      </c>
      <c r="P84" s="14">
        <f t="shared" si="16"/>
        <v>163354.96235294119</v>
      </c>
      <c r="Q84" s="54">
        <v>925678.12</v>
      </c>
      <c r="R84" s="5">
        <f t="shared" si="20"/>
        <v>-61083.229999999981</v>
      </c>
      <c r="S84" s="40">
        <f t="shared" si="20"/>
        <v>69883.687647058861</v>
      </c>
      <c r="T84" s="40">
        <f t="shared" si="20"/>
        <v>-130966.91764705884</v>
      </c>
      <c r="U84" s="40">
        <f t="shared" si="20"/>
        <v>-19645.037647058838</v>
      </c>
      <c r="V84" s="42">
        <f t="shared" si="20"/>
        <v>-111321.88</v>
      </c>
      <c r="W84" s="4"/>
    </row>
    <row r="85" spans="1:23" x14ac:dyDescent="0.3">
      <c r="A85" s="15" t="s">
        <v>434</v>
      </c>
      <c r="B85" s="16" t="s">
        <v>210</v>
      </c>
      <c r="C85" s="18" t="s">
        <v>211</v>
      </c>
      <c r="D85" s="18" t="s">
        <v>70</v>
      </c>
      <c r="E85" s="19">
        <v>0.85</v>
      </c>
      <c r="F85" s="17" t="s">
        <v>410</v>
      </c>
      <c r="G85" s="27">
        <v>45176</v>
      </c>
      <c r="H85" s="23">
        <v>95000</v>
      </c>
      <c r="I85" s="14">
        <v>0</v>
      </c>
      <c r="J85" s="14">
        <v>95000</v>
      </c>
      <c r="K85" s="14">
        <v>14250.000000000002</v>
      </c>
      <c r="L85" s="24">
        <v>80750</v>
      </c>
      <c r="M85" s="53">
        <v>91000</v>
      </c>
      <c r="N85" s="41">
        <f t="shared" si="18"/>
        <v>73352.941176470587</v>
      </c>
      <c r="O85" s="14">
        <f t="shared" si="19"/>
        <v>17647.058823529413</v>
      </c>
      <c r="P85" s="14">
        <f t="shared" si="16"/>
        <v>2647.0588235294122</v>
      </c>
      <c r="Q85" s="54">
        <v>15000</v>
      </c>
      <c r="R85" s="5">
        <f t="shared" si="20"/>
        <v>-4000</v>
      </c>
      <c r="S85" s="40">
        <f t="shared" si="20"/>
        <v>73352.941176470587</v>
      </c>
      <c r="T85" s="40">
        <f t="shared" si="20"/>
        <v>-77352.941176470587</v>
      </c>
      <c r="U85" s="40">
        <f t="shared" si="20"/>
        <v>-11602.941176470589</v>
      </c>
      <c r="V85" s="42">
        <f t="shared" si="20"/>
        <v>-65750</v>
      </c>
      <c r="W85" s="4"/>
    </row>
    <row r="86" spans="1:23" x14ac:dyDescent="0.3">
      <c r="A86" s="15" t="s">
        <v>434</v>
      </c>
      <c r="B86" s="16" t="s">
        <v>212</v>
      </c>
      <c r="C86" s="18" t="s">
        <v>213</v>
      </c>
      <c r="D86" s="18" t="s">
        <v>214</v>
      </c>
      <c r="E86" s="19">
        <v>0.6</v>
      </c>
      <c r="F86" s="17" t="s">
        <v>403</v>
      </c>
      <c r="G86" s="22" t="s">
        <v>343</v>
      </c>
      <c r="H86" s="23">
        <v>50000</v>
      </c>
      <c r="I86" s="14">
        <v>3500</v>
      </c>
      <c r="J86" s="14">
        <v>46500</v>
      </c>
      <c r="K86" s="14">
        <v>18600</v>
      </c>
      <c r="L86" s="24">
        <v>27900</v>
      </c>
      <c r="M86" s="53">
        <v>45414.43</v>
      </c>
      <c r="N86" s="41">
        <f t="shared" si="18"/>
        <v>19456.096666666665</v>
      </c>
      <c r="O86" s="14">
        <f t="shared" si="19"/>
        <v>25958.333333333336</v>
      </c>
      <c r="P86" s="14">
        <f t="shared" si="16"/>
        <v>10383.333333333336</v>
      </c>
      <c r="Q86" s="54">
        <v>15575</v>
      </c>
      <c r="R86" s="5">
        <f t="shared" si="20"/>
        <v>-4585.57</v>
      </c>
      <c r="S86" s="40">
        <f t="shared" si="20"/>
        <v>15956.096666666665</v>
      </c>
      <c r="T86" s="40">
        <f t="shared" si="20"/>
        <v>-20541.666666666664</v>
      </c>
      <c r="U86" s="40">
        <f t="shared" si="20"/>
        <v>-8216.6666666666642</v>
      </c>
      <c r="V86" s="42">
        <f t="shared" si="20"/>
        <v>-12325</v>
      </c>
      <c r="W86" s="4"/>
    </row>
    <row r="87" spans="1:23" x14ac:dyDescent="0.3">
      <c r="A87" s="15" t="s">
        <v>434</v>
      </c>
      <c r="B87" s="16" t="s">
        <v>215</v>
      </c>
      <c r="C87" s="18" t="s">
        <v>216</v>
      </c>
      <c r="D87" s="18" t="s">
        <v>214</v>
      </c>
      <c r="E87" s="19">
        <v>0.6</v>
      </c>
      <c r="F87" s="17" t="s">
        <v>403</v>
      </c>
      <c r="G87" s="22" t="s">
        <v>343</v>
      </c>
      <c r="H87" s="23">
        <v>20000</v>
      </c>
      <c r="I87" s="14">
        <v>3500</v>
      </c>
      <c r="J87" s="14">
        <v>16500</v>
      </c>
      <c r="K87" s="14">
        <v>6600</v>
      </c>
      <c r="L87" s="24">
        <v>9900</v>
      </c>
      <c r="M87" s="53">
        <v>18580.8</v>
      </c>
      <c r="N87" s="41">
        <f t="shared" si="18"/>
        <v>8307.4666666666653</v>
      </c>
      <c r="O87" s="14">
        <f t="shared" si="19"/>
        <v>10273.333333333334</v>
      </c>
      <c r="P87" s="14">
        <f t="shared" si="16"/>
        <v>4109.3333333333339</v>
      </c>
      <c r="Q87" s="54">
        <v>6164</v>
      </c>
      <c r="R87" s="5">
        <f t="shared" si="20"/>
        <v>-1419.2000000000007</v>
      </c>
      <c r="S87" s="40">
        <f t="shared" si="20"/>
        <v>4807.4666666666653</v>
      </c>
      <c r="T87" s="40">
        <f t="shared" si="20"/>
        <v>-6226.6666666666661</v>
      </c>
      <c r="U87" s="40">
        <f t="shared" si="20"/>
        <v>-2490.6666666666661</v>
      </c>
      <c r="V87" s="42">
        <f t="shared" si="20"/>
        <v>-3736</v>
      </c>
      <c r="W87" s="4"/>
    </row>
    <row r="88" spans="1:23" x14ac:dyDescent="0.3">
      <c r="A88" s="15" t="s">
        <v>434</v>
      </c>
      <c r="B88" s="16" t="s">
        <v>217</v>
      </c>
      <c r="C88" s="18">
        <v>3607</v>
      </c>
      <c r="D88" s="18" t="s">
        <v>207</v>
      </c>
      <c r="E88" s="19">
        <v>0.35</v>
      </c>
      <c r="F88" s="17" t="s">
        <v>408</v>
      </c>
      <c r="G88" s="22" t="s">
        <v>351</v>
      </c>
      <c r="H88" s="23">
        <v>72000</v>
      </c>
      <c r="I88" s="14">
        <v>0</v>
      </c>
      <c r="J88" s="14">
        <v>72000</v>
      </c>
      <c r="K88" s="14">
        <v>49710</v>
      </c>
      <c r="L88" s="24">
        <v>22290</v>
      </c>
      <c r="M88" s="53">
        <v>71999.83</v>
      </c>
      <c r="N88" s="41">
        <f t="shared" si="18"/>
        <v>8308.4014285714293</v>
      </c>
      <c r="O88" s="14">
        <f t="shared" si="19"/>
        <v>63691.428571428572</v>
      </c>
      <c r="P88" s="14">
        <f t="shared" si="16"/>
        <v>41399.428571428572</v>
      </c>
      <c r="Q88" s="54">
        <v>22292</v>
      </c>
      <c r="R88" s="5">
        <f t="shared" si="20"/>
        <v>-0.16999999999825377</v>
      </c>
      <c r="S88" s="40">
        <f t="shared" si="20"/>
        <v>8308.4014285714293</v>
      </c>
      <c r="T88" s="40">
        <f t="shared" si="20"/>
        <v>-8308.5714285714275</v>
      </c>
      <c r="U88" s="40">
        <f t="shared" si="20"/>
        <v>-8310.5714285714275</v>
      </c>
      <c r="V88" s="42">
        <f t="shared" si="20"/>
        <v>2</v>
      </c>
      <c r="W88" s="4"/>
    </row>
    <row r="89" spans="1:23" x14ac:dyDescent="0.3">
      <c r="A89" s="15" t="s">
        <v>434</v>
      </c>
      <c r="B89" s="16" t="s">
        <v>218</v>
      </c>
      <c r="C89" s="18">
        <v>3608</v>
      </c>
      <c r="D89" s="18" t="s">
        <v>207</v>
      </c>
      <c r="E89" s="19">
        <v>0.35</v>
      </c>
      <c r="F89" s="17" t="s">
        <v>408</v>
      </c>
      <c r="G89" s="22" t="s">
        <v>351</v>
      </c>
      <c r="H89" s="23">
        <v>113500</v>
      </c>
      <c r="I89" s="14">
        <v>0</v>
      </c>
      <c r="J89" s="14">
        <v>113500</v>
      </c>
      <c r="K89" s="14">
        <v>77440</v>
      </c>
      <c r="L89" s="24">
        <v>36060</v>
      </c>
      <c r="M89" s="53">
        <v>102150.75</v>
      </c>
      <c r="N89" s="41">
        <f t="shared" si="18"/>
        <v>11333.60714285713</v>
      </c>
      <c r="O89" s="14">
        <f t="shared" si="19"/>
        <v>90817.14285714287</v>
      </c>
      <c r="P89" s="14">
        <f t="shared" si="16"/>
        <v>59031.14285714287</v>
      </c>
      <c r="Q89" s="54">
        <v>31786</v>
      </c>
      <c r="R89" s="5">
        <f t="shared" si="20"/>
        <v>-11349.25</v>
      </c>
      <c r="S89" s="40">
        <f t="shared" si="20"/>
        <v>11333.60714285713</v>
      </c>
      <c r="T89" s="40">
        <f t="shared" si="20"/>
        <v>-22682.85714285713</v>
      </c>
      <c r="U89" s="40">
        <f t="shared" si="20"/>
        <v>-18408.85714285713</v>
      </c>
      <c r="V89" s="42">
        <f t="shared" si="20"/>
        <v>-4274</v>
      </c>
      <c r="W89" s="4"/>
    </row>
    <row r="90" spans="1:23" x14ac:dyDescent="0.3">
      <c r="A90" s="15" t="s">
        <v>434</v>
      </c>
      <c r="B90" s="16" t="s">
        <v>219</v>
      </c>
      <c r="C90" s="18">
        <v>3609</v>
      </c>
      <c r="D90" s="18" t="s">
        <v>207</v>
      </c>
      <c r="E90" s="19">
        <v>0.35</v>
      </c>
      <c r="F90" s="17" t="s">
        <v>408</v>
      </c>
      <c r="G90" s="22" t="s">
        <v>351</v>
      </c>
      <c r="H90" s="23">
        <v>45000</v>
      </c>
      <c r="I90" s="14">
        <v>0</v>
      </c>
      <c r="J90" s="14">
        <v>45000</v>
      </c>
      <c r="K90" s="14">
        <v>39490</v>
      </c>
      <c r="L90" s="24">
        <v>5510</v>
      </c>
      <c r="M90" s="53">
        <v>41040</v>
      </c>
      <c r="N90" s="41">
        <f t="shared" si="18"/>
        <v>25537.142857142855</v>
      </c>
      <c r="O90" s="14">
        <f t="shared" si="19"/>
        <v>15502.857142857145</v>
      </c>
      <c r="P90" s="14">
        <f t="shared" si="16"/>
        <v>10076.857142857145</v>
      </c>
      <c r="Q90" s="54">
        <v>5426</v>
      </c>
      <c r="R90" s="5">
        <f t="shared" si="20"/>
        <v>-3960</v>
      </c>
      <c r="S90" s="40">
        <f t="shared" si="20"/>
        <v>25537.142857142855</v>
      </c>
      <c r="T90" s="40">
        <f t="shared" si="20"/>
        <v>-29497.142857142855</v>
      </c>
      <c r="U90" s="40">
        <f t="shared" si="20"/>
        <v>-29413.142857142855</v>
      </c>
      <c r="V90" s="42">
        <f t="shared" si="20"/>
        <v>-84</v>
      </c>
      <c r="W90" s="4"/>
    </row>
    <row r="91" spans="1:23" x14ac:dyDescent="0.3">
      <c r="A91" s="15" t="s">
        <v>434</v>
      </c>
      <c r="B91" s="16" t="s">
        <v>220</v>
      </c>
      <c r="C91" s="18">
        <v>3610</v>
      </c>
      <c r="D91" s="18" t="s">
        <v>207</v>
      </c>
      <c r="E91" s="19">
        <v>0.35</v>
      </c>
      <c r="F91" s="17" t="s">
        <v>408</v>
      </c>
      <c r="G91" s="22" t="s">
        <v>351</v>
      </c>
      <c r="H91" s="23">
        <v>10000</v>
      </c>
      <c r="I91" s="14">
        <v>0</v>
      </c>
      <c r="J91" s="14">
        <v>10000</v>
      </c>
      <c r="K91" s="14">
        <v>6710</v>
      </c>
      <c r="L91" s="24">
        <v>3290</v>
      </c>
      <c r="M91" s="53">
        <v>9000</v>
      </c>
      <c r="N91" s="41">
        <f t="shared" si="18"/>
        <v>365.71428571428442</v>
      </c>
      <c r="O91" s="14">
        <f t="shared" si="19"/>
        <v>8634.2857142857156</v>
      </c>
      <c r="P91" s="14">
        <f t="shared" si="16"/>
        <v>5612.2857142857156</v>
      </c>
      <c r="Q91" s="54">
        <v>3022</v>
      </c>
      <c r="R91" s="5">
        <f t="shared" si="20"/>
        <v>-1000</v>
      </c>
      <c r="S91" s="40">
        <f t="shared" si="20"/>
        <v>365.71428571428442</v>
      </c>
      <c r="T91" s="40">
        <f t="shared" si="20"/>
        <v>-1365.7142857142844</v>
      </c>
      <c r="U91" s="40">
        <f t="shared" si="20"/>
        <v>-1097.7142857142844</v>
      </c>
      <c r="V91" s="42">
        <f t="shared" si="20"/>
        <v>-268</v>
      </c>
      <c r="W91" s="4"/>
    </row>
    <row r="92" spans="1:23" x14ac:dyDescent="0.3">
      <c r="A92" s="15" t="s">
        <v>434</v>
      </c>
      <c r="B92" s="16" t="s">
        <v>221</v>
      </c>
      <c r="C92" s="18">
        <v>3611</v>
      </c>
      <c r="D92" s="18" t="s">
        <v>207</v>
      </c>
      <c r="E92" s="19">
        <v>0.35</v>
      </c>
      <c r="F92" s="17" t="s">
        <v>408</v>
      </c>
      <c r="G92" s="22" t="s">
        <v>351</v>
      </c>
      <c r="H92" s="23">
        <v>231000</v>
      </c>
      <c r="I92" s="14">
        <v>0</v>
      </c>
      <c r="J92" s="14">
        <v>231000</v>
      </c>
      <c r="K92" s="14">
        <v>146170</v>
      </c>
      <c r="L92" s="24">
        <v>84830</v>
      </c>
      <c r="M92" s="23">
        <v>231000</v>
      </c>
      <c r="N92" s="14">
        <v>0</v>
      </c>
      <c r="O92" s="14">
        <v>231000</v>
      </c>
      <c r="P92" s="14">
        <v>146170</v>
      </c>
      <c r="Q92" s="24">
        <v>84830</v>
      </c>
      <c r="R92" s="5">
        <f t="shared" si="20"/>
        <v>0</v>
      </c>
      <c r="S92" s="40">
        <f t="shared" si="20"/>
        <v>0</v>
      </c>
      <c r="T92" s="40">
        <f t="shared" si="20"/>
        <v>0</v>
      </c>
      <c r="U92" s="40">
        <f t="shared" si="20"/>
        <v>0</v>
      </c>
      <c r="V92" s="42">
        <f t="shared" si="20"/>
        <v>0</v>
      </c>
      <c r="W92" s="4"/>
    </row>
    <row r="93" spans="1:23" x14ac:dyDescent="0.3">
      <c r="A93" s="15" t="s">
        <v>434</v>
      </c>
      <c r="B93" s="16" t="s">
        <v>222</v>
      </c>
      <c r="C93" s="18">
        <v>3612</v>
      </c>
      <c r="D93" s="18" t="s">
        <v>207</v>
      </c>
      <c r="E93" s="19">
        <v>0.35</v>
      </c>
      <c r="F93" s="17" t="s">
        <v>408</v>
      </c>
      <c r="G93" s="22" t="s">
        <v>351</v>
      </c>
      <c r="H93" s="23">
        <v>10500</v>
      </c>
      <c r="I93" s="14">
        <v>0</v>
      </c>
      <c r="J93" s="14">
        <v>10500</v>
      </c>
      <c r="K93" s="14">
        <v>5650</v>
      </c>
      <c r="L93" s="24">
        <v>4850</v>
      </c>
      <c r="M93" s="53">
        <v>9450</v>
      </c>
      <c r="N93" s="41">
        <v>0</v>
      </c>
      <c r="O93" s="14">
        <f>P93+Q93</f>
        <v>9450</v>
      </c>
      <c r="P93" s="14">
        <f>M93-N93-Q93</f>
        <v>5196</v>
      </c>
      <c r="Q93" s="54">
        <v>4254</v>
      </c>
      <c r="R93" s="5">
        <f t="shared" si="20"/>
        <v>-1050</v>
      </c>
      <c r="S93" s="40">
        <f t="shared" si="20"/>
        <v>0</v>
      </c>
      <c r="T93" s="40">
        <f t="shared" si="20"/>
        <v>-1050</v>
      </c>
      <c r="U93" s="40">
        <f t="shared" si="20"/>
        <v>-454</v>
      </c>
      <c r="V93" s="42">
        <f t="shared" si="20"/>
        <v>-596</v>
      </c>
      <c r="W93" s="4"/>
    </row>
    <row r="94" spans="1:23" x14ac:dyDescent="0.3">
      <c r="A94" s="15" t="s">
        <v>434</v>
      </c>
      <c r="B94" s="16" t="s">
        <v>223</v>
      </c>
      <c r="C94" s="18">
        <v>3613</v>
      </c>
      <c r="D94" s="18" t="s">
        <v>207</v>
      </c>
      <c r="E94" s="19">
        <v>0.35</v>
      </c>
      <c r="F94" s="17" t="s">
        <v>408</v>
      </c>
      <c r="G94" s="22" t="s">
        <v>351</v>
      </c>
      <c r="H94" s="23">
        <v>16000</v>
      </c>
      <c r="I94" s="14">
        <v>0</v>
      </c>
      <c r="J94" s="14">
        <v>16000</v>
      </c>
      <c r="K94" s="14">
        <v>12900</v>
      </c>
      <c r="L94" s="24">
        <v>3100</v>
      </c>
      <c r="M94" s="53">
        <v>14400.48</v>
      </c>
      <c r="N94" s="41">
        <v>0</v>
      </c>
      <c r="O94" s="14">
        <f>P94+Q94</f>
        <v>14400.48</v>
      </c>
      <c r="P94" s="14">
        <f t="shared" ref="P94:P99" si="21">M94-N94-Q94</f>
        <v>11634.48</v>
      </c>
      <c r="Q94" s="54">
        <v>2766</v>
      </c>
      <c r="R94" s="5">
        <f t="shared" si="20"/>
        <v>-1599.5200000000004</v>
      </c>
      <c r="S94" s="40">
        <f t="shared" si="20"/>
        <v>0</v>
      </c>
      <c r="T94" s="40">
        <f t="shared" si="20"/>
        <v>-1599.5200000000004</v>
      </c>
      <c r="U94" s="40">
        <f t="shared" si="20"/>
        <v>-1265.5200000000004</v>
      </c>
      <c r="V94" s="42">
        <f t="shared" si="20"/>
        <v>-334</v>
      </c>
      <c r="W94" s="4"/>
    </row>
    <row r="95" spans="1:23" x14ac:dyDescent="0.3">
      <c r="A95" s="15" t="s">
        <v>434</v>
      </c>
      <c r="B95" s="16" t="s">
        <v>224</v>
      </c>
      <c r="C95" s="18">
        <v>3614</v>
      </c>
      <c r="D95" s="18" t="s">
        <v>207</v>
      </c>
      <c r="E95" s="19">
        <v>0.35</v>
      </c>
      <c r="F95" s="17" t="s">
        <v>408</v>
      </c>
      <c r="G95" s="22" t="s">
        <v>351</v>
      </c>
      <c r="H95" s="23">
        <v>20500</v>
      </c>
      <c r="I95" s="14">
        <v>0</v>
      </c>
      <c r="J95" s="14">
        <v>20500</v>
      </c>
      <c r="K95" s="14">
        <v>12090</v>
      </c>
      <c r="L95" s="24">
        <v>8410</v>
      </c>
      <c r="M95" s="53">
        <v>18450</v>
      </c>
      <c r="N95" s="41">
        <v>0</v>
      </c>
      <c r="O95" s="14">
        <f>P95+Q95</f>
        <v>18450</v>
      </c>
      <c r="P95" s="14">
        <f t="shared" si="21"/>
        <v>10838</v>
      </c>
      <c r="Q95" s="54">
        <v>7612</v>
      </c>
      <c r="R95" s="5">
        <f t="shared" si="20"/>
        <v>-2050</v>
      </c>
      <c r="S95" s="40">
        <f t="shared" si="20"/>
        <v>0</v>
      </c>
      <c r="T95" s="40">
        <f t="shared" si="20"/>
        <v>-2050</v>
      </c>
      <c r="U95" s="40">
        <f t="shared" si="20"/>
        <v>-1252</v>
      </c>
      <c r="V95" s="42">
        <f t="shared" si="20"/>
        <v>-798</v>
      </c>
      <c r="W95" s="4"/>
    </row>
    <row r="96" spans="1:23" x14ac:dyDescent="0.3">
      <c r="A96" s="15" t="s">
        <v>434</v>
      </c>
      <c r="B96" s="16" t="s">
        <v>225</v>
      </c>
      <c r="C96" s="18">
        <v>3615</v>
      </c>
      <c r="D96" s="18" t="s">
        <v>207</v>
      </c>
      <c r="E96" s="19">
        <v>0.35</v>
      </c>
      <c r="F96" s="17" t="s">
        <v>408</v>
      </c>
      <c r="G96" s="22" t="s">
        <v>351</v>
      </c>
      <c r="H96" s="23">
        <v>76000</v>
      </c>
      <c r="I96" s="14">
        <v>0</v>
      </c>
      <c r="J96" s="14">
        <v>76000</v>
      </c>
      <c r="K96" s="14">
        <v>32610</v>
      </c>
      <c r="L96" s="24">
        <v>43390</v>
      </c>
      <c r="M96" s="23">
        <v>76000</v>
      </c>
      <c r="N96" s="41">
        <v>0</v>
      </c>
      <c r="O96" s="14">
        <v>76000</v>
      </c>
      <c r="P96" s="14">
        <v>32610</v>
      </c>
      <c r="Q96" s="24">
        <v>43390</v>
      </c>
      <c r="R96" s="5">
        <f t="shared" si="20"/>
        <v>0</v>
      </c>
      <c r="S96" s="40">
        <f t="shared" si="20"/>
        <v>0</v>
      </c>
      <c r="T96" s="40">
        <f t="shared" si="20"/>
        <v>0</v>
      </c>
      <c r="U96" s="40">
        <f t="shared" si="20"/>
        <v>0</v>
      </c>
      <c r="V96" s="42">
        <f t="shared" si="20"/>
        <v>0</v>
      </c>
      <c r="W96" s="4"/>
    </row>
    <row r="97" spans="1:23" x14ac:dyDescent="0.3">
      <c r="A97" s="15" t="s">
        <v>434</v>
      </c>
      <c r="B97" s="16" t="s">
        <v>226</v>
      </c>
      <c r="C97" s="18">
        <v>3616</v>
      </c>
      <c r="D97" s="18" t="s">
        <v>207</v>
      </c>
      <c r="E97" s="19">
        <v>0.35</v>
      </c>
      <c r="F97" s="17" t="s">
        <v>408</v>
      </c>
      <c r="G97" s="22" t="s">
        <v>351</v>
      </c>
      <c r="H97" s="23">
        <v>22000</v>
      </c>
      <c r="I97" s="14">
        <v>0</v>
      </c>
      <c r="J97" s="14">
        <v>22000</v>
      </c>
      <c r="K97" s="14">
        <v>14370</v>
      </c>
      <c r="L97" s="24">
        <v>7630</v>
      </c>
      <c r="M97" s="23">
        <v>22000</v>
      </c>
      <c r="N97" s="41">
        <v>0</v>
      </c>
      <c r="O97" s="14">
        <v>22000</v>
      </c>
      <c r="P97" s="14">
        <v>14370</v>
      </c>
      <c r="Q97" s="24">
        <v>7630</v>
      </c>
      <c r="R97" s="5">
        <f t="shared" si="20"/>
        <v>0</v>
      </c>
      <c r="S97" s="40">
        <f t="shared" si="20"/>
        <v>0</v>
      </c>
      <c r="T97" s="40">
        <f t="shared" si="20"/>
        <v>0</v>
      </c>
      <c r="U97" s="40">
        <f t="shared" si="20"/>
        <v>0</v>
      </c>
      <c r="V97" s="42">
        <f t="shared" si="20"/>
        <v>0</v>
      </c>
      <c r="W97" s="4"/>
    </row>
    <row r="98" spans="1:23" x14ac:dyDescent="0.3">
      <c r="A98" s="15" t="s">
        <v>434</v>
      </c>
      <c r="B98" s="16" t="s">
        <v>227</v>
      </c>
      <c r="C98" s="18">
        <v>3617</v>
      </c>
      <c r="D98" s="18" t="s">
        <v>207</v>
      </c>
      <c r="E98" s="19">
        <v>0.35</v>
      </c>
      <c r="F98" s="17" t="s">
        <v>408</v>
      </c>
      <c r="G98" s="22" t="s">
        <v>351</v>
      </c>
      <c r="H98" s="23">
        <v>37500</v>
      </c>
      <c r="I98" s="14">
        <v>0</v>
      </c>
      <c r="J98" s="14">
        <v>37500</v>
      </c>
      <c r="K98" s="14">
        <v>29580</v>
      </c>
      <c r="L98" s="24">
        <v>7920</v>
      </c>
      <c r="M98" s="53">
        <v>33750</v>
      </c>
      <c r="N98" s="41">
        <v>0</v>
      </c>
      <c r="O98" s="14">
        <f>P98+Q98</f>
        <v>33750</v>
      </c>
      <c r="P98" s="14">
        <f t="shared" si="21"/>
        <v>26633</v>
      </c>
      <c r="Q98" s="54">
        <v>7117</v>
      </c>
      <c r="R98" s="5">
        <f t="shared" si="20"/>
        <v>-3750</v>
      </c>
      <c r="S98" s="40">
        <f t="shared" si="20"/>
        <v>0</v>
      </c>
      <c r="T98" s="40">
        <f t="shared" si="20"/>
        <v>-3750</v>
      </c>
      <c r="U98" s="40">
        <f t="shared" si="20"/>
        <v>-2947</v>
      </c>
      <c r="V98" s="42">
        <f t="shared" si="20"/>
        <v>-803</v>
      </c>
      <c r="W98" s="4"/>
    </row>
    <row r="99" spans="1:23" x14ac:dyDescent="0.3">
      <c r="A99" s="15" t="s">
        <v>434</v>
      </c>
      <c r="B99" s="16" t="s">
        <v>228</v>
      </c>
      <c r="C99" s="18">
        <v>3618</v>
      </c>
      <c r="D99" s="18" t="s">
        <v>207</v>
      </c>
      <c r="E99" s="19">
        <v>0.35</v>
      </c>
      <c r="F99" s="17" t="s">
        <v>408</v>
      </c>
      <c r="G99" s="22" t="s">
        <v>351</v>
      </c>
      <c r="H99" s="23">
        <v>147000</v>
      </c>
      <c r="I99" s="14">
        <v>0</v>
      </c>
      <c r="J99" s="14">
        <v>147000</v>
      </c>
      <c r="K99" s="14">
        <v>120890</v>
      </c>
      <c r="L99" s="24">
        <v>26110</v>
      </c>
      <c r="M99" s="53">
        <v>132300</v>
      </c>
      <c r="N99" s="41">
        <v>0</v>
      </c>
      <c r="O99" s="14">
        <f>P99+Q99</f>
        <v>132300</v>
      </c>
      <c r="P99" s="14">
        <f t="shared" si="21"/>
        <v>106194</v>
      </c>
      <c r="Q99" s="54">
        <v>26106</v>
      </c>
      <c r="R99" s="5">
        <f t="shared" si="20"/>
        <v>-14700</v>
      </c>
      <c r="S99" s="40">
        <f t="shared" si="20"/>
        <v>0</v>
      </c>
      <c r="T99" s="40">
        <f t="shared" si="20"/>
        <v>-14700</v>
      </c>
      <c r="U99" s="40">
        <f t="shared" si="20"/>
        <v>-14696</v>
      </c>
      <c r="V99" s="42">
        <f t="shared" si="20"/>
        <v>-4</v>
      </c>
      <c r="W99" s="4"/>
    </row>
    <row r="100" spans="1:23" x14ac:dyDescent="0.3">
      <c r="A100" s="15" t="s">
        <v>434</v>
      </c>
      <c r="B100" s="16" t="s">
        <v>229</v>
      </c>
      <c r="C100" s="18">
        <v>3619</v>
      </c>
      <c r="D100" s="18" t="s">
        <v>207</v>
      </c>
      <c r="E100" s="19">
        <v>0.35</v>
      </c>
      <c r="F100" s="17" t="s">
        <v>408</v>
      </c>
      <c r="G100" s="22" t="s">
        <v>351</v>
      </c>
      <c r="H100" s="23">
        <v>122000</v>
      </c>
      <c r="I100" s="14">
        <v>0</v>
      </c>
      <c r="J100" s="14">
        <v>122000</v>
      </c>
      <c r="K100" s="14">
        <v>43090</v>
      </c>
      <c r="L100" s="24">
        <v>78910</v>
      </c>
      <c r="M100" s="23">
        <v>122000</v>
      </c>
      <c r="N100" s="14">
        <v>0</v>
      </c>
      <c r="O100" s="14">
        <v>122000</v>
      </c>
      <c r="P100" s="14">
        <v>43090</v>
      </c>
      <c r="Q100" s="24">
        <v>78910</v>
      </c>
      <c r="R100" s="5">
        <f t="shared" si="20"/>
        <v>0</v>
      </c>
      <c r="S100" s="40">
        <f t="shared" si="20"/>
        <v>0</v>
      </c>
      <c r="T100" s="40">
        <f t="shared" si="20"/>
        <v>0</v>
      </c>
      <c r="U100" s="40">
        <f t="shared" si="20"/>
        <v>0</v>
      </c>
      <c r="V100" s="42">
        <f t="shared" si="20"/>
        <v>0</v>
      </c>
      <c r="W100" s="4"/>
    </row>
    <row r="101" spans="1:23" x14ac:dyDescent="0.3">
      <c r="A101" s="15" t="s">
        <v>434</v>
      </c>
      <c r="B101" s="16" t="s">
        <v>230</v>
      </c>
      <c r="C101" s="18">
        <v>3620</v>
      </c>
      <c r="D101" s="18" t="s">
        <v>207</v>
      </c>
      <c r="E101" s="19">
        <v>0.35</v>
      </c>
      <c r="F101" s="17" t="s">
        <v>408</v>
      </c>
      <c r="G101" s="22" t="s">
        <v>351</v>
      </c>
      <c r="H101" s="23">
        <v>86500</v>
      </c>
      <c r="I101" s="14">
        <v>0</v>
      </c>
      <c r="J101" s="14">
        <v>86500</v>
      </c>
      <c r="K101" s="14">
        <v>68190</v>
      </c>
      <c r="L101" s="24">
        <v>18310</v>
      </c>
      <c r="M101" s="23">
        <v>86500</v>
      </c>
      <c r="N101" s="14">
        <v>0</v>
      </c>
      <c r="O101" s="14">
        <v>86500</v>
      </c>
      <c r="P101" s="14">
        <v>68190</v>
      </c>
      <c r="Q101" s="24">
        <v>18310</v>
      </c>
      <c r="R101" s="5">
        <f t="shared" ref="R101:V127" si="22">M101-H101</f>
        <v>0</v>
      </c>
      <c r="S101" s="40">
        <f t="shared" si="22"/>
        <v>0</v>
      </c>
      <c r="T101" s="40">
        <f t="shared" si="22"/>
        <v>0</v>
      </c>
      <c r="U101" s="40">
        <f t="shared" si="22"/>
        <v>0</v>
      </c>
      <c r="V101" s="42">
        <f t="shared" si="22"/>
        <v>0</v>
      </c>
      <c r="W101" s="4"/>
    </row>
    <row r="102" spans="1:23" x14ac:dyDescent="0.3">
      <c r="A102" s="15" t="s">
        <v>434</v>
      </c>
      <c r="B102" s="16" t="s">
        <v>231</v>
      </c>
      <c r="C102" s="18">
        <v>3621</v>
      </c>
      <c r="D102" s="18" t="s">
        <v>207</v>
      </c>
      <c r="E102" s="19">
        <v>0.35</v>
      </c>
      <c r="F102" s="17" t="s">
        <v>408</v>
      </c>
      <c r="G102" s="22" t="s">
        <v>351</v>
      </c>
      <c r="H102" s="23">
        <v>20000</v>
      </c>
      <c r="I102" s="14">
        <v>0</v>
      </c>
      <c r="J102" s="14">
        <v>20000</v>
      </c>
      <c r="K102" s="14">
        <v>12320</v>
      </c>
      <c r="L102" s="24">
        <v>7680</v>
      </c>
      <c r="M102" s="23">
        <v>20000</v>
      </c>
      <c r="N102" s="14">
        <v>0</v>
      </c>
      <c r="O102" s="14">
        <v>20000</v>
      </c>
      <c r="P102" s="14">
        <v>12320</v>
      </c>
      <c r="Q102" s="24">
        <v>7680</v>
      </c>
      <c r="R102" s="5">
        <f t="shared" si="22"/>
        <v>0</v>
      </c>
      <c r="S102" s="40">
        <f t="shared" si="22"/>
        <v>0</v>
      </c>
      <c r="T102" s="40">
        <f t="shared" si="22"/>
        <v>0</v>
      </c>
      <c r="U102" s="40">
        <f t="shared" si="22"/>
        <v>0</v>
      </c>
      <c r="V102" s="42">
        <f t="shared" si="22"/>
        <v>0</v>
      </c>
      <c r="W102" s="4"/>
    </row>
    <row r="103" spans="1:23" x14ac:dyDescent="0.3">
      <c r="A103" s="15" t="s">
        <v>434</v>
      </c>
      <c r="B103" s="16" t="s">
        <v>232</v>
      </c>
      <c r="C103" s="18">
        <v>3622</v>
      </c>
      <c r="D103" s="18" t="s">
        <v>207</v>
      </c>
      <c r="E103" s="19">
        <v>0.35</v>
      </c>
      <c r="F103" s="17" t="s">
        <v>408</v>
      </c>
      <c r="G103" s="22" t="s">
        <v>351</v>
      </c>
      <c r="H103" s="23">
        <v>27500</v>
      </c>
      <c r="I103" s="14">
        <v>0</v>
      </c>
      <c r="J103" s="14">
        <v>27500</v>
      </c>
      <c r="K103" s="14">
        <v>17700</v>
      </c>
      <c r="L103" s="24">
        <v>9800</v>
      </c>
      <c r="M103" s="23">
        <v>27500</v>
      </c>
      <c r="N103" s="14">
        <v>0</v>
      </c>
      <c r="O103" s="14">
        <v>27500</v>
      </c>
      <c r="P103" s="14">
        <v>17700</v>
      </c>
      <c r="Q103" s="24">
        <v>9800</v>
      </c>
      <c r="R103" s="5">
        <f t="shared" si="22"/>
        <v>0</v>
      </c>
      <c r="S103" s="40">
        <f t="shared" si="22"/>
        <v>0</v>
      </c>
      <c r="T103" s="40">
        <f t="shared" si="22"/>
        <v>0</v>
      </c>
      <c r="U103" s="40">
        <f t="shared" si="22"/>
        <v>0</v>
      </c>
      <c r="V103" s="42">
        <f t="shared" si="22"/>
        <v>0</v>
      </c>
      <c r="W103" s="4"/>
    </row>
    <row r="104" spans="1:23" x14ac:dyDescent="0.3">
      <c r="A104" s="15" t="s">
        <v>434</v>
      </c>
      <c r="B104" s="16" t="s">
        <v>233</v>
      </c>
      <c r="C104" s="18">
        <v>3623</v>
      </c>
      <c r="D104" s="18" t="s">
        <v>207</v>
      </c>
      <c r="E104" s="19">
        <v>0.35</v>
      </c>
      <c r="F104" s="17" t="s">
        <v>408</v>
      </c>
      <c r="G104" s="22" t="s">
        <v>351</v>
      </c>
      <c r="H104" s="23">
        <v>14500</v>
      </c>
      <c r="I104" s="14">
        <v>0</v>
      </c>
      <c r="J104" s="14">
        <v>14500</v>
      </c>
      <c r="K104" s="14">
        <v>9260</v>
      </c>
      <c r="L104" s="24">
        <v>5240</v>
      </c>
      <c r="M104" s="23">
        <v>14500</v>
      </c>
      <c r="N104" s="14">
        <v>0</v>
      </c>
      <c r="O104" s="14">
        <v>14500</v>
      </c>
      <c r="P104" s="14">
        <v>9260</v>
      </c>
      <c r="Q104" s="24">
        <v>5240</v>
      </c>
      <c r="R104" s="5">
        <f t="shared" si="22"/>
        <v>0</v>
      </c>
      <c r="S104" s="40">
        <f t="shared" si="22"/>
        <v>0</v>
      </c>
      <c r="T104" s="40">
        <f t="shared" si="22"/>
        <v>0</v>
      </c>
      <c r="U104" s="40">
        <f t="shared" si="22"/>
        <v>0</v>
      </c>
      <c r="V104" s="42">
        <f t="shared" si="22"/>
        <v>0</v>
      </c>
      <c r="W104" s="4"/>
    </row>
    <row r="105" spans="1:23" x14ac:dyDescent="0.3">
      <c r="A105" s="15" t="s">
        <v>434</v>
      </c>
      <c r="B105" s="16" t="s">
        <v>234</v>
      </c>
      <c r="C105" s="18">
        <v>3624</v>
      </c>
      <c r="D105" s="18" t="s">
        <v>207</v>
      </c>
      <c r="E105" s="19">
        <v>0.35</v>
      </c>
      <c r="F105" s="17" t="s">
        <v>408</v>
      </c>
      <c r="G105" s="22" t="s">
        <v>351</v>
      </c>
      <c r="H105" s="23">
        <v>12000</v>
      </c>
      <c r="I105" s="14">
        <v>0</v>
      </c>
      <c r="J105" s="14">
        <v>12000</v>
      </c>
      <c r="K105" s="14">
        <v>7210</v>
      </c>
      <c r="L105" s="24">
        <v>4790</v>
      </c>
      <c r="M105" s="23">
        <v>12000</v>
      </c>
      <c r="N105" s="14">
        <v>0</v>
      </c>
      <c r="O105" s="14">
        <v>12000</v>
      </c>
      <c r="P105" s="14">
        <v>7210</v>
      </c>
      <c r="Q105" s="24">
        <v>4790</v>
      </c>
      <c r="R105" s="5">
        <f t="shared" si="22"/>
        <v>0</v>
      </c>
      <c r="S105" s="40">
        <f t="shared" si="22"/>
        <v>0</v>
      </c>
      <c r="T105" s="40">
        <f t="shared" si="22"/>
        <v>0</v>
      </c>
      <c r="U105" s="40">
        <f t="shared" si="22"/>
        <v>0</v>
      </c>
      <c r="V105" s="42">
        <f t="shared" si="22"/>
        <v>0</v>
      </c>
      <c r="W105" s="4"/>
    </row>
    <row r="106" spans="1:23" x14ac:dyDescent="0.3">
      <c r="A106" s="15" t="s">
        <v>434</v>
      </c>
      <c r="B106" s="16" t="s">
        <v>235</v>
      </c>
      <c r="C106" s="18">
        <v>3625</v>
      </c>
      <c r="D106" s="18" t="s">
        <v>207</v>
      </c>
      <c r="E106" s="19">
        <v>0.35</v>
      </c>
      <c r="F106" s="17" t="s">
        <v>408</v>
      </c>
      <c r="G106" s="22" t="s">
        <v>351</v>
      </c>
      <c r="H106" s="23">
        <v>42000</v>
      </c>
      <c r="I106" s="14">
        <v>0</v>
      </c>
      <c r="J106" s="14">
        <v>42000</v>
      </c>
      <c r="K106" s="14">
        <v>35170</v>
      </c>
      <c r="L106" s="24">
        <v>6830</v>
      </c>
      <c r="M106" s="23">
        <v>42000</v>
      </c>
      <c r="N106" s="14">
        <v>0</v>
      </c>
      <c r="O106" s="14">
        <v>42000</v>
      </c>
      <c r="P106" s="14">
        <v>35170</v>
      </c>
      <c r="Q106" s="24">
        <v>6830</v>
      </c>
      <c r="R106" s="5">
        <f t="shared" si="22"/>
        <v>0</v>
      </c>
      <c r="S106" s="40">
        <f t="shared" si="22"/>
        <v>0</v>
      </c>
      <c r="T106" s="40">
        <f t="shared" si="22"/>
        <v>0</v>
      </c>
      <c r="U106" s="40">
        <f t="shared" si="22"/>
        <v>0</v>
      </c>
      <c r="V106" s="42">
        <f t="shared" si="22"/>
        <v>0</v>
      </c>
      <c r="W106" s="4"/>
    </row>
    <row r="107" spans="1:23" x14ac:dyDescent="0.3">
      <c r="A107" s="15" t="s">
        <v>434</v>
      </c>
      <c r="B107" s="16" t="s">
        <v>236</v>
      </c>
      <c r="C107" s="18">
        <v>3626</v>
      </c>
      <c r="D107" s="18" t="s">
        <v>207</v>
      </c>
      <c r="E107" s="19">
        <v>0.35</v>
      </c>
      <c r="F107" s="17" t="s">
        <v>408</v>
      </c>
      <c r="G107" s="22" t="s">
        <v>351</v>
      </c>
      <c r="H107" s="23">
        <v>52000</v>
      </c>
      <c r="I107" s="14">
        <v>0</v>
      </c>
      <c r="J107" s="14">
        <v>52000</v>
      </c>
      <c r="K107" s="14">
        <v>36020</v>
      </c>
      <c r="L107" s="24">
        <v>15980</v>
      </c>
      <c r="M107" s="23">
        <v>52000</v>
      </c>
      <c r="N107" s="14">
        <v>0</v>
      </c>
      <c r="O107" s="14">
        <v>52000</v>
      </c>
      <c r="P107" s="14">
        <v>36020</v>
      </c>
      <c r="Q107" s="24">
        <v>15980</v>
      </c>
      <c r="R107" s="5">
        <f t="shared" si="22"/>
        <v>0</v>
      </c>
      <c r="S107" s="40">
        <f t="shared" si="22"/>
        <v>0</v>
      </c>
      <c r="T107" s="40">
        <f t="shared" si="22"/>
        <v>0</v>
      </c>
      <c r="U107" s="40">
        <f t="shared" si="22"/>
        <v>0</v>
      </c>
      <c r="V107" s="42">
        <f t="shared" si="22"/>
        <v>0</v>
      </c>
      <c r="W107" s="4"/>
    </row>
    <row r="108" spans="1:23" x14ac:dyDescent="0.3">
      <c r="A108" s="15" t="s">
        <v>434</v>
      </c>
      <c r="B108" s="16" t="s">
        <v>237</v>
      </c>
      <c r="C108" s="18">
        <v>3627</v>
      </c>
      <c r="D108" s="18" t="s">
        <v>207</v>
      </c>
      <c r="E108" s="19">
        <v>0.5</v>
      </c>
      <c r="F108" s="17" t="s">
        <v>411</v>
      </c>
      <c r="G108" s="22" t="s">
        <v>343</v>
      </c>
      <c r="H108" s="23">
        <v>12000</v>
      </c>
      <c r="I108" s="14">
        <v>0</v>
      </c>
      <c r="J108" s="14">
        <v>12000</v>
      </c>
      <c r="K108" s="14">
        <v>6000</v>
      </c>
      <c r="L108" s="24">
        <v>6000</v>
      </c>
      <c r="M108" s="53">
        <v>12000</v>
      </c>
      <c r="N108" s="41">
        <f t="shared" ref="N108:N143" si="23">M108-(Q108/E108)</f>
        <v>9000</v>
      </c>
      <c r="O108" s="14">
        <f t="shared" ref="O108:O143" si="24">P108+Q108</f>
        <v>3000</v>
      </c>
      <c r="P108" s="14">
        <f t="shared" ref="P108:P143" si="25">(M108-N108)*(100%-E108)</f>
        <v>1500</v>
      </c>
      <c r="Q108" s="54">
        <v>1500</v>
      </c>
      <c r="R108" s="5">
        <f t="shared" si="22"/>
        <v>0</v>
      </c>
      <c r="S108" s="40">
        <f t="shared" si="22"/>
        <v>9000</v>
      </c>
      <c r="T108" s="40">
        <f t="shared" si="22"/>
        <v>-9000</v>
      </c>
      <c r="U108" s="40">
        <f t="shared" si="22"/>
        <v>-4500</v>
      </c>
      <c r="V108" s="42">
        <f t="shared" si="22"/>
        <v>-4500</v>
      </c>
      <c r="W108" s="4"/>
    </row>
    <row r="109" spans="1:23" x14ac:dyDescent="0.3">
      <c r="A109" s="15" t="s">
        <v>434</v>
      </c>
      <c r="B109" s="16" t="s">
        <v>238</v>
      </c>
      <c r="C109" s="18">
        <v>3628</v>
      </c>
      <c r="D109" s="18" t="s">
        <v>207</v>
      </c>
      <c r="E109" s="19">
        <v>0.5</v>
      </c>
      <c r="F109" s="17" t="s">
        <v>411</v>
      </c>
      <c r="G109" s="22" t="s">
        <v>343</v>
      </c>
      <c r="H109" s="23">
        <v>20000</v>
      </c>
      <c r="I109" s="14">
        <v>0</v>
      </c>
      <c r="J109" s="14">
        <v>20000</v>
      </c>
      <c r="K109" s="14">
        <v>10000</v>
      </c>
      <c r="L109" s="24">
        <v>10000</v>
      </c>
      <c r="M109" s="53">
        <v>20000</v>
      </c>
      <c r="N109" s="41">
        <f t="shared" si="23"/>
        <v>15000</v>
      </c>
      <c r="O109" s="14">
        <f t="shared" si="24"/>
        <v>5000</v>
      </c>
      <c r="P109" s="14">
        <f t="shared" si="25"/>
        <v>2500</v>
      </c>
      <c r="Q109" s="54">
        <v>2500</v>
      </c>
      <c r="R109" s="5">
        <f t="shared" si="22"/>
        <v>0</v>
      </c>
      <c r="S109" s="40">
        <f t="shared" si="22"/>
        <v>15000</v>
      </c>
      <c r="T109" s="40">
        <f t="shared" si="22"/>
        <v>-15000</v>
      </c>
      <c r="U109" s="40">
        <f t="shared" si="22"/>
        <v>-7500</v>
      </c>
      <c r="V109" s="42">
        <f t="shared" si="22"/>
        <v>-7500</v>
      </c>
      <c r="W109" s="4"/>
    </row>
    <row r="110" spans="1:23" x14ac:dyDescent="0.3">
      <c r="A110" s="15" t="s">
        <v>434</v>
      </c>
      <c r="B110" s="16" t="s">
        <v>239</v>
      </c>
      <c r="C110" s="18" t="s">
        <v>240</v>
      </c>
      <c r="D110" s="18" t="s">
        <v>70</v>
      </c>
      <c r="E110" s="19">
        <v>0.82499999999999996</v>
      </c>
      <c r="F110" s="17" t="s">
        <v>412</v>
      </c>
      <c r="G110" s="27">
        <v>45358</v>
      </c>
      <c r="H110" s="23">
        <v>48000</v>
      </c>
      <c r="I110" s="14">
        <v>13000</v>
      </c>
      <c r="J110" s="14">
        <v>35000</v>
      </c>
      <c r="K110" s="14">
        <v>6125.0000000000018</v>
      </c>
      <c r="L110" s="24">
        <v>28875</v>
      </c>
      <c r="M110" s="53">
        <v>48000</v>
      </c>
      <c r="N110" s="41">
        <f t="shared" si="23"/>
        <v>13000</v>
      </c>
      <c r="O110" s="14">
        <f t="shared" si="24"/>
        <v>35000</v>
      </c>
      <c r="P110" s="14">
        <f t="shared" si="25"/>
        <v>6125.0000000000018</v>
      </c>
      <c r="Q110" s="54">
        <v>28875</v>
      </c>
      <c r="R110" s="5">
        <f t="shared" si="22"/>
        <v>0</v>
      </c>
      <c r="S110" s="40">
        <f t="shared" si="22"/>
        <v>0</v>
      </c>
      <c r="T110" s="40">
        <f t="shared" si="22"/>
        <v>0</v>
      </c>
      <c r="U110" s="40">
        <f t="shared" si="22"/>
        <v>0</v>
      </c>
      <c r="V110" s="42">
        <f t="shared" si="22"/>
        <v>0</v>
      </c>
      <c r="W110" s="4"/>
    </row>
    <row r="111" spans="1:23" x14ac:dyDescent="0.3">
      <c r="A111" s="15" t="s">
        <v>434</v>
      </c>
      <c r="B111" s="16" t="s">
        <v>241</v>
      </c>
      <c r="C111" s="18" t="s">
        <v>242</v>
      </c>
      <c r="D111" s="18" t="s">
        <v>105</v>
      </c>
      <c r="E111" s="19">
        <v>0.9</v>
      </c>
      <c r="F111" s="17" t="s">
        <v>413</v>
      </c>
      <c r="G111" s="27">
        <v>45176</v>
      </c>
      <c r="H111" s="23">
        <v>250594.88</v>
      </c>
      <c r="I111" s="14">
        <v>3000</v>
      </c>
      <c r="J111" s="14">
        <v>247594.88</v>
      </c>
      <c r="K111" s="14">
        <v>24759.487999999994</v>
      </c>
      <c r="L111" s="24">
        <v>222835.39200000002</v>
      </c>
      <c r="M111" s="53">
        <v>247594.88</v>
      </c>
      <c r="N111" s="41">
        <f t="shared" si="23"/>
        <v>3000.0022222222178</v>
      </c>
      <c r="O111" s="14">
        <f t="shared" si="24"/>
        <v>244594.87777777779</v>
      </c>
      <c r="P111" s="14">
        <f t="shared" si="25"/>
        <v>24459.487777777773</v>
      </c>
      <c r="Q111" s="54">
        <v>220135.39</v>
      </c>
      <c r="R111" s="5">
        <f t="shared" si="22"/>
        <v>-3000</v>
      </c>
      <c r="S111" s="40">
        <f t="shared" si="22"/>
        <v>2.2222222178243101E-3</v>
      </c>
      <c r="T111" s="40">
        <f t="shared" si="22"/>
        <v>-3000.0022222222178</v>
      </c>
      <c r="U111" s="40">
        <f t="shared" si="22"/>
        <v>-300.00022222222105</v>
      </c>
      <c r="V111" s="42">
        <f t="shared" si="22"/>
        <v>-2700.0020000000077</v>
      </c>
      <c r="W111" s="4"/>
    </row>
    <row r="112" spans="1:23" x14ac:dyDescent="0.3">
      <c r="A112" s="15" t="s">
        <v>441</v>
      </c>
      <c r="B112" s="16" t="s">
        <v>243</v>
      </c>
      <c r="C112" s="18" t="s">
        <v>244</v>
      </c>
      <c r="D112" s="18" t="s">
        <v>59</v>
      </c>
      <c r="E112" s="19">
        <v>1</v>
      </c>
      <c r="F112" s="17" t="s">
        <v>414</v>
      </c>
      <c r="G112" s="27">
        <v>45449</v>
      </c>
      <c r="H112" s="23">
        <v>45838</v>
      </c>
      <c r="I112" s="14">
        <v>7648</v>
      </c>
      <c r="J112" s="14">
        <v>38190</v>
      </c>
      <c r="K112" s="14">
        <v>0</v>
      </c>
      <c r="L112" s="24">
        <v>38190</v>
      </c>
      <c r="M112" s="53">
        <v>45838</v>
      </c>
      <c r="N112" s="41">
        <f t="shared" si="23"/>
        <v>7648</v>
      </c>
      <c r="O112" s="14">
        <f t="shared" si="24"/>
        <v>38190</v>
      </c>
      <c r="P112" s="14">
        <f t="shared" si="25"/>
        <v>0</v>
      </c>
      <c r="Q112" s="54">
        <v>38190</v>
      </c>
      <c r="R112" s="5">
        <f t="shared" si="22"/>
        <v>0</v>
      </c>
      <c r="S112" s="40">
        <f t="shared" si="22"/>
        <v>0</v>
      </c>
      <c r="T112" s="40">
        <f t="shared" si="22"/>
        <v>0</v>
      </c>
      <c r="U112" s="40">
        <f t="shared" si="22"/>
        <v>0</v>
      </c>
      <c r="V112" s="42">
        <f t="shared" si="22"/>
        <v>0</v>
      </c>
      <c r="W112" s="4"/>
    </row>
    <row r="113" spans="1:23" x14ac:dyDescent="0.3">
      <c r="A113" s="15" t="s">
        <v>441</v>
      </c>
      <c r="B113" s="16" t="s">
        <v>250</v>
      </c>
      <c r="C113" s="18" t="s">
        <v>251</v>
      </c>
      <c r="D113" s="18" t="s">
        <v>34</v>
      </c>
      <c r="E113" s="19">
        <v>0.85</v>
      </c>
      <c r="F113" s="29" t="s">
        <v>417</v>
      </c>
      <c r="G113" s="22" t="s">
        <v>370</v>
      </c>
      <c r="H113" s="23">
        <v>132000</v>
      </c>
      <c r="I113" s="14">
        <v>0</v>
      </c>
      <c r="J113" s="14">
        <v>132000</v>
      </c>
      <c r="K113" s="14">
        <v>19800.000000000004</v>
      </c>
      <c r="L113" s="24">
        <v>112200</v>
      </c>
      <c r="M113" s="53">
        <v>200</v>
      </c>
      <c r="N113" s="41">
        <f t="shared" si="23"/>
        <v>200</v>
      </c>
      <c r="O113" s="14">
        <f t="shared" si="24"/>
        <v>0</v>
      </c>
      <c r="P113" s="14">
        <f t="shared" si="25"/>
        <v>0</v>
      </c>
      <c r="Q113" s="54">
        <v>0</v>
      </c>
      <c r="R113" s="5">
        <f t="shared" si="22"/>
        <v>-131800</v>
      </c>
      <c r="S113" s="40">
        <f t="shared" si="22"/>
        <v>200</v>
      </c>
      <c r="T113" s="40">
        <f t="shared" si="22"/>
        <v>-132000</v>
      </c>
      <c r="U113" s="40">
        <f t="shared" si="22"/>
        <v>-19800.000000000004</v>
      </c>
      <c r="V113" s="42">
        <f t="shared" si="22"/>
        <v>-112200</v>
      </c>
      <c r="W113" s="4"/>
    </row>
    <row r="114" spans="1:23" x14ac:dyDescent="0.3">
      <c r="A114" s="15" t="s">
        <v>441</v>
      </c>
      <c r="B114" s="16" t="s">
        <v>252</v>
      </c>
      <c r="C114" s="18" t="s">
        <v>253</v>
      </c>
      <c r="D114" s="18" t="s">
        <v>34</v>
      </c>
      <c r="E114" s="19">
        <v>0.85</v>
      </c>
      <c r="F114" s="26" t="s">
        <v>418</v>
      </c>
      <c r="G114" s="22" t="s">
        <v>340</v>
      </c>
      <c r="H114" s="23">
        <v>250000</v>
      </c>
      <c r="I114" s="14">
        <v>0</v>
      </c>
      <c r="J114" s="14">
        <v>250000</v>
      </c>
      <c r="K114" s="14">
        <v>37500.000000000007</v>
      </c>
      <c r="L114" s="24">
        <v>212500</v>
      </c>
      <c r="M114" s="53">
        <v>245000.39</v>
      </c>
      <c r="N114" s="41">
        <f t="shared" si="23"/>
        <v>35934.507647058839</v>
      </c>
      <c r="O114" s="14">
        <f t="shared" si="24"/>
        <v>209065.88235294117</v>
      </c>
      <c r="P114" s="14">
        <f t="shared" si="25"/>
        <v>31359.882352941182</v>
      </c>
      <c r="Q114" s="54">
        <v>177706</v>
      </c>
      <c r="R114" s="5">
        <f t="shared" si="22"/>
        <v>-4999.609999999986</v>
      </c>
      <c r="S114" s="40">
        <f t="shared" si="22"/>
        <v>35934.507647058839</v>
      </c>
      <c r="T114" s="40">
        <f t="shared" si="22"/>
        <v>-40934.117647058825</v>
      </c>
      <c r="U114" s="40">
        <f t="shared" si="22"/>
        <v>-6140.1176470588252</v>
      </c>
      <c r="V114" s="42">
        <f t="shared" si="22"/>
        <v>-34794</v>
      </c>
      <c r="W114" s="4"/>
    </row>
    <row r="115" spans="1:23" x14ac:dyDescent="0.3">
      <c r="A115" s="15" t="s">
        <v>441</v>
      </c>
      <c r="B115" s="16" t="s">
        <v>254</v>
      </c>
      <c r="C115" s="18" t="s">
        <v>255</v>
      </c>
      <c r="D115" s="18" t="s">
        <v>59</v>
      </c>
      <c r="E115" s="19">
        <v>1</v>
      </c>
      <c r="F115" s="26" t="s">
        <v>419</v>
      </c>
      <c r="G115" s="22" t="s">
        <v>420</v>
      </c>
      <c r="H115" s="23">
        <v>55500</v>
      </c>
      <c r="I115" s="14">
        <v>9106.4599999999991</v>
      </c>
      <c r="J115" s="14">
        <v>46393.54</v>
      </c>
      <c r="K115" s="14">
        <v>0</v>
      </c>
      <c r="L115" s="24">
        <v>46393.54</v>
      </c>
      <c r="M115" s="23">
        <v>55500</v>
      </c>
      <c r="N115" s="14">
        <v>9106.4599999999991</v>
      </c>
      <c r="O115" s="14">
        <v>46393.54</v>
      </c>
      <c r="P115" s="14">
        <v>0</v>
      </c>
      <c r="Q115" s="24">
        <v>46393.54</v>
      </c>
      <c r="R115" s="5">
        <f t="shared" si="22"/>
        <v>0</v>
      </c>
      <c r="S115" s="40">
        <f t="shared" si="22"/>
        <v>0</v>
      </c>
      <c r="T115" s="40">
        <f t="shared" si="22"/>
        <v>0</v>
      </c>
      <c r="U115" s="40">
        <f t="shared" si="22"/>
        <v>0</v>
      </c>
      <c r="V115" s="42">
        <f t="shared" si="22"/>
        <v>0</v>
      </c>
      <c r="W115" s="4"/>
    </row>
    <row r="116" spans="1:23" x14ac:dyDescent="0.3">
      <c r="A116" s="15" t="s">
        <v>442</v>
      </c>
      <c r="B116" s="16" t="s">
        <v>259</v>
      </c>
      <c r="C116" s="18" t="s">
        <v>260</v>
      </c>
      <c r="D116" s="18" t="s">
        <v>25</v>
      </c>
      <c r="E116" s="19">
        <v>0.85</v>
      </c>
      <c r="F116" s="17" t="s">
        <v>422</v>
      </c>
      <c r="G116" s="27">
        <v>45358</v>
      </c>
      <c r="H116" s="23">
        <v>271.98</v>
      </c>
      <c r="I116" s="14">
        <v>24.73</v>
      </c>
      <c r="J116" s="14">
        <v>247.25000000000003</v>
      </c>
      <c r="K116" s="14">
        <v>37.087500000000013</v>
      </c>
      <c r="L116" s="24">
        <v>210.16250000000002</v>
      </c>
      <c r="M116" s="53">
        <v>252</v>
      </c>
      <c r="N116" s="41">
        <f t="shared" si="23"/>
        <v>24.941176470588232</v>
      </c>
      <c r="O116" s="14">
        <f t="shared" si="24"/>
        <v>227.05882352941177</v>
      </c>
      <c r="P116" s="14">
        <f t="shared" si="25"/>
        <v>34.058823529411768</v>
      </c>
      <c r="Q116" s="54">
        <v>193</v>
      </c>
      <c r="R116" s="5">
        <f t="shared" si="22"/>
        <v>-19.980000000000018</v>
      </c>
      <c r="S116" s="40">
        <f t="shared" si="22"/>
        <v>0.21117647058823152</v>
      </c>
      <c r="T116" s="40">
        <f t="shared" si="22"/>
        <v>-20.19117647058826</v>
      </c>
      <c r="U116" s="40">
        <f t="shared" si="22"/>
        <v>-3.0286764705882447</v>
      </c>
      <c r="V116" s="42">
        <f t="shared" si="22"/>
        <v>-17.162500000000023</v>
      </c>
      <c r="W116" s="4"/>
    </row>
    <row r="117" spans="1:23" x14ac:dyDescent="0.3">
      <c r="A117" s="15" t="s">
        <v>442</v>
      </c>
      <c r="B117" s="16" t="s">
        <v>261</v>
      </c>
      <c r="C117" s="18" t="s">
        <v>262</v>
      </c>
      <c r="D117" s="18" t="s">
        <v>214</v>
      </c>
      <c r="E117" s="19">
        <v>0.3</v>
      </c>
      <c r="F117" s="17" t="s">
        <v>423</v>
      </c>
      <c r="G117" s="22" t="s">
        <v>351</v>
      </c>
      <c r="H117" s="23">
        <v>772.9</v>
      </c>
      <c r="I117" s="14">
        <v>0</v>
      </c>
      <c r="J117" s="14">
        <v>772.9</v>
      </c>
      <c r="K117" s="14">
        <v>541.03</v>
      </c>
      <c r="L117" s="24">
        <v>231.86999999999998</v>
      </c>
      <c r="M117" s="23">
        <v>772.9</v>
      </c>
      <c r="N117" s="14">
        <v>0</v>
      </c>
      <c r="O117" s="14">
        <v>772.9</v>
      </c>
      <c r="P117" s="14">
        <v>541.03</v>
      </c>
      <c r="Q117" s="24">
        <v>231.86999999999998</v>
      </c>
      <c r="R117" s="5">
        <f t="shared" si="22"/>
        <v>0</v>
      </c>
      <c r="S117" s="40">
        <f t="shared" si="22"/>
        <v>0</v>
      </c>
      <c r="T117" s="40">
        <f t="shared" si="22"/>
        <v>0</v>
      </c>
      <c r="U117" s="40">
        <f t="shared" si="22"/>
        <v>0</v>
      </c>
      <c r="V117" s="42">
        <f t="shared" si="22"/>
        <v>0</v>
      </c>
      <c r="W117" s="4"/>
    </row>
    <row r="118" spans="1:23" x14ac:dyDescent="0.3">
      <c r="A118" s="15" t="s">
        <v>442</v>
      </c>
      <c r="B118" s="16" t="s">
        <v>263</v>
      </c>
      <c r="C118" s="18" t="s">
        <v>264</v>
      </c>
      <c r="D118" s="18" t="s">
        <v>214</v>
      </c>
      <c r="E118" s="19">
        <v>0.3</v>
      </c>
      <c r="F118" s="17" t="s">
        <v>423</v>
      </c>
      <c r="G118" s="22" t="s">
        <v>351</v>
      </c>
      <c r="H118" s="23">
        <v>6880</v>
      </c>
      <c r="I118" s="14">
        <v>0</v>
      </c>
      <c r="J118" s="14">
        <v>6880</v>
      </c>
      <c r="K118" s="14">
        <v>4816</v>
      </c>
      <c r="L118" s="24">
        <v>2064</v>
      </c>
      <c r="M118" s="53">
        <v>6880</v>
      </c>
      <c r="N118" s="41">
        <f t="shared" si="23"/>
        <v>0</v>
      </c>
      <c r="O118" s="14">
        <f t="shared" si="24"/>
        <v>6880</v>
      </c>
      <c r="P118" s="14">
        <f t="shared" si="25"/>
        <v>4816</v>
      </c>
      <c r="Q118" s="54">
        <v>2064</v>
      </c>
      <c r="R118" s="5">
        <f t="shared" si="22"/>
        <v>0</v>
      </c>
      <c r="S118" s="40">
        <f t="shared" si="22"/>
        <v>0</v>
      </c>
      <c r="T118" s="40">
        <f t="shared" si="22"/>
        <v>0</v>
      </c>
      <c r="U118" s="40">
        <f t="shared" si="22"/>
        <v>0</v>
      </c>
      <c r="V118" s="42">
        <f t="shared" si="22"/>
        <v>0</v>
      </c>
      <c r="W118" s="4"/>
    </row>
    <row r="119" spans="1:23" x14ac:dyDescent="0.3">
      <c r="A119" s="15" t="s">
        <v>442</v>
      </c>
      <c r="B119" s="16" t="s">
        <v>265</v>
      </c>
      <c r="C119" s="18" t="s">
        <v>266</v>
      </c>
      <c r="D119" s="18" t="s">
        <v>214</v>
      </c>
      <c r="E119" s="19">
        <v>0.1719</v>
      </c>
      <c r="F119" s="17" t="s">
        <v>423</v>
      </c>
      <c r="G119" s="22" t="s">
        <v>351</v>
      </c>
      <c r="H119" s="23">
        <v>1980</v>
      </c>
      <c r="I119" s="14">
        <v>0</v>
      </c>
      <c r="J119" s="14">
        <v>1980</v>
      </c>
      <c r="K119" s="14">
        <v>1639.6380000000001</v>
      </c>
      <c r="L119" s="24">
        <v>340.36199999999997</v>
      </c>
      <c r="M119" s="23">
        <v>1980</v>
      </c>
      <c r="N119" s="14">
        <v>0</v>
      </c>
      <c r="O119" s="14">
        <v>1980</v>
      </c>
      <c r="P119" s="14">
        <v>1639.6380000000001</v>
      </c>
      <c r="Q119" s="24">
        <v>340.36199999999997</v>
      </c>
      <c r="R119" s="5">
        <f t="shared" si="22"/>
        <v>0</v>
      </c>
      <c r="S119" s="40">
        <f t="shared" si="22"/>
        <v>0</v>
      </c>
      <c r="T119" s="40">
        <f t="shared" si="22"/>
        <v>0</v>
      </c>
      <c r="U119" s="40">
        <f t="shared" si="22"/>
        <v>0</v>
      </c>
      <c r="V119" s="42">
        <f t="shared" si="22"/>
        <v>0</v>
      </c>
      <c r="W119" s="4"/>
    </row>
    <row r="120" spans="1:23" x14ac:dyDescent="0.3">
      <c r="A120" s="15" t="s">
        <v>442</v>
      </c>
      <c r="B120" s="16" t="s">
        <v>267</v>
      </c>
      <c r="C120" s="18" t="s">
        <v>268</v>
      </c>
      <c r="D120" s="18" t="s">
        <v>214</v>
      </c>
      <c r="E120" s="19">
        <v>0.3</v>
      </c>
      <c r="F120" s="17" t="s">
        <v>424</v>
      </c>
      <c r="G120" s="22" t="s">
        <v>343</v>
      </c>
      <c r="H120" s="23">
        <v>2784</v>
      </c>
      <c r="I120" s="14">
        <v>0</v>
      </c>
      <c r="J120" s="14">
        <v>2784</v>
      </c>
      <c r="K120" s="14">
        <v>1948.8</v>
      </c>
      <c r="L120" s="24">
        <v>835.19999999999993</v>
      </c>
      <c r="M120" s="53">
        <v>2784</v>
      </c>
      <c r="N120" s="41">
        <f t="shared" si="23"/>
        <v>184</v>
      </c>
      <c r="O120" s="14">
        <f t="shared" si="24"/>
        <v>2600</v>
      </c>
      <c r="P120" s="14">
        <f t="shared" si="25"/>
        <v>1819.9999999999998</v>
      </c>
      <c r="Q120" s="54">
        <v>780</v>
      </c>
      <c r="R120" s="5">
        <f t="shared" si="22"/>
        <v>0</v>
      </c>
      <c r="S120" s="40">
        <f t="shared" si="22"/>
        <v>184</v>
      </c>
      <c r="T120" s="40">
        <f t="shared" si="22"/>
        <v>-184</v>
      </c>
      <c r="U120" s="40">
        <f t="shared" si="22"/>
        <v>-128.80000000000018</v>
      </c>
      <c r="V120" s="42">
        <f t="shared" si="22"/>
        <v>-55.199999999999932</v>
      </c>
      <c r="W120" s="4"/>
    </row>
    <row r="121" spans="1:23" x14ac:dyDescent="0.3">
      <c r="A121" s="15" t="s">
        <v>442</v>
      </c>
      <c r="B121" s="16" t="s">
        <v>269</v>
      </c>
      <c r="C121" s="18" t="s">
        <v>270</v>
      </c>
      <c r="D121" s="18" t="s">
        <v>214</v>
      </c>
      <c r="E121" s="19">
        <v>0.3</v>
      </c>
      <c r="F121" s="17" t="s">
        <v>423</v>
      </c>
      <c r="G121" s="22" t="s">
        <v>351</v>
      </c>
      <c r="H121" s="23">
        <v>3689</v>
      </c>
      <c r="I121" s="14">
        <v>0</v>
      </c>
      <c r="J121" s="14">
        <v>3689</v>
      </c>
      <c r="K121" s="14">
        <v>2582.2999999999997</v>
      </c>
      <c r="L121" s="24">
        <v>1106.7</v>
      </c>
      <c r="M121" s="23">
        <v>3689</v>
      </c>
      <c r="N121" s="14">
        <v>0</v>
      </c>
      <c r="O121" s="14">
        <v>3689</v>
      </c>
      <c r="P121" s="14">
        <v>2582.2999999999997</v>
      </c>
      <c r="Q121" s="24">
        <v>1106.7</v>
      </c>
      <c r="R121" s="5">
        <f t="shared" si="22"/>
        <v>0</v>
      </c>
      <c r="S121" s="40">
        <f t="shared" si="22"/>
        <v>0</v>
      </c>
      <c r="T121" s="40">
        <f t="shared" si="22"/>
        <v>0</v>
      </c>
      <c r="U121" s="40">
        <f t="shared" si="22"/>
        <v>0</v>
      </c>
      <c r="V121" s="42">
        <f t="shared" si="22"/>
        <v>0</v>
      </c>
      <c r="W121" s="4"/>
    </row>
    <row r="122" spans="1:23" x14ac:dyDescent="0.3">
      <c r="A122" s="15" t="s">
        <v>442</v>
      </c>
      <c r="B122" s="16" t="s">
        <v>271</v>
      </c>
      <c r="C122" s="18" t="s">
        <v>272</v>
      </c>
      <c r="D122" s="18" t="s">
        <v>214</v>
      </c>
      <c r="E122" s="19">
        <v>0.3</v>
      </c>
      <c r="F122" s="17" t="s">
        <v>423</v>
      </c>
      <c r="G122" s="22" t="s">
        <v>351</v>
      </c>
      <c r="H122" s="23">
        <v>772.9</v>
      </c>
      <c r="I122" s="14">
        <v>0</v>
      </c>
      <c r="J122" s="14">
        <v>772.9</v>
      </c>
      <c r="K122" s="14">
        <v>541.03</v>
      </c>
      <c r="L122" s="24">
        <v>231.86999999999998</v>
      </c>
      <c r="M122" s="23">
        <v>772.9</v>
      </c>
      <c r="N122" s="14">
        <v>0</v>
      </c>
      <c r="O122" s="14">
        <v>772.9</v>
      </c>
      <c r="P122" s="14">
        <v>541.03</v>
      </c>
      <c r="Q122" s="24">
        <v>231.86999999999998</v>
      </c>
      <c r="R122" s="5">
        <f t="shared" si="22"/>
        <v>0</v>
      </c>
      <c r="S122" s="40">
        <f t="shared" si="22"/>
        <v>0</v>
      </c>
      <c r="T122" s="40">
        <f t="shared" si="22"/>
        <v>0</v>
      </c>
      <c r="U122" s="40">
        <f t="shared" si="22"/>
        <v>0</v>
      </c>
      <c r="V122" s="42">
        <f t="shared" si="22"/>
        <v>0</v>
      </c>
      <c r="W122" s="4"/>
    </row>
    <row r="123" spans="1:23" x14ac:dyDescent="0.3">
      <c r="A123" s="15" t="s">
        <v>442</v>
      </c>
      <c r="B123" s="16" t="s">
        <v>273</v>
      </c>
      <c r="C123" s="18" t="s">
        <v>274</v>
      </c>
      <c r="D123" s="18" t="s">
        <v>214</v>
      </c>
      <c r="E123" s="19">
        <v>0.3</v>
      </c>
      <c r="F123" s="17" t="s">
        <v>423</v>
      </c>
      <c r="G123" s="22" t="s">
        <v>351</v>
      </c>
      <c r="H123" s="23">
        <v>11746.799999999997</v>
      </c>
      <c r="I123" s="14">
        <v>0</v>
      </c>
      <c r="J123" s="14">
        <v>11746.799999999997</v>
      </c>
      <c r="K123" s="14">
        <v>8222.7599999999984</v>
      </c>
      <c r="L123" s="24">
        <v>3524.0399999999995</v>
      </c>
      <c r="M123" s="23">
        <v>11746.799999999997</v>
      </c>
      <c r="N123" s="14">
        <v>0</v>
      </c>
      <c r="O123" s="14">
        <v>11746.799999999997</v>
      </c>
      <c r="P123" s="14">
        <v>8222.7599999999984</v>
      </c>
      <c r="Q123" s="24">
        <v>3524.0399999999995</v>
      </c>
      <c r="R123" s="5">
        <f t="shared" si="22"/>
        <v>0</v>
      </c>
      <c r="S123" s="40">
        <f t="shared" si="22"/>
        <v>0</v>
      </c>
      <c r="T123" s="40">
        <f t="shared" si="22"/>
        <v>0</v>
      </c>
      <c r="U123" s="40">
        <f t="shared" si="22"/>
        <v>0</v>
      </c>
      <c r="V123" s="42">
        <f t="shared" si="22"/>
        <v>0</v>
      </c>
      <c r="W123" s="4"/>
    </row>
    <row r="124" spans="1:23" x14ac:dyDescent="0.3">
      <c r="A124" s="15" t="s">
        <v>442</v>
      </c>
      <c r="B124" s="16" t="s">
        <v>275</v>
      </c>
      <c r="C124" s="18" t="s">
        <v>276</v>
      </c>
      <c r="D124" s="18" t="s">
        <v>214</v>
      </c>
      <c r="E124" s="19">
        <v>0.3</v>
      </c>
      <c r="F124" s="17" t="s">
        <v>423</v>
      </c>
      <c r="G124" s="22" t="s">
        <v>351</v>
      </c>
      <c r="H124" s="23">
        <v>13520.25</v>
      </c>
      <c r="I124" s="14">
        <v>0</v>
      </c>
      <c r="J124" s="14">
        <v>13520.25</v>
      </c>
      <c r="K124" s="14">
        <v>9464.1749999999993</v>
      </c>
      <c r="L124" s="24">
        <v>4056.0749999999998</v>
      </c>
      <c r="M124" s="23">
        <v>13520.25</v>
      </c>
      <c r="N124" s="14">
        <v>0</v>
      </c>
      <c r="O124" s="14">
        <v>13520.25</v>
      </c>
      <c r="P124" s="14">
        <v>9464.1749999999993</v>
      </c>
      <c r="Q124" s="24">
        <v>4056.0749999999998</v>
      </c>
      <c r="R124" s="5">
        <f t="shared" si="22"/>
        <v>0</v>
      </c>
      <c r="S124" s="40">
        <f t="shared" si="22"/>
        <v>0</v>
      </c>
      <c r="T124" s="40">
        <f t="shared" si="22"/>
        <v>0</v>
      </c>
      <c r="U124" s="40">
        <f t="shared" si="22"/>
        <v>0</v>
      </c>
      <c r="V124" s="42">
        <f t="shared" si="22"/>
        <v>0</v>
      </c>
      <c r="W124" s="4"/>
    </row>
    <row r="125" spans="1:23" x14ac:dyDescent="0.3">
      <c r="A125" s="15" t="s">
        <v>442</v>
      </c>
      <c r="B125" s="16" t="s">
        <v>277</v>
      </c>
      <c r="C125" s="18" t="s">
        <v>278</v>
      </c>
      <c r="D125" s="18" t="s">
        <v>214</v>
      </c>
      <c r="E125" s="19">
        <v>0.45</v>
      </c>
      <c r="F125" s="17" t="s">
        <v>423</v>
      </c>
      <c r="G125" s="22" t="s">
        <v>351</v>
      </c>
      <c r="H125" s="23">
        <v>2780</v>
      </c>
      <c r="I125" s="14">
        <v>0</v>
      </c>
      <c r="J125" s="14">
        <v>2780</v>
      </c>
      <c r="K125" s="14">
        <v>1529.0000000000002</v>
      </c>
      <c r="L125" s="24">
        <v>1251</v>
      </c>
      <c r="M125" s="23">
        <v>2780</v>
      </c>
      <c r="N125" s="14">
        <v>0</v>
      </c>
      <c r="O125" s="14">
        <v>2780</v>
      </c>
      <c r="P125" s="14">
        <v>1529.0000000000002</v>
      </c>
      <c r="Q125" s="24">
        <v>1251</v>
      </c>
      <c r="R125" s="5">
        <f t="shared" si="22"/>
        <v>0</v>
      </c>
      <c r="S125" s="40">
        <f t="shared" si="22"/>
        <v>0</v>
      </c>
      <c r="T125" s="40">
        <f t="shared" si="22"/>
        <v>0</v>
      </c>
      <c r="U125" s="40">
        <f t="shared" si="22"/>
        <v>0</v>
      </c>
      <c r="V125" s="42">
        <f t="shared" si="22"/>
        <v>0</v>
      </c>
      <c r="W125" s="4"/>
    </row>
    <row r="126" spans="1:23" x14ac:dyDescent="0.3">
      <c r="A126" s="15" t="s">
        <v>442</v>
      </c>
      <c r="B126" s="16" t="s">
        <v>279</v>
      </c>
      <c r="C126" s="18" t="s">
        <v>280</v>
      </c>
      <c r="D126" s="18" t="s">
        <v>214</v>
      </c>
      <c r="E126" s="19">
        <v>0.45</v>
      </c>
      <c r="F126" s="17" t="s">
        <v>424</v>
      </c>
      <c r="G126" s="22" t="s">
        <v>343</v>
      </c>
      <c r="H126" s="23">
        <v>5807</v>
      </c>
      <c r="I126" s="14">
        <v>0</v>
      </c>
      <c r="J126" s="14">
        <v>5807</v>
      </c>
      <c r="K126" s="14">
        <v>3193.8500000000004</v>
      </c>
      <c r="L126" s="24">
        <v>2613.15</v>
      </c>
      <c r="M126" s="23">
        <v>5807</v>
      </c>
      <c r="N126" s="14">
        <v>0</v>
      </c>
      <c r="O126" s="14">
        <v>5807</v>
      </c>
      <c r="P126" s="14">
        <v>3193.8500000000004</v>
      </c>
      <c r="Q126" s="24">
        <v>2613.15</v>
      </c>
      <c r="R126" s="5">
        <f t="shared" si="22"/>
        <v>0</v>
      </c>
      <c r="S126" s="40">
        <f t="shared" si="22"/>
        <v>0</v>
      </c>
      <c r="T126" s="40">
        <f t="shared" si="22"/>
        <v>0</v>
      </c>
      <c r="U126" s="40">
        <f t="shared" si="22"/>
        <v>0</v>
      </c>
      <c r="V126" s="42">
        <f t="shared" si="22"/>
        <v>0</v>
      </c>
      <c r="W126" s="4"/>
    </row>
    <row r="127" spans="1:23" x14ac:dyDescent="0.3">
      <c r="A127" s="15" t="s">
        <v>442</v>
      </c>
      <c r="B127" s="16" t="s">
        <v>281</v>
      </c>
      <c r="C127" s="18" t="s">
        <v>282</v>
      </c>
      <c r="D127" s="18" t="s">
        <v>214</v>
      </c>
      <c r="E127" s="19">
        <v>0.45</v>
      </c>
      <c r="F127" s="17" t="s">
        <v>424</v>
      </c>
      <c r="G127" s="22" t="s">
        <v>343</v>
      </c>
      <c r="H127" s="23">
        <v>2455</v>
      </c>
      <c r="I127" s="14">
        <v>0</v>
      </c>
      <c r="J127" s="14">
        <v>2455</v>
      </c>
      <c r="K127" s="14">
        <v>1350.25</v>
      </c>
      <c r="L127" s="24">
        <v>1104.75</v>
      </c>
      <c r="M127" s="23">
        <v>2455</v>
      </c>
      <c r="N127" s="14">
        <v>0</v>
      </c>
      <c r="O127" s="14">
        <v>2455</v>
      </c>
      <c r="P127" s="14">
        <v>1350.25</v>
      </c>
      <c r="Q127" s="24">
        <v>1104.75</v>
      </c>
      <c r="R127" s="5">
        <f t="shared" si="22"/>
        <v>0</v>
      </c>
      <c r="S127" s="40">
        <f t="shared" si="22"/>
        <v>0</v>
      </c>
      <c r="T127" s="40">
        <f t="shared" si="22"/>
        <v>0</v>
      </c>
      <c r="U127" s="40">
        <f t="shared" si="22"/>
        <v>0</v>
      </c>
      <c r="V127" s="42">
        <f t="shared" si="22"/>
        <v>0</v>
      </c>
      <c r="W127" s="4"/>
    </row>
    <row r="128" spans="1:23" x14ac:dyDescent="0.3">
      <c r="A128" s="15" t="s">
        <v>442</v>
      </c>
      <c r="B128" s="16" t="s">
        <v>283</v>
      </c>
      <c r="C128" s="18" t="s">
        <v>284</v>
      </c>
      <c r="D128" s="18" t="s">
        <v>214</v>
      </c>
      <c r="E128" s="19">
        <v>0.45</v>
      </c>
      <c r="F128" s="17" t="s">
        <v>423</v>
      </c>
      <c r="G128" s="22" t="s">
        <v>351</v>
      </c>
      <c r="H128" s="23">
        <v>9560</v>
      </c>
      <c r="I128" s="14">
        <v>0</v>
      </c>
      <c r="J128" s="14">
        <v>9560</v>
      </c>
      <c r="K128" s="14">
        <v>5258</v>
      </c>
      <c r="L128" s="24">
        <v>4302</v>
      </c>
      <c r="M128" s="53">
        <v>9560</v>
      </c>
      <c r="N128" s="41">
        <f t="shared" si="23"/>
        <v>0</v>
      </c>
      <c r="O128" s="14">
        <f t="shared" si="24"/>
        <v>9560</v>
      </c>
      <c r="P128" s="14">
        <f t="shared" si="25"/>
        <v>5258</v>
      </c>
      <c r="Q128" s="54">
        <v>4302</v>
      </c>
      <c r="R128" s="5">
        <f t="shared" ref="R128:V142" si="26">M128-H128</f>
        <v>0</v>
      </c>
      <c r="S128" s="40">
        <f t="shared" si="26"/>
        <v>0</v>
      </c>
      <c r="T128" s="40">
        <f t="shared" si="26"/>
        <v>0</v>
      </c>
      <c r="U128" s="40">
        <f t="shared" si="26"/>
        <v>0</v>
      </c>
      <c r="V128" s="42">
        <f t="shared" si="26"/>
        <v>0</v>
      </c>
      <c r="W128" s="4"/>
    </row>
    <row r="129" spans="1:23" x14ac:dyDescent="0.3">
      <c r="A129" s="15" t="s">
        <v>442</v>
      </c>
      <c r="B129" s="16" t="s">
        <v>285</v>
      </c>
      <c r="C129" s="18" t="s">
        <v>286</v>
      </c>
      <c r="D129" s="18" t="s">
        <v>214</v>
      </c>
      <c r="E129" s="19">
        <v>0.45</v>
      </c>
      <c r="F129" s="17" t="s">
        <v>423</v>
      </c>
      <c r="G129" s="22" t="s">
        <v>351</v>
      </c>
      <c r="H129" s="23">
        <v>10520</v>
      </c>
      <c r="I129" s="14">
        <v>0</v>
      </c>
      <c r="J129" s="14">
        <v>10520</v>
      </c>
      <c r="K129" s="14">
        <v>5786.0000000000009</v>
      </c>
      <c r="L129" s="24">
        <v>4734</v>
      </c>
      <c r="M129" s="53">
        <v>10520</v>
      </c>
      <c r="N129" s="41">
        <f t="shared" si="23"/>
        <v>0</v>
      </c>
      <c r="O129" s="14">
        <f t="shared" si="24"/>
        <v>10520</v>
      </c>
      <c r="P129" s="14">
        <f t="shared" si="25"/>
        <v>5786.0000000000009</v>
      </c>
      <c r="Q129" s="54">
        <v>4734</v>
      </c>
      <c r="R129" s="5">
        <f t="shared" si="26"/>
        <v>0</v>
      </c>
      <c r="S129" s="40">
        <f t="shared" si="26"/>
        <v>0</v>
      </c>
      <c r="T129" s="40">
        <f t="shared" si="26"/>
        <v>0</v>
      </c>
      <c r="U129" s="40">
        <f t="shared" si="26"/>
        <v>0</v>
      </c>
      <c r="V129" s="42">
        <f t="shared" si="26"/>
        <v>0</v>
      </c>
      <c r="W129" s="4"/>
    </row>
    <row r="130" spans="1:23" x14ac:dyDescent="0.3">
      <c r="A130" s="15" t="s">
        <v>442</v>
      </c>
      <c r="B130" s="16" t="s">
        <v>287</v>
      </c>
      <c r="C130" s="18" t="s">
        <v>288</v>
      </c>
      <c r="D130" s="18" t="s">
        <v>214</v>
      </c>
      <c r="E130" s="19">
        <v>0.45</v>
      </c>
      <c r="F130" s="17" t="s">
        <v>424</v>
      </c>
      <c r="G130" s="22" t="s">
        <v>343</v>
      </c>
      <c r="H130" s="23">
        <v>15852</v>
      </c>
      <c r="I130" s="14">
        <v>0</v>
      </c>
      <c r="J130" s="14">
        <v>15852</v>
      </c>
      <c r="K130" s="14">
        <v>8718.6</v>
      </c>
      <c r="L130" s="24">
        <v>7133.4000000000005</v>
      </c>
      <c r="M130" s="53">
        <v>15852</v>
      </c>
      <c r="N130" s="41">
        <f t="shared" si="23"/>
        <v>532</v>
      </c>
      <c r="O130" s="14">
        <f t="shared" si="24"/>
        <v>15320</v>
      </c>
      <c r="P130" s="14">
        <f t="shared" si="25"/>
        <v>8426</v>
      </c>
      <c r="Q130" s="54">
        <v>6894</v>
      </c>
      <c r="R130" s="5">
        <f t="shared" si="26"/>
        <v>0</v>
      </c>
      <c r="S130" s="40">
        <f t="shared" si="26"/>
        <v>532</v>
      </c>
      <c r="T130" s="40">
        <f t="shared" si="26"/>
        <v>-532</v>
      </c>
      <c r="U130" s="40">
        <f t="shared" si="26"/>
        <v>-292.60000000000036</v>
      </c>
      <c r="V130" s="42">
        <f t="shared" si="26"/>
        <v>-239.40000000000055</v>
      </c>
      <c r="W130" s="4"/>
    </row>
    <row r="131" spans="1:23" x14ac:dyDescent="0.3">
      <c r="A131" s="15" t="s">
        <v>442</v>
      </c>
      <c r="B131" s="16" t="s">
        <v>289</v>
      </c>
      <c r="C131" s="18" t="s">
        <v>290</v>
      </c>
      <c r="D131" s="18" t="s">
        <v>214</v>
      </c>
      <c r="E131" s="19">
        <v>0.45</v>
      </c>
      <c r="F131" s="17" t="s">
        <v>424</v>
      </c>
      <c r="G131" s="22" t="s">
        <v>343</v>
      </c>
      <c r="H131" s="23">
        <v>10682</v>
      </c>
      <c r="I131" s="14">
        <v>0</v>
      </c>
      <c r="J131" s="14">
        <v>10682</v>
      </c>
      <c r="K131" s="14">
        <v>5875.1</v>
      </c>
      <c r="L131" s="24">
        <v>4806.9000000000005</v>
      </c>
      <c r="M131" s="53">
        <v>10861.43</v>
      </c>
      <c r="N131" s="41">
        <f t="shared" si="23"/>
        <v>221.43000000000029</v>
      </c>
      <c r="O131" s="14">
        <f t="shared" si="24"/>
        <v>10640</v>
      </c>
      <c r="P131" s="14">
        <f t="shared" si="25"/>
        <v>5852.0000000000009</v>
      </c>
      <c r="Q131" s="54">
        <v>4788</v>
      </c>
      <c r="R131" s="5">
        <f t="shared" si="26"/>
        <v>179.43000000000029</v>
      </c>
      <c r="S131" s="40">
        <f t="shared" si="26"/>
        <v>221.43000000000029</v>
      </c>
      <c r="T131" s="40">
        <f t="shared" si="26"/>
        <v>-42</v>
      </c>
      <c r="U131" s="40">
        <f t="shared" si="26"/>
        <v>-23.099999999999454</v>
      </c>
      <c r="V131" s="42">
        <f t="shared" si="26"/>
        <v>-18.900000000000546</v>
      </c>
      <c r="W131" s="4"/>
    </row>
    <row r="132" spans="1:23" x14ac:dyDescent="0.3">
      <c r="A132" s="15" t="s">
        <v>442</v>
      </c>
      <c r="B132" s="16" t="s">
        <v>291</v>
      </c>
      <c r="C132" s="18" t="s">
        <v>292</v>
      </c>
      <c r="D132" s="18" t="s">
        <v>214</v>
      </c>
      <c r="E132" s="19">
        <v>0.45</v>
      </c>
      <c r="F132" s="17" t="s">
        <v>424</v>
      </c>
      <c r="G132" s="22" t="s">
        <v>343</v>
      </c>
      <c r="H132" s="23">
        <v>8978</v>
      </c>
      <c r="I132" s="14">
        <v>0</v>
      </c>
      <c r="J132" s="14">
        <v>8978</v>
      </c>
      <c r="K132" s="14">
        <v>4937.9000000000005</v>
      </c>
      <c r="L132" s="24">
        <v>4040.1</v>
      </c>
      <c r="M132" s="23">
        <v>8978</v>
      </c>
      <c r="N132" s="41">
        <f t="shared" si="23"/>
        <v>318</v>
      </c>
      <c r="O132" s="14">
        <f t="shared" si="24"/>
        <v>8660</v>
      </c>
      <c r="P132" s="14">
        <f t="shared" si="25"/>
        <v>4763</v>
      </c>
      <c r="Q132" s="54">
        <v>3897</v>
      </c>
      <c r="R132" s="5">
        <f t="shared" si="26"/>
        <v>0</v>
      </c>
      <c r="S132" s="40">
        <f t="shared" si="26"/>
        <v>318</v>
      </c>
      <c r="T132" s="40">
        <f t="shared" si="26"/>
        <v>-318</v>
      </c>
      <c r="U132" s="40">
        <f t="shared" si="26"/>
        <v>-174.90000000000055</v>
      </c>
      <c r="V132" s="42">
        <f t="shared" si="26"/>
        <v>-143.09999999999991</v>
      </c>
      <c r="W132" s="4"/>
    </row>
    <row r="133" spans="1:23" x14ac:dyDescent="0.3">
      <c r="A133" s="15" t="s">
        <v>442</v>
      </c>
      <c r="B133" s="16" t="s">
        <v>293</v>
      </c>
      <c r="C133" s="18" t="s">
        <v>294</v>
      </c>
      <c r="D133" s="18" t="s">
        <v>214</v>
      </c>
      <c r="E133" s="19">
        <v>0.3</v>
      </c>
      <c r="F133" s="17" t="s">
        <v>424</v>
      </c>
      <c r="G133" s="22" t="s">
        <v>343</v>
      </c>
      <c r="H133" s="23">
        <v>4804</v>
      </c>
      <c r="I133" s="14">
        <v>0</v>
      </c>
      <c r="J133" s="14">
        <v>4804</v>
      </c>
      <c r="K133" s="14">
        <v>3362.7999999999997</v>
      </c>
      <c r="L133" s="24">
        <v>1441.2</v>
      </c>
      <c r="M133" s="23">
        <v>4804</v>
      </c>
      <c r="N133" s="41">
        <f t="shared" si="23"/>
        <v>390.66666666666606</v>
      </c>
      <c r="O133" s="14">
        <f t="shared" si="24"/>
        <v>4413.3333333333339</v>
      </c>
      <c r="P133" s="14">
        <f t="shared" si="25"/>
        <v>3089.3333333333335</v>
      </c>
      <c r="Q133" s="54">
        <v>1324</v>
      </c>
      <c r="R133" s="5">
        <f t="shared" si="26"/>
        <v>0</v>
      </c>
      <c r="S133" s="40">
        <f t="shared" si="26"/>
        <v>390.66666666666606</v>
      </c>
      <c r="T133" s="40">
        <f t="shared" si="26"/>
        <v>-390.66666666666606</v>
      </c>
      <c r="U133" s="40">
        <f t="shared" si="26"/>
        <v>-273.46666666666624</v>
      </c>
      <c r="V133" s="42">
        <f t="shared" si="26"/>
        <v>-117.20000000000005</v>
      </c>
      <c r="W133" s="4"/>
    </row>
    <row r="134" spans="1:23" x14ac:dyDescent="0.3">
      <c r="A134" s="15" t="s">
        <v>442</v>
      </c>
      <c r="B134" s="16" t="s">
        <v>295</v>
      </c>
      <c r="C134" s="18" t="s">
        <v>296</v>
      </c>
      <c r="D134" s="18" t="s">
        <v>214</v>
      </c>
      <c r="E134" s="19">
        <v>0.45</v>
      </c>
      <c r="F134" s="17" t="s">
        <v>424</v>
      </c>
      <c r="G134" s="22" t="s">
        <v>343</v>
      </c>
      <c r="H134" s="23">
        <v>4500</v>
      </c>
      <c r="I134" s="14">
        <v>0</v>
      </c>
      <c r="J134" s="14">
        <v>4500</v>
      </c>
      <c r="K134" s="14">
        <v>2475</v>
      </c>
      <c r="L134" s="24">
        <v>2025</v>
      </c>
      <c r="M134" s="23">
        <v>4500</v>
      </c>
      <c r="N134" s="41">
        <f t="shared" si="23"/>
        <v>1753.3333333333335</v>
      </c>
      <c r="O134" s="14">
        <f t="shared" si="24"/>
        <v>2746.666666666667</v>
      </c>
      <c r="P134" s="14">
        <f t="shared" si="25"/>
        <v>1510.6666666666667</v>
      </c>
      <c r="Q134" s="54">
        <v>1236</v>
      </c>
      <c r="R134" s="5">
        <f t="shared" si="26"/>
        <v>0</v>
      </c>
      <c r="S134" s="40">
        <f t="shared" si="26"/>
        <v>1753.3333333333335</v>
      </c>
      <c r="T134" s="40">
        <f t="shared" si="26"/>
        <v>-1753.333333333333</v>
      </c>
      <c r="U134" s="40">
        <f t="shared" si="26"/>
        <v>-964.33333333333326</v>
      </c>
      <c r="V134" s="42">
        <f t="shared" si="26"/>
        <v>-789</v>
      </c>
      <c r="W134" s="4"/>
    </row>
    <row r="135" spans="1:23" x14ac:dyDescent="0.3">
      <c r="A135" s="15" t="s">
        <v>442</v>
      </c>
      <c r="B135" s="16" t="s">
        <v>297</v>
      </c>
      <c r="C135" s="18" t="s">
        <v>298</v>
      </c>
      <c r="D135" s="18" t="s">
        <v>214</v>
      </c>
      <c r="E135" s="19">
        <v>0.45</v>
      </c>
      <c r="F135" s="17" t="s">
        <v>424</v>
      </c>
      <c r="G135" s="22" t="s">
        <v>343</v>
      </c>
      <c r="H135" s="23">
        <v>5100</v>
      </c>
      <c r="I135" s="14">
        <v>0</v>
      </c>
      <c r="J135" s="14">
        <v>5100</v>
      </c>
      <c r="K135" s="14">
        <v>2805</v>
      </c>
      <c r="L135" s="24">
        <v>2295</v>
      </c>
      <c r="M135" s="53">
        <v>5100</v>
      </c>
      <c r="N135" s="41">
        <f t="shared" si="23"/>
        <v>1700</v>
      </c>
      <c r="O135" s="14">
        <f t="shared" si="24"/>
        <v>3400</v>
      </c>
      <c r="P135" s="14">
        <f t="shared" si="25"/>
        <v>1870.0000000000002</v>
      </c>
      <c r="Q135" s="54">
        <v>1530</v>
      </c>
      <c r="R135" s="5">
        <f t="shared" si="26"/>
        <v>0</v>
      </c>
      <c r="S135" s="40">
        <f t="shared" si="26"/>
        <v>1700</v>
      </c>
      <c r="T135" s="40">
        <f t="shared" si="26"/>
        <v>-1700</v>
      </c>
      <c r="U135" s="40">
        <f t="shared" si="26"/>
        <v>-934.99999999999977</v>
      </c>
      <c r="V135" s="42">
        <f t="shared" si="26"/>
        <v>-765</v>
      </c>
      <c r="W135" s="4"/>
    </row>
    <row r="136" spans="1:23" x14ac:dyDescent="0.3">
      <c r="A136" s="15" t="s">
        <v>442</v>
      </c>
      <c r="B136" s="16" t="s">
        <v>299</v>
      </c>
      <c r="C136" s="18" t="s">
        <v>300</v>
      </c>
      <c r="D136" s="18" t="s">
        <v>214</v>
      </c>
      <c r="E136" s="19">
        <v>0.3</v>
      </c>
      <c r="F136" s="17" t="s">
        <v>423</v>
      </c>
      <c r="G136" s="22" t="s">
        <v>351</v>
      </c>
      <c r="H136" s="23">
        <v>780</v>
      </c>
      <c r="I136" s="14">
        <v>0</v>
      </c>
      <c r="J136" s="14">
        <v>780</v>
      </c>
      <c r="K136" s="14">
        <v>546</v>
      </c>
      <c r="L136" s="24">
        <v>234</v>
      </c>
      <c r="M136" s="53">
        <v>780</v>
      </c>
      <c r="N136" s="41">
        <f t="shared" si="23"/>
        <v>0</v>
      </c>
      <c r="O136" s="14">
        <f t="shared" si="24"/>
        <v>780</v>
      </c>
      <c r="P136" s="14">
        <f t="shared" si="25"/>
        <v>546</v>
      </c>
      <c r="Q136" s="54">
        <v>234</v>
      </c>
      <c r="R136" s="5">
        <f t="shared" si="26"/>
        <v>0</v>
      </c>
      <c r="S136" s="40">
        <f t="shared" si="26"/>
        <v>0</v>
      </c>
      <c r="T136" s="40">
        <f t="shared" si="26"/>
        <v>0</v>
      </c>
      <c r="U136" s="40">
        <f t="shared" si="26"/>
        <v>0</v>
      </c>
      <c r="V136" s="42">
        <f t="shared" si="26"/>
        <v>0</v>
      </c>
      <c r="W136" s="4"/>
    </row>
    <row r="137" spans="1:23" x14ac:dyDescent="0.3">
      <c r="A137" s="15" t="s">
        <v>442</v>
      </c>
      <c r="B137" s="16" t="s">
        <v>301</v>
      </c>
      <c r="C137" s="18" t="s">
        <v>302</v>
      </c>
      <c r="D137" s="18" t="s">
        <v>214</v>
      </c>
      <c r="E137" s="19">
        <v>0.3</v>
      </c>
      <c r="F137" s="17" t="s">
        <v>423</v>
      </c>
      <c r="G137" s="22" t="s">
        <v>351</v>
      </c>
      <c r="H137" s="23">
        <v>1880</v>
      </c>
      <c r="I137" s="14">
        <v>0</v>
      </c>
      <c r="J137" s="14">
        <v>1880</v>
      </c>
      <c r="K137" s="14">
        <v>1316</v>
      </c>
      <c r="L137" s="24">
        <v>564</v>
      </c>
      <c r="M137" s="53">
        <v>1880</v>
      </c>
      <c r="N137" s="41">
        <f t="shared" si="23"/>
        <v>0</v>
      </c>
      <c r="O137" s="14">
        <f t="shared" si="24"/>
        <v>1880</v>
      </c>
      <c r="P137" s="14">
        <f t="shared" si="25"/>
        <v>1316</v>
      </c>
      <c r="Q137" s="54">
        <v>564</v>
      </c>
      <c r="R137" s="5">
        <f t="shared" si="26"/>
        <v>0</v>
      </c>
      <c r="S137" s="40">
        <f t="shared" si="26"/>
        <v>0</v>
      </c>
      <c r="T137" s="40">
        <f t="shared" si="26"/>
        <v>0</v>
      </c>
      <c r="U137" s="40">
        <f t="shared" si="26"/>
        <v>0</v>
      </c>
      <c r="V137" s="42">
        <f t="shared" si="26"/>
        <v>0</v>
      </c>
      <c r="W137" s="4"/>
    </row>
    <row r="138" spans="1:23" x14ac:dyDescent="0.3">
      <c r="A138" s="15" t="s">
        <v>442</v>
      </c>
      <c r="B138" s="16" t="s">
        <v>303</v>
      </c>
      <c r="C138" s="18" t="s">
        <v>304</v>
      </c>
      <c r="D138" s="18" t="s">
        <v>214</v>
      </c>
      <c r="E138" s="19">
        <v>0.3</v>
      </c>
      <c r="F138" s="17" t="s">
        <v>423</v>
      </c>
      <c r="G138" s="22" t="s">
        <v>351</v>
      </c>
      <c r="H138" s="23">
        <v>2480</v>
      </c>
      <c r="I138" s="14">
        <v>0</v>
      </c>
      <c r="J138" s="14">
        <v>2480</v>
      </c>
      <c r="K138" s="14">
        <v>1736</v>
      </c>
      <c r="L138" s="24">
        <v>744</v>
      </c>
      <c r="M138" s="53">
        <v>2480</v>
      </c>
      <c r="N138" s="41">
        <f t="shared" si="23"/>
        <v>0</v>
      </c>
      <c r="O138" s="14">
        <f t="shared" si="24"/>
        <v>2480</v>
      </c>
      <c r="P138" s="14">
        <f t="shared" si="25"/>
        <v>1736</v>
      </c>
      <c r="Q138" s="54">
        <v>744</v>
      </c>
      <c r="R138" s="5">
        <f t="shared" si="26"/>
        <v>0</v>
      </c>
      <c r="S138" s="40">
        <f t="shared" si="26"/>
        <v>0</v>
      </c>
      <c r="T138" s="40">
        <f t="shared" si="26"/>
        <v>0</v>
      </c>
      <c r="U138" s="40">
        <f t="shared" si="26"/>
        <v>0</v>
      </c>
      <c r="V138" s="42">
        <f t="shared" si="26"/>
        <v>0</v>
      </c>
      <c r="W138" s="4"/>
    </row>
    <row r="139" spans="1:23" x14ac:dyDescent="0.3">
      <c r="A139" s="15" t="s">
        <v>442</v>
      </c>
      <c r="B139" s="16" t="s">
        <v>305</v>
      </c>
      <c r="C139" s="18" t="s">
        <v>306</v>
      </c>
      <c r="D139" s="18" t="s">
        <v>214</v>
      </c>
      <c r="E139" s="19">
        <v>0.3</v>
      </c>
      <c r="F139" s="17" t="s">
        <v>423</v>
      </c>
      <c r="G139" s="22" t="s">
        <v>351</v>
      </c>
      <c r="H139" s="23">
        <v>6249.6499999999987</v>
      </c>
      <c r="I139" s="14">
        <v>0</v>
      </c>
      <c r="J139" s="14">
        <v>6249.6499999999987</v>
      </c>
      <c r="K139" s="14">
        <v>4374.7549999999992</v>
      </c>
      <c r="L139" s="24">
        <v>1874.8949999999998</v>
      </c>
      <c r="M139" s="23">
        <v>6249.6499999999987</v>
      </c>
      <c r="N139" s="41">
        <f t="shared" si="23"/>
        <v>0</v>
      </c>
      <c r="O139" s="14">
        <v>6249.6499999999987</v>
      </c>
      <c r="P139" s="14">
        <v>4374.7549999999992</v>
      </c>
      <c r="Q139" s="24">
        <v>1874.8949999999998</v>
      </c>
      <c r="R139" s="5">
        <f t="shared" si="26"/>
        <v>0</v>
      </c>
      <c r="S139" s="40">
        <f t="shared" si="26"/>
        <v>0</v>
      </c>
      <c r="T139" s="40">
        <f t="shared" si="26"/>
        <v>0</v>
      </c>
      <c r="U139" s="40">
        <f t="shared" si="26"/>
        <v>0</v>
      </c>
      <c r="V139" s="42">
        <f t="shared" si="26"/>
        <v>0</v>
      </c>
      <c r="W139" s="4"/>
    </row>
    <row r="140" spans="1:23" x14ac:dyDescent="0.3">
      <c r="A140" s="15" t="s">
        <v>442</v>
      </c>
      <c r="B140" s="16" t="s">
        <v>307</v>
      </c>
      <c r="C140" s="18" t="s">
        <v>308</v>
      </c>
      <c r="D140" s="18" t="s">
        <v>214</v>
      </c>
      <c r="E140" s="19">
        <v>0.3</v>
      </c>
      <c r="F140" s="17" t="s">
        <v>423</v>
      </c>
      <c r="G140" s="22" t="s">
        <v>351</v>
      </c>
      <c r="H140" s="23">
        <v>6249.6499999999987</v>
      </c>
      <c r="I140" s="14">
        <v>0</v>
      </c>
      <c r="J140" s="14">
        <v>6249.6499999999987</v>
      </c>
      <c r="K140" s="14">
        <v>4374.7549999999992</v>
      </c>
      <c r="L140" s="24">
        <v>1874.8949999999998</v>
      </c>
      <c r="M140" s="23">
        <v>6249.6499999999987</v>
      </c>
      <c r="N140" s="41">
        <f t="shared" si="23"/>
        <v>0</v>
      </c>
      <c r="O140" s="14">
        <v>6249.6499999999987</v>
      </c>
      <c r="P140" s="14">
        <v>4374.7549999999992</v>
      </c>
      <c r="Q140" s="24">
        <v>1874.8949999999998</v>
      </c>
      <c r="R140" s="5">
        <f t="shared" si="26"/>
        <v>0</v>
      </c>
      <c r="S140" s="40">
        <f t="shared" si="26"/>
        <v>0</v>
      </c>
      <c r="T140" s="40">
        <f t="shared" si="26"/>
        <v>0</v>
      </c>
      <c r="U140" s="40">
        <f t="shared" si="26"/>
        <v>0</v>
      </c>
      <c r="V140" s="42">
        <f t="shared" si="26"/>
        <v>0</v>
      </c>
      <c r="W140" s="4"/>
    </row>
    <row r="141" spans="1:23" x14ac:dyDescent="0.3">
      <c r="A141" s="15" t="s">
        <v>442</v>
      </c>
      <c r="B141" s="16" t="s">
        <v>309</v>
      </c>
      <c r="C141" s="18" t="s">
        <v>310</v>
      </c>
      <c r="D141" s="18" t="s">
        <v>311</v>
      </c>
      <c r="E141" s="19">
        <v>0.6</v>
      </c>
      <c r="F141" s="26" t="s">
        <v>425</v>
      </c>
      <c r="G141" s="27">
        <v>43629</v>
      </c>
      <c r="H141" s="23">
        <v>437325</v>
      </c>
      <c r="I141" s="14">
        <v>0</v>
      </c>
      <c r="J141" s="14">
        <v>437325</v>
      </c>
      <c r="K141" s="14">
        <v>174930</v>
      </c>
      <c r="L141" s="24">
        <v>262395</v>
      </c>
      <c r="M141" s="23">
        <v>437325</v>
      </c>
      <c r="N141" s="41">
        <f t="shared" si="23"/>
        <v>0</v>
      </c>
      <c r="O141" s="14">
        <v>437325</v>
      </c>
      <c r="P141" s="14">
        <v>174930</v>
      </c>
      <c r="Q141" s="24">
        <v>262395</v>
      </c>
      <c r="R141" s="5">
        <f t="shared" si="26"/>
        <v>0</v>
      </c>
      <c r="S141" s="40">
        <f t="shared" si="26"/>
        <v>0</v>
      </c>
      <c r="T141" s="40">
        <f t="shared" si="26"/>
        <v>0</v>
      </c>
      <c r="U141" s="40">
        <f t="shared" si="26"/>
        <v>0</v>
      </c>
      <c r="V141" s="42">
        <f t="shared" si="26"/>
        <v>0</v>
      </c>
      <c r="W141" s="4"/>
    </row>
    <row r="142" spans="1:23" x14ac:dyDescent="0.3">
      <c r="A142" s="15" t="s">
        <v>442</v>
      </c>
      <c r="B142" s="16" t="s">
        <v>312</v>
      </c>
      <c r="C142" s="18" t="s">
        <v>313</v>
      </c>
      <c r="D142" s="18" t="s">
        <v>311</v>
      </c>
      <c r="E142" s="19">
        <v>0.67</v>
      </c>
      <c r="F142" s="26" t="s">
        <v>419</v>
      </c>
      <c r="G142" s="27">
        <v>45176</v>
      </c>
      <c r="H142" s="23">
        <v>11346.08</v>
      </c>
      <c r="I142" s="14">
        <v>6270</v>
      </c>
      <c r="J142" s="14">
        <v>5076.08</v>
      </c>
      <c r="K142" s="14">
        <v>1675.1063999999997</v>
      </c>
      <c r="L142" s="24">
        <v>3400.9736000000003</v>
      </c>
      <c r="M142" s="23">
        <v>11346.08</v>
      </c>
      <c r="N142" s="14">
        <v>6270</v>
      </c>
      <c r="O142" s="14">
        <v>5076.08</v>
      </c>
      <c r="P142" s="14">
        <v>1675.1063999999997</v>
      </c>
      <c r="Q142" s="24">
        <v>3400.9736000000003</v>
      </c>
      <c r="R142" s="5">
        <f t="shared" si="26"/>
        <v>0</v>
      </c>
      <c r="S142" s="40">
        <f t="shared" si="26"/>
        <v>0</v>
      </c>
      <c r="T142" s="40">
        <f t="shared" si="26"/>
        <v>0</v>
      </c>
      <c r="U142" s="40">
        <f t="shared" si="26"/>
        <v>0</v>
      </c>
      <c r="V142" s="42">
        <f t="shared" si="26"/>
        <v>0</v>
      </c>
      <c r="W142" s="4"/>
    </row>
    <row r="143" spans="1:23" x14ac:dyDescent="0.3">
      <c r="A143" s="15" t="s">
        <v>443</v>
      </c>
      <c r="B143" s="16" t="s">
        <v>324</v>
      </c>
      <c r="C143" s="18" t="s">
        <v>325</v>
      </c>
      <c r="D143" s="18" t="s">
        <v>59</v>
      </c>
      <c r="E143" s="19">
        <v>1</v>
      </c>
      <c r="F143" s="26" t="s">
        <v>430</v>
      </c>
      <c r="G143" s="27">
        <v>45176</v>
      </c>
      <c r="H143" s="23">
        <v>95000</v>
      </c>
      <c r="I143" s="14">
        <v>27100</v>
      </c>
      <c r="J143" s="14">
        <v>67900</v>
      </c>
      <c r="K143" s="14">
        <v>0</v>
      </c>
      <c r="L143" s="24">
        <v>67900</v>
      </c>
      <c r="M143" s="53">
        <v>95000</v>
      </c>
      <c r="N143" s="41">
        <f t="shared" si="23"/>
        <v>27100</v>
      </c>
      <c r="O143" s="14">
        <f t="shared" si="24"/>
        <v>67900</v>
      </c>
      <c r="P143" s="14">
        <f t="shared" si="25"/>
        <v>0</v>
      </c>
      <c r="Q143" s="54">
        <v>67900</v>
      </c>
      <c r="R143" s="5">
        <f t="shared" ref="R143:V146" si="27">M143-H143</f>
        <v>0</v>
      </c>
      <c r="S143" s="40">
        <f t="shared" si="27"/>
        <v>0</v>
      </c>
      <c r="T143" s="40">
        <f t="shared" si="27"/>
        <v>0</v>
      </c>
      <c r="U143" s="40">
        <f t="shared" si="27"/>
        <v>0</v>
      </c>
      <c r="V143" s="42">
        <f t="shared" si="27"/>
        <v>0</v>
      </c>
    </row>
    <row r="144" spans="1:23" x14ac:dyDescent="0.3">
      <c r="A144" s="15" t="s">
        <v>434</v>
      </c>
      <c r="B144" s="16" t="s">
        <v>329</v>
      </c>
      <c r="C144" s="18" t="s">
        <v>330</v>
      </c>
      <c r="D144" s="18" t="s">
        <v>331</v>
      </c>
      <c r="E144" s="19">
        <v>0.7</v>
      </c>
      <c r="F144" s="17" t="s">
        <v>404</v>
      </c>
      <c r="G144" s="22" t="s">
        <v>338</v>
      </c>
      <c r="H144" s="23">
        <v>166000</v>
      </c>
      <c r="I144" s="14">
        <v>0</v>
      </c>
      <c r="J144" s="14">
        <v>166000</v>
      </c>
      <c r="K144" s="14">
        <v>76000</v>
      </c>
      <c r="L144" s="24">
        <v>90000</v>
      </c>
      <c r="M144" s="23">
        <v>166000</v>
      </c>
      <c r="N144" s="14">
        <v>0</v>
      </c>
      <c r="O144" s="14">
        <v>166000</v>
      </c>
      <c r="P144" s="14">
        <v>76000</v>
      </c>
      <c r="Q144" s="24">
        <v>90000</v>
      </c>
      <c r="R144" s="5">
        <f t="shared" si="27"/>
        <v>0</v>
      </c>
      <c r="S144" s="40">
        <f t="shared" si="27"/>
        <v>0</v>
      </c>
      <c r="T144" s="40">
        <f t="shared" si="27"/>
        <v>0</v>
      </c>
      <c r="U144" s="40">
        <f t="shared" si="27"/>
        <v>0</v>
      </c>
      <c r="V144" s="42">
        <f t="shared" si="27"/>
        <v>0</v>
      </c>
    </row>
    <row r="145" spans="1:22" x14ac:dyDescent="0.3">
      <c r="A145" s="15" t="s">
        <v>435</v>
      </c>
      <c r="B145" s="16" t="s">
        <v>332</v>
      </c>
      <c r="C145" s="18" t="s">
        <v>333</v>
      </c>
      <c r="D145" s="18" t="s">
        <v>334</v>
      </c>
      <c r="E145" s="19">
        <v>0.65</v>
      </c>
      <c r="F145" s="28" t="s">
        <v>432</v>
      </c>
      <c r="G145" s="27">
        <v>45540</v>
      </c>
      <c r="H145" s="23">
        <v>332000</v>
      </c>
      <c r="I145" s="14">
        <v>0</v>
      </c>
      <c r="J145" s="14">
        <v>332000</v>
      </c>
      <c r="K145" s="14">
        <v>296569</v>
      </c>
      <c r="L145" s="24">
        <v>35431</v>
      </c>
      <c r="M145" s="23">
        <v>332000</v>
      </c>
      <c r="N145" s="14">
        <v>0</v>
      </c>
      <c r="O145" s="14">
        <v>332000</v>
      </c>
      <c r="P145" s="14">
        <v>296569</v>
      </c>
      <c r="Q145" s="24">
        <v>35431</v>
      </c>
      <c r="R145" s="5">
        <f t="shared" si="27"/>
        <v>0</v>
      </c>
      <c r="S145" s="40">
        <f t="shared" si="27"/>
        <v>0</v>
      </c>
      <c r="T145" s="40">
        <f t="shared" si="27"/>
        <v>0</v>
      </c>
      <c r="U145" s="40">
        <f t="shared" si="27"/>
        <v>0</v>
      </c>
      <c r="V145" s="42">
        <f t="shared" si="27"/>
        <v>0</v>
      </c>
    </row>
    <row r="146" spans="1:22" ht="15" thickBot="1" x14ac:dyDescent="0.35">
      <c r="A146" s="31" t="s">
        <v>435</v>
      </c>
      <c r="B146" s="43" t="s">
        <v>335</v>
      </c>
      <c r="C146" s="32" t="s">
        <v>336</v>
      </c>
      <c r="D146" s="32" t="s">
        <v>334</v>
      </c>
      <c r="E146" s="33">
        <v>0.65</v>
      </c>
      <c r="F146" s="34" t="s">
        <v>384</v>
      </c>
      <c r="G146" s="35">
        <v>45540</v>
      </c>
      <c r="H146" s="36">
        <v>368000</v>
      </c>
      <c r="I146" s="37">
        <v>0</v>
      </c>
      <c r="J146" s="37">
        <v>368000</v>
      </c>
      <c r="K146" s="37">
        <v>303000</v>
      </c>
      <c r="L146" s="38">
        <v>65000</v>
      </c>
      <c r="M146" s="55">
        <v>368000</v>
      </c>
      <c r="N146" s="44">
        <v>0</v>
      </c>
      <c r="O146" s="37">
        <v>368000</v>
      </c>
      <c r="P146" s="37">
        <v>303000</v>
      </c>
      <c r="Q146" s="56">
        <v>65000</v>
      </c>
      <c r="R146" s="39">
        <f t="shared" si="27"/>
        <v>0</v>
      </c>
      <c r="S146" s="45">
        <f t="shared" si="27"/>
        <v>0</v>
      </c>
      <c r="T146" s="45">
        <f t="shared" si="27"/>
        <v>0</v>
      </c>
      <c r="U146" s="45">
        <f t="shared" si="27"/>
        <v>0</v>
      </c>
      <c r="V146" s="46">
        <f t="shared" si="27"/>
        <v>0</v>
      </c>
    </row>
  </sheetData>
  <autoFilter ref="B2:V146" xr:uid="{00000000-0009-0000-0000-000000000000}"/>
  <mergeCells count="9">
    <mergeCell ref="H1:L1"/>
    <mergeCell ref="M1:Q1"/>
    <mergeCell ref="R1:V1"/>
    <mergeCell ref="A1:A2"/>
    <mergeCell ref="B1:B2"/>
    <mergeCell ref="C1:C2"/>
    <mergeCell ref="D1:D2"/>
    <mergeCell ref="E1:E2"/>
    <mergeCell ref="F1:G1"/>
  </mergeCells>
  <conditionalFormatting sqref="R3:V146">
    <cfRule type="cellIs" dxfId="1" priority="1" operator="lessThan">
      <formula>0</formula>
    </cfRule>
    <cfRule type="cellIs" dxfId="0" priority="2" operator="greaterThan">
      <formula>0.01</formula>
    </cfRule>
  </conditionalFormatting>
  <pageMargins left="0.23622047244094491" right="0.23622047244094491" top="0.35433070866141736" bottom="0.35433070866141736" header="0.31496062992125984" footer="0.31496062992125984"/>
  <pageSetup paperSize="9" scale="51" fitToHeight="0" orientation="landscape" r:id="rId1"/>
  <headerFooter>
    <oddFooter>&amp;L_x000D_&amp;1#&amp;"Calibri"&amp;9&amp;K000000 Klasifikace informací: Neveřejné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2014-2020</vt:lpstr>
      <vt:lpstr>2021+</vt:lpstr>
      <vt:lpstr>'2021+'!Názvy_tisku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Kotulová Ivona</dc:creator>
  <cp:lastModifiedBy>Lahutová Milena</cp:lastModifiedBy>
  <cp:lastPrinted>2024-11-12T08:18:27Z</cp:lastPrinted>
  <dcterms:created xsi:type="dcterms:W3CDTF">2024-11-11T13:40:20Z</dcterms:created>
  <dcterms:modified xsi:type="dcterms:W3CDTF">2024-11-15T09:02:41Z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2024-11-11T13:40:38Z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7346fff4-fd5a-4978-b5a4-0fa07eec1e6e</vt:lpwstr>
  </property>
  <property fmtid="{D5CDD505-2E9C-101B-9397-08002B2CF9AE}" pid="8" name="MSIP_Label_215ad6d0-798b-44f9-b3fd-112ad6275fb4_ContentBits">
    <vt:lpwstr>2</vt:lpwstr>
  </property>
</Properties>
</file>