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5/13-MAT do ZK/2MAT do ZK-pro Babku a na FV/"/>
    </mc:Choice>
  </mc:AlternateContent>
  <xr:revisionPtr revIDLastSave="36" documentId="8_{99F38F92-16F2-43B4-B170-CB92A50E1893}" xr6:coauthVersionLast="47" xr6:coauthVersionMax="47" xr10:uidLastSave="{061FE939-F56C-417E-A212-60D38CF9F968}"/>
  <bookViews>
    <workbookView xWindow="-120" yWindow="-120" windowWidth="29040" windowHeight="15840" xr2:uid="{12B2FCFD-3B51-4683-9587-A694EFC328B7}"/>
  </bookViews>
  <sheets>
    <sheet name="Závazky z akcí RMK realiz. p.o." sheetId="6" r:id="rId1"/>
    <sheet name="Závazky z akcí RMK realiz. KÚ" sheetId="5" r:id="rId2"/>
    <sheet name="Ostatní závazky" sheetId="7" r:id="rId3"/>
  </sheets>
  <externalReferences>
    <externalReference r:id="rId4"/>
    <externalReference r:id="rId5"/>
  </externalReferences>
  <definedNames>
    <definedName name="_xlnm._FilterDatabase" localSheetId="1" hidden="1">'Závazky z akcí RMK realiz. KÚ'!$A$3:$Q$48</definedName>
    <definedName name="_xlnm._FilterDatabase" localSheetId="0" hidden="1">'Závazky z akcí RMK realiz. p.o.'!$A$3:$Q$57</definedName>
    <definedName name="DF_GRID_1" localSheetId="2">#REF!</definedName>
    <definedName name="DF_GRID_1">#REF!</definedName>
    <definedName name="DF_GRID_2" localSheetId="2">#REF!</definedName>
    <definedName name="DF_GRID_2">#REF!</definedName>
    <definedName name="DF_GRID_3" localSheetId="2">#REF!</definedName>
    <definedName name="DF_GRID_3">#REF!</definedName>
    <definedName name="j">#REF!</definedName>
    <definedName name="kurz" localSheetId="2">[1]rozhodnutí!$N$31</definedName>
    <definedName name="kurz">[2]rozhodnutí!$N$31</definedName>
    <definedName name="kurz2">#REF!</definedName>
    <definedName name="_xlnm.Print_Titles" localSheetId="2">'Ostatní závazky'!$2:$4</definedName>
    <definedName name="_xlnm.Print_Titles" localSheetId="1">'Závazky z akcí RMK realiz. KÚ'!$2:$4</definedName>
    <definedName name="_xlnm.Print_Titles" localSheetId="0">'Závazky z akcí RMK realiz. p.o.'!$2:$4</definedName>
    <definedName name="_xlnm.Print_Area" localSheetId="2">'Ostatní závazky'!$A$1:$K$32</definedName>
    <definedName name="_xlnm.Print_Area" localSheetId="0">'Závazky z akcí RMK realiz. p.o.'!$A$1:$Q$57</definedName>
    <definedName name="SAPBEXhrIndnt" hidden="1">"Wide"</definedName>
    <definedName name="SAPsysID" hidden="1">"708C5W7SBKP804JT78WJ0JNKI"</definedName>
    <definedName name="SAPwbID" hidden="1">"ARS"</definedName>
    <definedName name="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7" l="1"/>
  <c r="E12" i="7"/>
  <c r="F12" i="7"/>
  <c r="G12" i="7"/>
  <c r="H12" i="7"/>
  <c r="I12" i="7"/>
  <c r="C12" i="7"/>
  <c r="C11" i="7" l="1"/>
  <c r="H26" i="5"/>
  <c r="H42" i="5"/>
  <c r="H6" i="5"/>
  <c r="I48" i="5"/>
  <c r="J48" i="5"/>
  <c r="N48" i="5"/>
  <c r="O48" i="5"/>
  <c r="K40" i="5"/>
  <c r="L57" i="6" l="1"/>
  <c r="K57" i="6"/>
  <c r="J57" i="6"/>
  <c r="I57" i="6"/>
  <c r="J30" i="7"/>
  <c r="I30" i="7"/>
  <c r="H30" i="7"/>
  <c r="G30" i="7"/>
  <c r="F30" i="7"/>
  <c r="E30" i="7"/>
  <c r="D30" i="7"/>
  <c r="C29" i="7"/>
  <c r="C28" i="7"/>
  <c r="J26" i="7"/>
  <c r="I26" i="7"/>
  <c r="H26" i="7"/>
  <c r="G26" i="7"/>
  <c r="F26" i="7"/>
  <c r="E26" i="7"/>
  <c r="D26" i="7"/>
  <c r="C25" i="7"/>
  <c r="J23" i="7"/>
  <c r="I23" i="7"/>
  <c r="H23" i="7"/>
  <c r="G23" i="7"/>
  <c r="F23" i="7"/>
  <c r="E23" i="7"/>
  <c r="D23" i="7"/>
  <c r="C22" i="7"/>
  <c r="C21" i="7"/>
  <c r="C20" i="7"/>
  <c r="J18" i="7"/>
  <c r="I18" i="7"/>
  <c r="H18" i="7"/>
  <c r="G18" i="7"/>
  <c r="F18" i="7"/>
  <c r="E18" i="7"/>
  <c r="D18" i="7"/>
  <c r="C17" i="7"/>
  <c r="C18" i="7" s="1"/>
  <c r="J15" i="7"/>
  <c r="I15" i="7"/>
  <c r="H15" i="7"/>
  <c r="G15" i="7"/>
  <c r="F15" i="7"/>
  <c r="E15" i="7"/>
  <c r="D15" i="7"/>
  <c r="C14" i="7"/>
  <c r="C15" i="7" s="1"/>
  <c r="J12" i="7"/>
  <c r="C10" i="7"/>
  <c r="C9" i="7"/>
  <c r="J7" i="7"/>
  <c r="I7" i="7"/>
  <c r="H7" i="7"/>
  <c r="G7" i="7"/>
  <c r="F7" i="7"/>
  <c r="E7" i="7"/>
  <c r="E32" i="7" s="1"/>
  <c r="D7" i="7"/>
  <c r="D32" i="7" s="1"/>
  <c r="C6" i="7"/>
  <c r="C7" i="7" s="1"/>
  <c r="C23" i="7" l="1"/>
  <c r="C30" i="7"/>
  <c r="I32" i="7"/>
  <c r="F32" i="7"/>
  <c r="G32" i="7"/>
  <c r="H32" i="7"/>
  <c r="C26" i="7"/>
  <c r="C32" i="7" s="1"/>
  <c r="J32" i="7"/>
  <c r="J55" i="6"/>
  <c r="K55" i="6"/>
  <c r="M55" i="6"/>
  <c r="N55" i="6"/>
  <c r="O55" i="6"/>
  <c r="P55" i="6"/>
  <c r="I48" i="6"/>
  <c r="J48" i="6"/>
  <c r="K48" i="6"/>
  <c r="M48" i="6"/>
  <c r="N48" i="6"/>
  <c r="O48" i="6"/>
  <c r="P48" i="6"/>
  <c r="P57" i="6" s="1"/>
  <c r="I15" i="6"/>
  <c r="J15" i="6"/>
  <c r="K15" i="6"/>
  <c r="M15" i="6"/>
  <c r="N15" i="6"/>
  <c r="O15" i="6"/>
  <c r="P15" i="6"/>
  <c r="I9" i="6"/>
  <c r="J9" i="6"/>
  <c r="K9" i="6"/>
  <c r="M9" i="6"/>
  <c r="N9" i="6"/>
  <c r="O9" i="6"/>
  <c r="P9" i="6"/>
  <c r="I46" i="5" l="1"/>
  <c r="J46" i="5"/>
  <c r="K46" i="5"/>
  <c r="M46" i="5"/>
  <c r="N46" i="5"/>
  <c r="O46" i="5"/>
  <c r="P46" i="5"/>
  <c r="I43" i="5"/>
  <c r="J43" i="5"/>
  <c r="K43" i="5"/>
  <c r="M43" i="5"/>
  <c r="N43" i="5"/>
  <c r="O43" i="5"/>
  <c r="P43" i="5"/>
  <c r="I40" i="5"/>
  <c r="J40" i="5"/>
  <c r="M40" i="5"/>
  <c r="N40" i="5"/>
  <c r="O40" i="5"/>
  <c r="P40" i="5"/>
  <c r="I24" i="5"/>
  <c r="J24" i="5"/>
  <c r="K24" i="5"/>
  <c r="M24" i="5"/>
  <c r="N24" i="5"/>
  <c r="O24" i="5"/>
  <c r="P24" i="5"/>
  <c r="I19" i="5"/>
  <c r="J19" i="5"/>
  <c r="K19" i="5"/>
  <c r="M19" i="5"/>
  <c r="N19" i="5"/>
  <c r="O19" i="5"/>
  <c r="P19" i="5"/>
  <c r="I11" i="5"/>
  <c r="J11" i="5"/>
  <c r="K11" i="5"/>
  <c r="M11" i="5"/>
  <c r="N11" i="5"/>
  <c r="O11" i="5"/>
  <c r="P11" i="5"/>
  <c r="I8" i="5"/>
  <c r="J8" i="5"/>
  <c r="M8" i="5"/>
  <c r="M48" i="5" s="1"/>
  <c r="N8" i="5"/>
  <c r="O8" i="5"/>
  <c r="P8" i="5"/>
  <c r="L55" i="6"/>
  <c r="I54" i="6"/>
  <c r="H53" i="6"/>
  <c r="H52" i="6"/>
  <c r="H51" i="6"/>
  <c r="H50" i="6"/>
  <c r="L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L15" i="6"/>
  <c r="H14" i="6"/>
  <c r="O12" i="6"/>
  <c r="O57" i="6" s="1"/>
  <c r="N12" i="6"/>
  <c r="N57" i="6" s="1"/>
  <c r="M12" i="6"/>
  <c r="M57" i="6" s="1"/>
  <c r="L12" i="6"/>
  <c r="K12" i="6"/>
  <c r="J12" i="6"/>
  <c r="I12" i="6"/>
  <c r="H11" i="6"/>
  <c r="H12" i="6" s="1"/>
  <c r="P12" i="6"/>
  <c r="L9" i="6"/>
  <c r="H8" i="6"/>
  <c r="H7" i="6"/>
  <c r="H6" i="6"/>
  <c r="P48" i="5" l="1"/>
  <c r="H9" i="6"/>
  <c r="H54" i="6"/>
  <c r="H55" i="6" s="1"/>
  <c r="I55" i="6"/>
  <c r="H15" i="6"/>
  <c r="H48" i="6"/>
  <c r="H57" i="6" s="1"/>
  <c r="L46" i="5"/>
  <c r="H45" i="5"/>
  <c r="L43" i="5"/>
  <c r="L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L24" i="5"/>
  <c r="H23" i="5"/>
  <c r="H22" i="5"/>
  <c r="H21" i="5"/>
  <c r="H24" i="5" s="1"/>
  <c r="L19" i="5"/>
  <c r="H18" i="5"/>
  <c r="H17" i="5"/>
  <c r="H16" i="5"/>
  <c r="H15" i="5"/>
  <c r="H14" i="5"/>
  <c r="H13" i="5"/>
  <c r="L11" i="5"/>
  <c r="H10" i="5"/>
  <c r="H7" i="5"/>
  <c r="L8" i="5"/>
  <c r="L48" i="5" s="1"/>
  <c r="K8" i="5"/>
  <c r="K48" i="5" s="1"/>
  <c r="H46" i="5" l="1"/>
  <c r="H19" i="5"/>
  <c r="H11" i="5"/>
  <c r="H40" i="5"/>
  <c r="H43" i="5"/>
  <c r="H8" i="5"/>
  <c r="H48" i="5" l="1"/>
</calcChain>
</file>

<file path=xl/sharedStrings.xml><?xml version="1.0" encoding="utf-8"?>
<sst xmlns="http://schemas.openxmlformats.org/spreadsheetml/2006/main" count="516" uniqueCount="181">
  <si>
    <t>v tis. Kč</t>
  </si>
  <si>
    <t>ORG</t>
  </si>
  <si>
    <t>Název akce</t>
  </si>
  <si>
    <t>Poznámka</t>
  </si>
  <si>
    <t>2026</t>
  </si>
  <si>
    <t>ODVĚTVÍ VLASTNÍ SPRÁVNÍ ČINNOST KRAJE A ČINNOST ZASTUPITELSTVA KRAJE:</t>
  </si>
  <si>
    <t>ODVĚTVÍ VLASTNÍ SPRÁVNÍ ČINNOST KRAJE A ČINNOST ZASTUPITELSTVA KRAJE CELKEM</t>
  </si>
  <si>
    <t>ODVĚTVÍ DOPRAVY:</t>
  </si>
  <si>
    <t>-</t>
  </si>
  <si>
    <t>ODVĚTVÍ DOPRAVY CELKEM</t>
  </si>
  <si>
    <t>Vysokorychlostní datová síť (Moravskoslezské datové centrum, příspěvková organizace, Ostrava)</t>
  </si>
  <si>
    <t>ODVĚTVÍ KULTURY:</t>
  </si>
  <si>
    <t>Revitalizace frýdeckého zámku (Muzeum Beskyd Frýdek-Místek, příspěvková organizace)</t>
  </si>
  <si>
    <t>Zámek Bruntál - revitalizace objektu II (Muzeum v Bruntále, příspěvková organizace)</t>
  </si>
  <si>
    <t>Oprava střechy Žerotínského zámku (Muzeum Novojičínska, příspěvková organizace)</t>
  </si>
  <si>
    <t>Oprava Památníku životické tragédie (Muzeum Těšínska, příspěvková organizace)</t>
  </si>
  <si>
    <t>ODVĚTVÍ KULTURY CELKEM</t>
  </si>
  <si>
    <t>ODVĚTVÍ SOCIÁLNÍCH VĚCÍ:</t>
  </si>
  <si>
    <t>Výstavba nového objektu v Bruntále (Centrum psychologické pomoci, příspěvková organizace, Karviná)</t>
  </si>
  <si>
    <t>Rekonstrukce objektu Na Pomezí (Sírius, příspěvková organizace, Opava)</t>
  </si>
  <si>
    <t>Rekonstrukce budovy a spojovací chodby Máchova (Domov Duha, příspěvková organizace, Nový Jičín)</t>
  </si>
  <si>
    <t>ODVĚTVÍ SOCIÁLNÍCH VĚCÍ CELKEM</t>
  </si>
  <si>
    <t>ODVĚTVÍ ŠKOLSTVÍ:</t>
  </si>
  <si>
    <t>Optimalizace využívaných prostor SŠP Krnov (Střední škola průmyslová, Krnov, příspěvková organizace)</t>
  </si>
  <si>
    <t>Rekonstrukce sportovní haly včetně zázemí (Střední průmyslová škola, Obchodní akademie a Jazyková škola s právem státní jazykové zkoušky, Frýdek-Místek, příspěvková organizace)</t>
  </si>
  <si>
    <t>Rekonstrukce objektu SŠ a domova mládeže (Střední škola společného stravování, Ostrava-Hrabůvka, příspěvková organizace)</t>
  </si>
  <si>
    <t>Revitalizace Slezského gymnázia (Slezské gymnázium, Opava, příspěvková organizace)</t>
  </si>
  <si>
    <t>Výstavba ředitelství včetně spojovacích chodeb (Střední škola technická a dopravní, Ostrava-Vítkovice, příspěvková organizace)</t>
  </si>
  <si>
    <t>Rekonstrukce elektroinstalace (Gymnázium, Krnov, příspěvková organizace)</t>
  </si>
  <si>
    <t>Rekonstrukce bazénu a sprch (Střední škola řemesel, Frýdek-Místek, příspěvková organizace)</t>
  </si>
  <si>
    <t>Rekonstrukce elektroinstalace (Matiční gymnázium, Ostrava, příspěvková organizace)</t>
  </si>
  <si>
    <t>Rekonstrukce elektroinstalace (Gymnázium Hladnov a Jazyková škola s právem státní jazykové zkoušky, Ostrava, příspěvková organizace)</t>
  </si>
  <si>
    <t>Rekonstrukce sociálního zařízení (Základní škola, Ostrava-Slezská Ostrava, Na Vizině 28, příspěvková organizace)</t>
  </si>
  <si>
    <t>Sportovní areál na ul. Komenského, Opava (Mendelovo gymnázium, Opava, příspěvková organizace)</t>
  </si>
  <si>
    <t>Novostavba školních dílen (Střední škola, Bohumín, příspěvková organizace)</t>
  </si>
  <si>
    <t>Optimalizace výukových prostor ve městě Vítkov (Základní škola, Vítkov, nám. J. Zajíce č. 1, příspěvková organizace)</t>
  </si>
  <si>
    <t>Rekonstrukce kuchyně a jídelny (Střední škola a Vyšší odborná škola, Kopřivnice, příspěvková organizace)</t>
  </si>
  <si>
    <t>Rekonstrukce školní kuchyně a jídelny (Gymnázium, Nový Jičín, příspěvková organizace)</t>
  </si>
  <si>
    <t>ODVĚTVÍ ŠKOLSTVÍ CELKEM</t>
  </si>
  <si>
    <t>ODVĚTVÍ ZDRAVOTNICTVÍ:</t>
  </si>
  <si>
    <t xml:space="preserve"> - </t>
  </si>
  <si>
    <t>Hospital Cloud</t>
  </si>
  <si>
    <t>ODVĚTVÍ ZDRAVOTNICTVÍ CELKEM</t>
  </si>
  <si>
    <t>ODVĚTVÍ ŽIVOTNÍHO PROSTŘEDÍ:</t>
  </si>
  <si>
    <t>ODVĚTVÍ ŽIVOTNÍHO PROSTŘEDÍ CELKEM</t>
  </si>
  <si>
    <t>CELKEM</t>
  </si>
  <si>
    <t>ORJ</t>
  </si>
  <si>
    <t>Nová expozice Technického muzea Tatra v Kopřivnici - muzeum osobních vozidel (Muzeum Novojičínska, příspěvková organizace)</t>
  </si>
  <si>
    <t>Modernizace Školního statku Opava II - posklizňová linka (Školní statek, Opava, příspěvková organizace)</t>
  </si>
  <si>
    <t>Novostavba výukových prostor včetně venkovních úprav (Střední škola teleinformatiky, Ostrava, příspěvková organizace)</t>
  </si>
  <si>
    <t>Rekonstrukce objektu školní jídelny (Základní škola a Mateřská škola pro sluchově postižené a vady řeči, Ostrava-Poruba, příspěvková organizace)</t>
  </si>
  <si>
    <t>Demolice objektu Domova mládeže (Střední odborná škola a Základní škola, Město Albrechtice, příspěvková organizace)</t>
  </si>
  <si>
    <t>Rekonstrukce reprezentačního sálu včetně zázemí (Základní umělecká škola Leoše Janáčka, Havířov, příspěvková organizace)</t>
  </si>
  <si>
    <t>Oprava objektů po požáru (Obchodní akademie, Český Těšín, příspěvková organizace,  Základní umělecká škola Pavla Kalety, Český Těšín, příspěvková organizace)</t>
  </si>
  <si>
    <t>Rekonstrukce zdravotechniky (Obchodní akademie, Ostrava-Poruba, příspěvková organizace)</t>
  </si>
  <si>
    <t>Rekonstrukce zdravotechniky (Matiční gymnázium, Ostrava, příspěvková organizace)</t>
  </si>
  <si>
    <t>Revitalizace tělocvičny (Střední průmyslová škola elektrotechnická, Havířov, příspěvková organizace)</t>
  </si>
  <si>
    <t>Rekonstrukce hygienického zařízení (Mateřská škola Paraplíčko, Havířov, příspěvková organizace)</t>
  </si>
  <si>
    <t>Rekonstrukce elektroinstalace (Střední škola techniky a služeb, Karviná, příspěvková organizace)</t>
  </si>
  <si>
    <t>Rekonstrukce elektroinstalace a zdravotechniky (Hotelová škola, Frenštát pod Radhoštěm, příspěvková organizace)</t>
  </si>
  <si>
    <t>Sanace zdiva (Gymnázium Josefa Kainara, Hlučín, příspěvková organizace)</t>
  </si>
  <si>
    <t>Rekonstrukce elektroinstalace v budově jídelny (Střední průmyslová škola a Obchodní akademie, Bruntál, příspěvková organizace)</t>
  </si>
  <si>
    <t>Rekonstrukce oplocení (Základní škola, Bruntál, Rýmařovská 15, příspěvková organizace)</t>
  </si>
  <si>
    <t>Demolice staré kotelny (Základní škola, Bruntál, Rýmařovská 15, příspěvková organizace)</t>
  </si>
  <si>
    <t>Rekonstrukce střech dílen (Střední odborná škola a Základní škola, Město Albrechtice, příspěvková organizace)</t>
  </si>
  <si>
    <t>Vybudování hřiště (Gymnázium a Střední průmyslová škola elektrotechniky a informatiky, Frenštát pod Radhoštěm, příspěvková organizace)</t>
  </si>
  <si>
    <t>Výměna oken (Gymnázium, Karviná, příspěvková organizace)</t>
  </si>
  <si>
    <t>Rekonstrukce provozních prostor kuchyně (Střední škola řemesel, Frýdek-Místek, příspěvková organizace)</t>
  </si>
  <si>
    <t>Rekonstrukce kanalizace - Karviná (Nemocnice Karviná-Ráj, příspěvková organizace)</t>
  </si>
  <si>
    <t>Rekonstrukce dětského oddělení vč. DIP (Nemocnice ve Frýdku - Místku, příspěvková organizace)</t>
  </si>
  <si>
    <t>Rekonstrukce páteřních rozvodů vody v nemocnici Orlová (Nemocnice Karviná - Ráj, příspěvková organizace)</t>
  </si>
  <si>
    <t>Protipožární opatření nemocnice Orlová (Nemocnice Karviná - Ráj, příspěvková organizace)</t>
  </si>
  <si>
    <t>Nemocnice Nový Jičín - reinvestiční část nájemného a opravy</t>
  </si>
  <si>
    <t>Obnova vozového parku - příspěvkové organizace v odvětví zdravotnictví</t>
  </si>
  <si>
    <t>Plán rozvoje vodovodů a kanalizací Moravskoslezského kraje-webová aplikace</t>
  </si>
  <si>
    <t>v letech</t>
  </si>
  <si>
    <t xml:space="preserve">max. </t>
  </si>
  <si>
    <t>po r. 2028</t>
  </si>
  <si>
    <t xml:space="preserve">Závazek financování akce </t>
  </si>
  <si>
    <t>Vlastní zdroje příspěv. organizace</t>
  </si>
  <si>
    <t>Předpokl. výdaje r. 2024</t>
  </si>
  <si>
    <t>2023-2027</t>
  </si>
  <si>
    <t>2024-2027</t>
  </si>
  <si>
    <t>2024-2026</t>
  </si>
  <si>
    <t>2021-2026</t>
  </si>
  <si>
    <t>2023-2026</t>
  </si>
  <si>
    <t>2019-2026</t>
  </si>
  <si>
    <t>2020-2026</t>
  </si>
  <si>
    <t>2022-2026</t>
  </si>
  <si>
    <t>2020-2027</t>
  </si>
  <si>
    <t>2018-2026</t>
  </si>
  <si>
    <t>Stavební úpravy objektů na ulicích Divadelní a Čapkova (Základní umělecká škola, Rýmařov, Čapkova 6, příspěvková organizace)</t>
  </si>
  <si>
    <t>2025-2026</t>
  </si>
  <si>
    <t>2025-2027</t>
  </si>
  <si>
    <t>2022-2028</t>
  </si>
  <si>
    <t>Využití objektu v Bílé - příprava (Vzdělávací a sportovní centrum Bílá, příspěvková organizace)</t>
  </si>
  <si>
    <t>2022-2027</t>
  </si>
  <si>
    <t>Modernizace venkovních ploch gymnázia (Gymnázium Olgy Havlové, Ostrava-Poruba, příspěvková organizace)</t>
  </si>
  <si>
    <t>Rekonstrukce elektroinstalace v Domově mládeže (Masarykova střední škola zemědělská a přírodovědná, Opava, příspěvková organizace)</t>
  </si>
  <si>
    <t>Muzeum osobních automobilů Tatra Kopřivnice - příprava (Muzeum Novojičínska, příspěvková organizace)</t>
  </si>
  <si>
    <t>Krajský depozitář pro kulturní organizace – příprava (Muzeum Beskyd Frýdek-Místek, příspěvková organizace)</t>
  </si>
  <si>
    <t>MSK/PO</t>
  </si>
  <si>
    <t>Silnice II/470, stavba „Komunikace – Severní spoj“ v Ostravě - příprava (Správa silnic Moravskoslezského kraje, příspěvková organizace, Ostrava)</t>
  </si>
  <si>
    <t>Skutečné výdaje před rokem 2024</t>
  </si>
  <si>
    <t>Rekonstrukce elektroinstalace a zdravotně technické instalace (Gymnázium, Ostrava-Hrabůvka, příspěvková organizace)</t>
  </si>
  <si>
    <t>N</t>
  </si>
  <si>
    <t>A</t>
  </si>
  <si>
    <t>prázdné řádky-výhled</t>
  </si>
  <si>
    <t>Závazek financování 31.150 tis. Kč (projektová příprava); 589.000 tis. Kč - odhadované náklady pro stavbu/realizaci akce.</t>
  </si>
  <si>
    <t>Závazek financování 69 mil.Kč (projektová příprava); 1.800 mil. Kč - odhadované náklady pro stavbu/realizaci akce.</t>
  </si>
  <si>
    <t>Závazek financování 30.000 tis. Kč (projektová příprava); 600.000 tis. Kč - odhadované náklady pro stavbu/realizaci akce.</t>
  </si>
  <si>
    <t>Závazek financování 19.377 tis. Kč (projektová příprava); 520.000 tis. Kč - odhadované náklady pro stavbu/realizaci akce.</t>
  </si>
  <si>
    <t>MSK</t>
  </si>
  <si>
    <t>PO</t>
  </si>
  <si>
    <t>2021 - 2028</t>
  </si>
  <si>
    <t>ODVĚTVÍ INFORMATIKY A KYBERNETICKÉ BEZPEČNOSTI:</t>
  </si>
  <si>
    <t>ODVĚTVÍ INFORMATIKY A KYBERNETICKÉ BEZPEČNOSTI CELKEM</t>
  </si>
  <si>
    <t>Celkové výdaje</t>
  </si>
  <si>
    <t>RIA/ MSK</t>
  </si>
  <si>
    <t>IDTP / PO</t>
  </si>
  <si>
    <t>RIA/ MSK, IDTP/ PO, ŠMS</t>
  </si>
  <si>
    <t>IDTP /MSK</t>
  </si>
  <si>
    <t xml:space="preserve">*) výše nárokovaných prostředků v rozpočtu na rok 2025 a ve střednědobém výhledu rozpočtu v následujících letech vychází z předpokladu očekávaného vysoutěžení nižších cen dle aktuálního vývoje na trhu stavebních prací. Závazek financování akcí v letech je uveden v maximální výši dle projektové dokumentace. V případě potřeby dofinancování bude využity zdroje fond strategických projektů.  </t>
  </si>
  <si>
    <t>Název akce/projekt</t>
  </si>
  <si>
    <t>Číslo akce</t>
  </si>
  <si>
    <t>Celkové výdaje na akci</t>
  </si>
  <si>
    <t>Skutečné výdaje před r. 2024</t>
  </si>
  <si>
    <t xml:space="preserve">Poznámka                                    </t>
  </si>
  <si>
    <t>2027</t>
  </si>
  <si>
    <t>2028</t>
  </si>
  <si>
    <t>Smlouva o partnerství a vzájemné spolupráci</t>
  </si>
  <si>
    <t>x</t>
  </si>
  <si>
    <t xml:space="preserve">Usnesením rady kraje č. 91/6773 ze dne 18.3.2024  bylo rozhodnuto o uzavření smlouvy o partnerství a vzájemné spolupráci Moravskoslezského kraje a Leaders club, z. s. Jedná se o smlouvu na dobu neurčitou s 2 měsíční výpovědní lhůtou. </t>
  </si>
  <si>
    <t>ODVĚTVÍ FINANCÍ A SPRÁVY MAJETKU:</t>
  </si>
  <si>
    <t>Zajištění centrálního pojištění nemovitého, movitého majetku, vozidel a odpovědnosti Moravskoslezského kraje a jeho organizací</t>
  </si>
  <si>
    <t xml:space="preserve">Závazek Moravskoslezského kraje byl schválen usnesením zastupitelstva kraje č. 16/1926 ze dne 4. 6.2020 ve výši 260 mil. Kč na období od 1.7.2021-30.6.2026. S ohledem na vysoutěženou cenu byl usnesením zastupitelstva č. 17/2063 ze dne 3.9.2020 navýšen na částku 295 mil. Kč.  Vzhledem ke skutečnosti, že k  1.4.2025 bude kraji vypovězena pojistná smlouva na pojištění majetku a obecné odpovědnosti, bude realizovaná veřejná zakázka na uzavření nové pojistné smlouvy, u které se předpokládá navýšení pojistného za rok 2026 o 15 mil. Kč. </t>
  </si>
  <si>
    <t>Pronájem pozemků a staveb</t>
  </si>
  <si>
    <t xml:space="preserve">Pronájem pozemků vyplývající z uzavřených smluv (01329/2012/IM, 01471/2011/IM, 02465/2013/IM, 03511/2016/IM, 08063/2018/IM, 05015/2023/IM), pronájem nebytových prostor pro příspěvkovou organizaci Moravskoslezské energetické centrum dle nájemní smlouvy č. 07969/2020/IM a pronájem skladovacích prostor v Ostravě Kunčičkách dle smlouvy č. 04978/2022/IM. Jedná se o smlouvy na dobu určitou i neurčitou. Upravený závazek byl schválen usnesením zastupitelstva kraje č. 14/1454 ze dne 7.12.2023. Pronájem parkovacích ploch ze dne 1.6.2024 z uzavřených smluv (02347/2024/IM, 02349/2024/IM). </t>
  </si>
  <si>
    <t>ODVĚTVÍ FINANCÍ A SPRÁVY MAJETKU CELKEM</t>
  </si>
  <si>
    <t>Kybernetická bezpečnost – příspěvkové organizace kraje</t>
  </si>
  <si>
    <t>Závazek Moravskoslezského kraje, který byl schválen usnesením zastupitelstva kraje č. 8/738 ze dne 16.6.2022 ve výši 42 mil. Kč ročně k zajištění kybernetické bezpečnosti nemocnic zřizovaných a založených krajem, a to na období 2023-2026 se upravuje na základě smlouvy na implementaci systému řízení bezpečnosti informací a poskytování služeb dohledového centra, kterou uzavřelo Moravskoslezské datové centrum s KONSORCIEM VISITECH A DATASYS.</t>
  </si>
  <si>
    <t>ODVĚTVÍ PREZENTACE KRAJE A EDIČNÍ PLÁN:</t>
  </si>
  <si>
    <t>Ostrava !!! EFEKT (architektonicky významné stavby města Ostravy ve sběrném dokumentu České televize)</t>
  </si>
  <si>
    <t xml:space="preserve">Na základě uzavřeného dodatku č. 1 ke smlouvě č. 04813/2021/KH o spolupráci při výrobě televizního pořadu uzavřeného mezi Moravskoslezským krajem, statutárním městem Ostrava a Českou televizí Ostrava, došlo k posunutí poslední splátky do r. 2027. </t>
  </si>
  <si>
    <t>ODVĚTVÍ PREZENTACE KRAJE A EDIČNÍ PLÁN CELKEM</t>
  </si>
  <si>
    <t>ODVĚTVÍ CESTOVNÍHO RUCHU:</t>
  </si>
  <si>
    <t>Propagace Moravskoslezského kraje na Letišti Leoše Janáčka Ostrava</t>
  </si>
  <si>
    <t>Dofinancování druhé splátky smlouvy o nájmu za účelem umístění reklamy Moravskoslezského kraje Letištěm Ostrava, a.s. Cílem je prezentace a propagace nejvýznamnějších turistických zajímavostí Moravskoslezského kraje. Smlouva č. 04140/2024/DSH je uzavřená se společností Letiště Ostrava a.s. na období od 1. 9. 2024 do 31. 8. 2025. V roce 2025 se předpokládá uzavřít navazující smlouvu.</t>
  </si>
  <si>
    <t>Individuální dotace - Fond Lysá hora</t>
  </si>
  <si>
    <t xml:space="preserve">Rada kraje rozhodla usnesením č. 96/6959 ze dne 6.5.2024 rozhodla o uzavření Memoranda o spolupráci mezi Moravskoslezským krajem a obcemi Krásná,  Malenovice, Ostravice a Staré Hamry týkajícího se zvelebení oblasti v okolí  Lysé hory pro  oblast  cestovního  ruchu. Finanční prostředky jsou určeny jako příspěvek do Fondu Lysá hora, a to na základě žádosti obce Ostravice. </t>
  </si>
  <si>
    <t>Individuální dotace - Fond Pustevny</t>
  </si>
  <si>
    <t xml:space="preserve">Usnesením zastupitelstva kraje č. 14/1727 ze dne  12.12.2019 bylo rozhodnuto o uzavření Memoranda o spolupráci mezi Moravskoslezským krajem, Zlínským krajem, obcí Trojanovice a obcí Prostřední Bečva týkajícího se zvelebování lokality hřebene Pustevny - Radhošť (č. 00247/2020/RRC). Finanční prostředky jsou určeny jako příspěvek do Fondu Pustevny, a to na základě žádosti obce Prostřední Bečva. </t>
  </si>
  <si>
    <t>ODVĚTVÍ CESTOVNÍHO RUCHU CELKEM</t>
  </si>
  <si>
    <t>Podpora aktivit k rozvoji vzdělanosti</t>
  </si>
  <si>
    <t>Byla vyhlášena veřejná zakázka č. 0066/2024/ŠMS - Komplexní vedení a propagace kampaně Řemeslo má respekt v letech 2025 - 2028, předpokládaná hodnota 5,220 mil. Kč. Předpokládané platby: každoroční prodlužování po dobu tří let.</t>
  </si>
  <si>
    <t>Zajištění lékařské pohotovostní služby</t>
  </si>
  <si>
    <t>Dle § 110 zákona č. 372/2011 Sb., o zdravotních službách a podmínkách jejich poskytování, ve znění pozdějších předpisů, kraj zajišťuje lékařské pohotovostní služby a pohotovostní služby v oboru zubní lékařství na svém území, a to v samostatné působnosti. K zajištění plnění povinnosti na území okresu Ostrava-město rozhodlo zastupitelstvo kraje usnesením č. 7/621 ze dne 16. 3. 2022 o závazku kraje ve výši 12.000 tis. Kč ročně, a to na období 2023-2025. Závazek na léta 2026-2028 je z důvodu vyhlášení veřejné zakázky.</t>
  </si>
  <si>
    <t>Memorandum o spolupráci se Slezskou univerzitou v Opavě, Fakultou veřejných politik</t>
  </si>
  <si>
    <t>Závazek byl schválen zastupitelstvem kraje usnesením č. 8/737 ze dne 16. 6. 2022 k zajištění financování celoživotního vzdělávání všeobecných sester v letech 2024–2026 ve výši 2.400 tis. Kč ročně. Prodloužení a navýšení závazku je z důvodu navýšení počtů studentů ve školní roce 2025-2026.</t>
  </si>
  <si>
    <t>Závazek financování 191.000 tis. Kč (projektová příprava a částečná realizace); 259.000 tis. Kč - odhadované náklady pro stavbu/realizaci akce z prostředků Národní sportovní agentury v případě vydání rozhodnutí o poskytnutí dotace.</t>
  </si>
  <si>
    <t>Návrh rozpočtu 2025</t>
  </si>
  <si>
    <t>Návrh rozpočtu  2025</t>
  </si>
  <si>
    <t xml:space="preserve"> OSTATNÍ AKCE V NÁVRHU ROZPOČTU KRAJE NA ROK 2025 VYVOLÁVAJÍCÍ ZÁVAZKY KRAJE
PRO ROK 2026 A DALŠÍ LÉTA  (v tis. Kč)</t>
  </si>
  <si>
    <r>
      <t>Předpokládaný plán financování
v jednotlivých letech</t>
    </r>
    <r>
      <rPr>
        <b/>
        <sz val="8"/>
        <rFont val="Tahoma"/>
        <family val="2"/>
        <charset val="238"/>
      </rPr>
      <t>*)</t>
    </r>
  </si>
  <si>
    <t xml:space="preserve">Po roce 2028 bude ještě dle uzavřené smlouvy o nájmu vyplaceno 80,9 mil. Kč. </t>
  </si>
  <si>
    <t xml:space="preserve"> AKCE REPRODUKCE MAJETKU KRAJE V NÁVRHU ROZPOČTU KRAJE NA ROK 2025 VYVOLÁVAJÍCÍ ZÁVAZKY KRAJE PRO ROK 2026 A DALŠÍ LÉTA,
KTERÉ JSOU REALIZOVÁNY KRAJSKÝM ÚŘADEM (v tis. Kč)</t>
  </si>
  <si>
    <r>
      <t>AKCE REPRODUKCE MAJETKU KRAJE V NÁVRHU ROZPOČTU KRAJE NA ROK 2025 VYVOLÁVAJÍCÍ ZÁVAZKY KRAJE PRO ROK 2026
A DALŠÍ LÉTA, KTERÉ JSOU REALIZOVÁNY PŘÍSPĚVKOVÝMI ORGANIZACEMI KRAJE</t>
    </r>
    <r>
      <rPr>
        <b/>
        <sz val="12"/>
        <color rgb="FFFF0000"/>
        <rFont val="Tahoma"/>
        <family val="2"/>
        <charset val="238"/>
      </rPr>
      <t xml:space="preserve"> </t>
    </r>
    <r>
      <rPr>
        <b/>
        <sz val="12"/>
        <rFont val="Tahoma"/>
        <family val="2"/>
        <charset val="238"/>
      </rPr>
      <t>(v tis. Kč)</t>
    </r>
  </si>
  <si>
    <t>Rekonstrukce budovy krajského úřadu - obálka</t>
  </si>
  <si>
    <t>2021-2027</t>
  </si>
  <si>
    <t>2026-2032</t>
  </si>
  <si>
    <t>Ostatní kapitálové výdaje - činnost krajského úřadu a zastupitelstva kraje - pořízení vozidel</t>
  </si>
  <si>
    <t>Závazek financování
v jednotlivých letech</t>
  </si>
  <si>
    <t>Rekonstrukce elektroinstalace (Střední zdravotnická škola a Vyšší odborná škola zdravotnická, Ostrava, příspěvková organizace)</t>
  </si>
  <si>
    <t>Přístavba tělocvičny Sportovního gymnázia Dany a Emila Zátopkových (Sportovní gymnázium Dany a Emila Zátopkových, Ostrava, příspěvková organizace)</t>
  </si>
  <si>
    <t>Výstavba sportovního plaveckého bazénu při Sportovním gymnáziu Dany a Emila Zátopkových v Ostravě (Sportovní gymnázium Dany a Emila Zátopkových, Ostrava, příspěvková organizace)</t>
  </si>
  <si>
    <t>Novostavba garáží a dílen v areálu CM Frýdek-Místek (Správa silnic Moravskoslezského kraje, příspěvková organizace, Ostrava)</t>
  </si>
  <si>
    <t>Rekonstrukce provozní budovy CM Hlučín, středisko Opava (Správa silnic Moravskoslezského kraje, příspěvková organizace, Ostrava)</t>
  </si>
  <si>
    <t>Poskytování servisní činnosti pro řádnou funkci webové aplikace Finanční stabilita municipalit Moravskoslezského kraje</t>
  </si>
  <si>
    <t>Rada kraje usnesením č. 91/6742 ze dne 18. 3. 2024 rozhodla o poskytnutí dotace ve výši 90 tis. Kč (ve 3 splátkách v letech 2025-2027) Slezské univerzitě v Opavě na pokračování projektu „Poskytování servisní činnosti pro řádnou funkci webové aplikace Finanční stabilita municipalit Moravskoslezského kraje“.</t>
  </si>
  <si>
    <t>Rekonstrukce elektroinstalace (Obchodní akademie a Vyšší odborná škola sociálně právní, Ostrava, příspěvková organizace)</t>
  </si>
  <si>
    <t>Stavební úpravy objektu domova mládeže pro potřeby VOŠ (Obchodní akademie a Vyšší odborná škola sociálně právní, Ostrava, příspěvková organizace)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</si>
</sst>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8"/>
      <name val="Tahoma"/>
      <family val="2"/>
      <charset val="238"/>
    </font>
    <font>
      <sz val="11"/>
      <name val="Aptos Narrow"/>
      <family val="2"/>
      <charset val="238"/>
      <scheme val="minor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b/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color rgb="FFFF0000"/>
      <name val="Tahoma"/>
      <family val="2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1" fillId="0" borderId="0"/>
    <xf numFmtId="0" fontId="1" fillId="0" borderId="0">
      <alignment wrapText="1"/>
    </xf>
    <xf numFmtId="0" fontId="10" fillId="0" borderId="0"/>
    <xf numFmtId="0" fontId="12" fillId="0" borderId="0"/>
    <xf numFmtId="0" fontId="10" fillId="0" borderId="0"/>
    <xf numFmtId="0" fontId="1" fillId="0" borderId="0">
      <alignment wrapText="1"/>
    </xf>
    <xf numFmtId="0" fontId="11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5" fillId="0" borderId="0"/>
  </cellStyleXfs>
  <cellXfs count="193">
    <xf numFmtId="0" fontId="0" fillId="0" borderId="0" xfId="0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4" fontId="3" fillId="0" borderId="0" xfId="0" applyNumberFormat="1" applyFont="1"/>
    <xf numFmtId="4" fontId="5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2" borderId="19" xfId="0" applyFont="1" applyFill="1" applyBorder="1" applyAlignment="1">
      <alignment vertical="center"/>
    </xf>
    <xf numFmtId="3" fontId="3" fillId="2" borderId="26" xfId="0" applyNumberFormat="1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3" fontId="5" fillId="2" borderId="19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3" fontId="5" fillId="0" borderId="16" xfId="0" applyNumberFormat="1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3" fillId="2" borderId="32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3" fillId="2" borderId="32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3" fontId="5" fillId="2" borderId="14" xfId="0" applyNumberFormat="1" applyFont="1" applyFill="1" applyBorder="1" applyAlignment="1">
      <alignment horizontal="right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3" fontId="5" fillId="0" borderId="0" xfId="0" applyNumberFormat="1" applyFont="1"/>
    <xf numFmtId="0" fontId="14" fillId="0" borderId="0" xfId="10" applyFont="1" applyAlignment="1">
      <alignment vertical="center"/>
    </xf>
    <xf numFmtId="0" fontId="3" fillId="0" borderId="0" xfId="10" applyFont="1" applyAlignment="1">
      <alignment vertical="center" wrapText="1"/>
    </xf>
    <xf numFmtId="4" fontId="3" fillId="0" borderId="0" xfId="10" applyNumberFormat="1" applyFont="1" applyAlignment="1">
      <alignment horizontal="right" vertical="center"/>
    </xf>
    <xf numFmtId="4" fontId="3" fillId="0" borderId="0" xfId="10" applyNumberFormat="1" applyFont="1" applyAlignment="1">
      <alignment vertical="center"/>
    </xf>
    <xf numFmtId="49" fontId="3" fillId="3" borderId="30" xfId="12" applyNumberFormat="1" applyFont="1" applyFill="1" applyBorder="1" applyAlignment="1">
      <alignment horizontal="center" vertical="center" wrapText="1"/>
    </xf>
    <xf numFmtId="0" fontId="5" fillId="0" borderId="0" xfId="10" applyFont="1" applyAlignment="1">
      <alignment vertical="center"/>
    </xf>
    <xf numFmtId="0" fontId="5" fillId="0" borderId="35" xfId="10" applyFont="1" applyBorder="1" applyAlignment="1">
      <alignment horizontal="left" vertical="center" wrapText="1"/>
    </xf>
    <xf numFmtId="49" fontId="5" fillId="0" borderId="36" xfId="10" applyNumberFormat="1" applyFont="1" applyBorder="1" applyAlignment="1">
      <alignment horizontal="center" vertical="center" wrapText="1"/>
    </xf>
    <xf numFmtId="3" fontId="5" fillId="0" borderId="36" xfId="10" applyNumberFormat="1" applyFont="1" applyBorder="1" applyAlignment="1">
      <alignment vertical="center" wrapText="1"/>
    </xf>
    <xf numFmtId="3" fontId="5" fillId="0" borderId="36" xfId="10" applyNumberFormat="1" applyFont="1" applyBorder="1" applyAlignment="1">
      <alignment horizontal="right" vertical="center"/>
    </xf>
    <xf numFmtId="0" fontId="5" fillId="0" borderId="38" xfId="10" applyFont="1" applyBorder="1" applyAlignment="1">
      <alignment horizontal="justify" vertical="center" wrapText="1"/>
    </xf>
    <xf numFmtId="0" fontId="3" fillId="3" borderId="6" xfId="10" applyFont="1" applyFill="1" applyBorder="1" applyAlignment="1">
      <alignment vertical="center" wrapText="1"/>
    </xf>
    <xf numFmtId="0" fontId="3" fillId="3" borderId="12" xfId="10" applyFont="1" applyFill="1" applyBorder="1" applyAlignment="1">
      <alignment vertical="center" wrapText="1"/>
    </xf>
    <xf numFmtId="3" fontId="3" fillId="3" borderId="30" xfId="10" applyNumberFormat="1" applyFont="1" applyFill="1" applyBorder="1" applyAlignment="1">
      <alignment horizontal="right" vertical="center" wrapText="1"/>
    </xf>
    <xf numFmtId="0" fontId="5" fillId="3" borderId="7" xfId="10" applyFont="1" applyFill="1" applyBorder="1" applyAlignment="1">
      <alignment horizontal="justify" vertical="center"/>
    </xf>
    <xf numFmtId="0" fontId="3" fillId="0" borderId="9" xfId="10" applyFont="1" applyBorder="1" applyAlignment="1">
      <alignment vertical="center"/>
    </xf>
    <xf numFmtId="0" fontId="3" fillId="0" borderId="10" xfId="10" applyFont="1" applyBorder="1" applyAlignment="1">
      <alignment vertical="center"/>
    </xf>
    <xf numFmtId="0" fontId="3" fillId="0" borderId="11" xfId="10" applyFont="1" applyBorder="1" applyAlignment="1">
      <alignment vertical="center"/>
    </xf>
    <xf numFmtId="0" fontId="5" fillId="0" borderId="6" xfId="10" applyFont="1" applyBorder="1" applyAlignment="1">
      <alignment vertical="center" wrapText="1"/>
    </xf>
    <xf numFmtId="0" fontId="5" fillId="0" borderId="12" xfId="10" applyFont="1" applyBorder="1" applyAlignment="1">
      <alignment horizontal="center" vertical="center" wrapText="1"/>
    </xf>
    <xf numFmtId="3" fontId="5" fillId="0" borderId="30" xfId="10" applyNumberFormat="1" applyFont="1" applyBorder="1" applyAlignment="1">
      <alignment vertical="center"/>
    </xf>
    <xf numFmtId="3" fontId="5" fillId="0" borderId="30" xfId="10" applyNumberFormat="1" applyFont="1" applyBorder="1" applyAlignment="1">
      <alignment horizontal="right" vertical="center"/>
    </xf>
    <xf numFmtId="0" fontId="5" fillId="0" borderId="7" xfId="10" applyFont="1" applyBorder="1" applyAlignment="1">
      <alignment horizontal="justify" vertical="center" wrapText="1"/>
    </xf>
    <xf numFmtId="0" fontId="5" fillId="0" borderId="39" xfId="10" applyFont="1" applyBorder="1" applyAlignment="1">
      <alignment vertical="center" wrapText="1"/>
    </xf>
    <xf numFmtId="0" fontId="5" fillId="0" borderId="36" xfId="10" applyFont="1" applyBorder="1" applyAlignment="1">
      <alignment horizontal="center" vertical="center" wrapText="1"/>
    </xf>
    <xf numFmtId="3" fontId="5" fillId="0" borderId="36" xfId="10" applyNumberFormat="1" applyFont="1" applyBorder="1" applyAlignment="1">
      <alignment vertical="center"/>
    </xf>
    <xf numFmtId="0" fontId="5" fillId="0" borderId="40" xfId="10" applyFont="1" applyBorder="1" applyAlignment="1">
      <alignment horizontal="justify" vertical="center" wrapText="1"/>
    </xf>
    <xf numFmtId="3" fontId="3" fillId="3" borderId="30" xfId="10" applyNumberFormat="1" applyFont="1" applyFill="1" applyBorder="1" applyAlignment="1">
      <alignment vertical="center" wrapText="1"/>
    </xf>
    <xf numFmtId="0" fontId="5" fillId="0" borderId="35" xfId="13" applyFont="1" applyBorder="1" applyAlignment="1">
      <alignment vertical="center" wrapText="1"/>
    </xf>
    <xf numFmtId="0" fontId="5" fillId="0" borderId="0" xfId="10" applyFont="1" applyAlignment="1">
      <alignment horizontal="justify" vertical="center" wrapText="1"/>
    </xf>
    <xf numFmtId="0" fontId="5" fillId="0" borderId="8" xfId="10" applyFont="1" applyBorder="1" applyAlignment="1">
      <alignment vertical="center" wrapText="1"/>
    </xf>
    <xf numFmtId="0" fontId="5" fillId="0" borderId="41" xfId="10" applyFont="1" applyBorder="1" applyAlignment="1">
      <alignment horizontal="justify" vertical="center" wrapText="1"/>
    </xf>
    <xf numFmtId="0" fontId="5" fillId="0" borderId="42" xfId="14" applyFont="1" applyBorder="1" applyAlignment="1">
      <alignment vertical="center" wrapText="1"/>
    </xf>
    <xf numFmtId="0" fontId="5" fillId="0" borderId="43" xfId="10" applyFont="1" applyBorder="1" applyAlignment="1">
      <alignment horizontal="center" vertical="center" wrapText="1"/>
    </xf>
    <xf numFmtId="0" fontId="5" fillId="0" borderId="44" xfId="10" applyFont="1" applyBorder="1" applyAlignment="1">
      <alignment horizontal="center" vertical="center" wrapText="1"/>
    </xf>
    <xf numFmtId="3" fontId="5" fillId="0" borderId="45" xfId="10" applyNumberFormat="1" applyFont="1" applyBorder="1" applyAlignment="1">
      <alignment vertical="center"/>
    </xf>
    <xf numFmtId="3" fontId="5" fillId="0" borderId="0" xfId="10" applyNumberFormat="1" applyFont="1" applyAlignment="1">
      <alignment horizontal="right" vertical="center"/>
    </xf>
    <xf numFmtId="0" fontId="5" fillId="0" borderId="46" xfId="10" applyFont="1" applyBorder="1" applyAlignment="1">
      <alignment horizontal="justify" vertical="center" wrapText="1"/>
    </xf>
    <xf numFmtId="3" fontId="5" fillId="0" borderId="0" xfId="10" applyNumberFormat="1" applyFont="1" applyAlignment="1">
      <alignment vertical="center"/>
    </xf>
    <xf numFmtId="0" fontId="5" fillId="0" borderId="6" xfId="13" applyFont="1" applyBorder="1" applyAlignment="1">
      <alignment vertical="center" wrapText="1"/>
    </xf>
    <xf numFmtId="0" fontId="5" fillId="0" borderId="30" xfId="10" applyFont="1" applyBorder="1" applyAlignment="1">
      <alignment horizontal="center" vertical="center" wrapText="1"/>
    </xf>
    <xf numFmtId="3" fontId="5" fillId="0" borderId="30" xfId="10" applyNumberFormat="1" applyFont="1" applyBorder="1" applyAlignment="1">
      <alignment vertical="center" wrapText="1"/>
    </xf>
    <xf numFmtId="0" fontId="8" fillId="0" borderId="30" xfId="10" applyFont="1" applyBorder="1" applyAlignment="1">
      <alignment horizontal="center" vertical="center" wrapText="1"/>
    </xf>
    <xf numFmtId="0" fontId="5" fillId="0" borderId="0" xfId="10" applyFont="1" applyAlignment="1">
      <alignment vertical="center" wrapText="1"/>
    </xf>
    <xf numFmtId="0" fontId="5" fillId="0" borderId="0" xfId="10" applyFont="1" applyAlignment="1">
      <alignment horizontal="center" vertical="center" wrapText="1"/>
    </xf>
    <xf numFmtId="0" fontId="3" fillId="3" borderId="47" xfId="10" applyFont="1" applyFill="1" applyBorder="1" applyAlignment="1">
      <alignment vertical="center" wrapText="1"/>
    </xf>
    <xf numFmtId="0" fontId="3" fillId="3" borderId="5" xfId="10" applyFont="1" applyFill="1" applyBorder="1" applyAlignment="1">
      <alignment vertical="center" wrapText="1"/>
    </xf>
    <xf numFmtId="3" fontId="3" fillId="3" borderId="5" xfId="10" applyNumberFormat="1" applyFont="1" applyFill="1" applyBorder="1" applyAlignment="1">
      <alignment vertical="center" wrapText="1"/>
    </xf>
    <xf numFmtId="0" fontId="5" fillId="3" borderId="23" xfId="10" applyFont="1" applyFill="1" applyBorder="1" applyAlignment="1">
      <alignment horizontal="justify" vertical="center"/>
    </xf>
    <xf numFmtId="0" fontId="3" fillId="0" borderId="48" xfId="10" applyFont="1" applyBorder="1" applyAlignment="1">
      <alignment vertical="center" wrapText="1"/>
    </xf>
    <xf numFmtId="0" fontId="3" fillId="0" borderId="49" xfId="10" applyFont="1" applyBorder="1" applyAlignment="1">
      <alignment vertical="center" wrapText="1"/>
    </xf>
    <xf numFmtId="3" fontId="3" fillId="0" borderId="0" xfId="10" applyNumberFormat="1" applyFont="1" applyAlignment="1">
      <alignment vertical="center" wrapText="1"/>
    </xf>
    <xf numFmtId="0" fontId="5" fillId="0" borderId="46" xfId="10" applyFont="1" applyBorder="1" applyAlignment="1">
      <alignment horizontal="justify" vertical="center"/>
    </xf>
    <xf numFmtId="0" fontId="3" fillId="3" borderId="50" xfId="10" applyFont="1" applyFill="1" applyBorder="1" applyAlignment="1">
      <alignment horizontal="left" vertical="center" wrapText="1"/>
    </xf>
    <xf numFmtId="0" fontId="3" fillId="3" borderId="26" xfId="10" applyFont="1" applyFill="1" applyBorder="1" applyAlignment="1">
      <alignment vertical="center" wrapText="1"/>
    </xf>
    <xf numFmtId="3" fontId="3" fillId="3" borderId="26" xfId="10" applyNumberFormat="1" applyFont="1" applyFill="1" applyBorder="1" applyAlignment="1">
      <alignment vertical="center" wrapText="1"/>
    </xf>
    <xf numFmtId="49" fontId="3" fillId="3" borderId="27" xfId="10" applyNumberFormat="1" applyFont="1" applyFill="1" applyBorder="1" applyAlignment="1">
      <alignment horizontal="justify" vertical="center"/>
    </xf>
    <xf numFmtId="3" fontId="14" fillId="0" borderId="0" xfId="10" applyNumberFormat="1" applyFont="1" applyAlignment="1">
      <alignment vertical="center"/>
    </xf>
    <xf numFmtId="0" fontId="16" fillId="0" borderId="0" xfId="15" applyFont="1"/>
    <xf numFmtId="0" fontId="9" fillId="0" borderId="0" xfId="0" applyFont="1"/>
    <xf numFmtId="0" fontId="9" fillId="0" borderId="0" xfId="0" applyFont="1" applyAlignment="1">
      <alignment vertical="center"/>
    </xf>
    <xf numFmtId="0" fontId="3" fillId="2" borderId="33" xfId="1" applyFont="1" applyFill="1" applyBorder="1" applyAlignment="1">
      <alignment horizontal="left" vertical="center" wrapText="1"/>
    </xf>
    <xf numFmtId="0" fontId="5" fillId="0" borderId="30" xfId="0" applyFont="1" applyBorder="1" applyAlignment="1">
      <alignment vertical="center"/>
    </xf>
    <xf numFmtId="3" fontId="5" fillId="2" borderId="30" xfId="0" applyNumberFormat="1" applyFont="1" applyFill="1" applyBorder="1" applyAlignment="1">
      <alignment horizontal="right" vertical="center"/>
    </xf>
    <xf numFmtId="49" fontId="5" fillId="2" borderId="30" xfId="0" applyNumberFormat="1" applyFont="1" applyFill="1" applyBorder="1" applyAlignment="1">
      <alignment horizontal="center" vertical="center"/>
    </xf>
    <xf numFmtId="3" fontId="5" fillId="0" borderId="30" xfId="0" applyNumberFormat="1" applyFont="1" applyBorder="1" applyAlignment="1">
      <alignment vertical="center"/>
    </xf>
    <xf numFmtId="3" fontId="5" fillId="2" borderId="30" xfId="0" applyNumberFormat="1" applyFont="1" applyFill="1" applyBorder="1" applyAlignment="1">
      <alignment vertical="center"/>
    </xf>
    <xf numFmtId="3" fontId="3" fillId="2" borderId="30" xfId="0" applyNumberFormat="1" applyFont="1" applyFill="1" applyBorder="1" applyAlignment="1">
      <alignment vertical="center"/>
    </xf>
    <xf numFmtId="0" fontId="3" fillId="2" borderId="51" xfId="1" applyFont="1" applyFill="1" applyBorder="1" applyAlignment="1">
      <alignment horizontal="left" vertical="center"/>
    </xf>
    <xf numFmtId="0" fontId="3" fillId="2" borderId="52" xfId="0" applyFont="1" applyFill="1" applyBorder="1" applyAlignment="1">
      <alignment vertical="center"/>
    </xf>
    <xf numFmtId="3" fontId="3" fillId="2" borderId="52" xfId="0" applyNumberFormat="1" applyFont="1" applyFill="1" applyBorder="1" applyAlignment="1">
      <alignment vertical="center"/>
    </xf>
    <xf numFmtId="3" fontId="3" fillId="2" borderId="53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3" fontId="5" fillId="4" borderId="36" xfId="10" applyNumberFormat="1" applyFont="1" applyFill="1" applyBorder="1" applyAlignment="1">
      <alignment horizontal="right" vertical="center"/>
    </xf>
    <xf numFmtId="3" fontId="5" fillId="4" borderId="36" xfId="10" applyNumberFormat="1" applyFont="1" applyFill="1" applyBorder="1" applyAlignment="1">
      <alignment horizontal="right" vertical="center" wrapText="1"/>
    </xf>
    <xf numFmtId="4" fontId="3" fillId="4" borderId="0" xfId="10" applyNumberFormat="1" applyFont="1" applyFill="1" applyAlignment="1">
      <alignment vertical="center"/>
    </xf>
    <xf numFmtId="49" fontId="3" fillId="4" borderId="14" xfId="12" applyNumberFormat="1" applyFont="1" applyFill="1" applyBorder="1" applyAlignment="1">
      <alignment horizontal="center" vertical="center" wrapText="1"/>
    </xf>
    <xf numFmtId="3" fontId="3" fillId="4" borderId="30" xfId="10" applyNumberFormat="1" applyFont="1" applyFill="1" applyBorder="1" applyAlignment="1">
      <alignment horizontal="right" vertical="center" wrapText="1"/>
    </xf>
    <xf numFmtId="0" fontId="3" fillId="4" borderId="10" xfId="10" applyFont="1" applyFill="1" applyBorder="1" applyAlignment="1">
      <alignment vertical="center"/>
    </xf>
    <xf numFmtId="3" fontId="5" fillId="4" borderId="30" xfId="10" applyNumberFormat="1" applyFont="1" applyFill="1" applyBorder="1" applyAlignment="1">
      <alignment horizontal="right" vertical="center" wrapText="1"/>
    </xf>
    <xf numFmtId="3" fontId="3" fillId="4" borderId="30" xfId="10" applyNumberFormat="1" applyFont="1" applyFill="1" applyBorder="1" applyAlignment="1">
      <alignment vertical="center" wrapText="1"/>
    </xf>
    <xf numFmtId="3" fontId="5" fillId="4" borderId="43" xfId="10" applyNumberFormat="1" applyFont="1" applyFill="1" applyBorder="1" applyAlignment="1">
      <alignment horizontal="right" vertical="center" wrapText="1"/>
    </xf>
    <xf numFmtId="3" fontId="5" fillId="4" borderId="44" xfId="10" applyNumberFormat="1" applyFont="1" applyFill="1" applyBorder="1" applyAlignment="1">
      <alignment horizontal="right" vertical="center" wrapText="1"/>
    </xf>
    <xf numFmtId="3" fontId="3" fillId="4" borderId="5" xfId="10" applyNumberFormat="1" applyFont="1" applyFill="1" applyBorder="1" applyAlignment="1">
      <alignment vertical="center" wrapText="1"/>
    </xf>
    <xf numFmtId="3" fontId="3" fillId="4" borderId="0" xfId="10" applyNumberFormat="1" applyFont="1" applyFill="1" applyAlignment="1">
      <alignment vertical="center" wrapText="1"/>
    </xf>
    <xf numFmtId="3" fontId="3" fillId="4" borderId="26" xfId="10" applyNumberFormat="1" applyFont="1" applyFill="1" applyBorder="1" applyAlignment="1">
      <alignment vertical="center" wrapText="1"/>
    </xf>
    <xf numFmtId="0" fontId="14" fillId="4" borderId="0" xfId="10" applyFont="1" applyFill="1" applyAlignment="1">
      <alignment vertical="center"/>
    </xf>
    <xf numFmtId="3" fontId="5" fillId="0" borderId="45" xfId="10" applyNumberFormat="1" applyFont="1" applyBorder="1" applyAlignment="1">
      <alignment horizontal="right" vertical="center"/>
    </xf>
    <xf numFmtId="3" fontId="5" fillId="3" borderId="30" xfId="10" applyNumberFormat="1" applyFont="1" applyFill="1" applyBorder="1" applyAlignment="1">
      <alignment horizontal="right" vertical="center" wrapText="1"/>
    </xf>
    <xf numFmtId="0" fontId="17" fillId="0" borderId="7" xfId="0" applyFont="1" applyBorder="1" applyAlignment="1">
      <alignment horizontal="justify" vertical="center" wrapText="1"/>
    </xf>
    <xf numFmtId="3" fontId="5" fillId="0" borderId="30" xfId="0" applyNumberFormat="1" applyFont="1" applyBorder="1" applyAlignment="1">
      <alignment horizontal="right" vertical="center"/>
    </xf>
    <xf numFmtId="49" fontId="18" fillId="2" borderId="30" xfId="0" applyNumberFormat="1" applyFont="1" applyFill="1" applyBorder="1" applyAlignment="1">
      <alignment horizontal="center" vertical="center"/>
    </xf>
    <xf numFmtId="3" fontId="18" fillId="2" borderId="30" xfId="0" applyNumberFormat="1" applyFont="1" applyFill="1" applyBorder="1" applyAlignment="1">
      <alignment horizontal="right" vertical="center"/>
    </xf>
    <xf numFmtId="0" fontId="5" fillId="0" borderId="35" xfId="10" applyFont="1" applyBorder="1" applyAlignment="1">
      <alignment vertical="center" wrapText="1"/>
    </xf>
    <xf numFmtId="0" fontId="5" fillId="0" borderId="37" xfId="10" applyFont="1" applyBorder="1" applyAlignment="1">
      <alignment horizontal="center" vertical="center" wrapText="1"/>
    </xf>
    <xf numFmtId="3" fontId="5" fillId="0" borderId="36" xfId="1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5" fillId="2" borderId="14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3" fillId="3" borderId="24" xfId="10" applyNumberFormat="1" applyFont="1" applyFill="1" applyBorder="1" applyAlignment="1">
      <alignment horizontal="center" vertical="center" wrapText="1"/>
    </xf>
    <xf numFmtId="4" fontId="3" fillId="3" borderId="3" xfId="10" applyNumberFormat="1" applyFont="1" applyFill="1" applyBorder="1" applyAlignment="1">
      <alignment horizontal="center" vertical="center" wrapText="1"/>
    </xf>
    <xf numFmtId="4" fontId="3" fillId="3" borderId="25" xfId="1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7" fillId="2" borderId="10" xfId="0" applyFont="1" applyFill="1" applyBorder="1"/>
    <xf numFmtId="0" fontId="3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0" xfId="0"/>
    <xf numFmtId="0" fontId="7" fillId="2" borderId="2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9" xfId="10" applyFont="1" applyBorder="1" applyAlignment="1">
      <alignment horizontal="left" vertical="center" wrapText="1"/>
    </xf>
    <xf numFmtId="0" fontId="3" fillId="0" borderId="10" xfId="10" applyFont="1" applyBorder="1" applyAlignment="1">
      <alignment horizontal="left" vertical="center" wrapText="1"/>
    </xf>
    <xf numFmtId="0" fontId="3" fillId="0" borderId="11" xfId="10" applyFont="1" applyBorder="1" applyAlignment="1">
      <alignment horizontal="left" vertical="center" wrapText="1"/>
    </xf>
    <xf numFmtId="0" fontId="2" fillId="0" borderId="0" xfId="10" applyFont="1" applyAlignment="1">
      <alignment horizontal="center" vertical="center" wrapText="1"/>
    </xf>
    <xf numFmtId="0" fontId="4" fillId="0" borderId="0" xfId="11" applyFont="1" applyAlignment="1">
      <alignment horizontal="center" vertical="center" wrapText="1"/>
    </xf>
    <xf numFmtId="0" fontId="3" fillId="3" borderId="20" xfId="10" applyFont="1" applyFill="1" applyBorder="1" applyAlignment="1">
      <alignment horizontal="center" vertical="center" wrapText="1"/>
    </xf>
    <xf numFmtId="0" fontId="3" fillId="3" borderId="6" xfId="10" applyFont="1" applyFill="1" applyBorder="1" applyAlignment="1">
      <alignment horizontal="center" vertical="center" wrapText="1"/>
    </xf>
    <xf numFmtId="0" fontId="3" fillId="3" borderId="2" xfId="10" applyFont="1" applyFill="1" applyBorder="1" applyAlignment="1">
      <alignment horizontal="center" vertical="center" wrapText="1"/>
    </xf>
    <xf numFmtId="0" fontId="4" fillId="0" borderId="13" xfId="11" applyFont="1" applyBorder="1" applyAlignment="1">
      <alignment horizontal="center" vertical="center" wrapText="1"/>
    </xf>
    <xf numFmtId="4" fontId="3" fillId="3" borderId="2" xfId="10" applyNumberFormat="1" applyFont="1" applyFill="1" applyBorder="1" applyAlignment="1">
      <alignment horizontal="center" vertical="center" wrapText="1"/>
    </xf>
    <xf numFmtId="4" fontId="3" fillId="3" borderId="13" xfId="10" applyNumberFormat="1" applyFont="1" applyFill="1" applyBorder="1" applyAlignment="1">
      <alignment horizontal="center" vertical="center" wrapText="1"/>
    </xf>
    <xf numFmtId="0" fontId="3" fillId="3" borderId="34" xfId="10" applyFont="1" applyFill="1" applyBorder="1" applyAlignment="1">
      <alignment horizontal="center" vertical="center" wrapText="1"/>
    </xf>
    <xf numFmtId="0" fontId="3" fillId="3" borderId="7" xfId="10" applyFont="1" applyFill="1" applyBorder="1" applyAlignment="1">
      <alignment horizontal="center" vertical="center" wrapText="1"/>
    </xf>
    <xf numFmtId="49" fontId="3" fillId="3" borderId="2" xfId="12" applyNumberFormat="1" applyFont="1" applyFill="1" applyBorder="1" applyAlignment="1">
      <alignment horizontal="center" vertical="center" wrapText="1"/>
    </xf>
    <xf numFmtId="49" fontId="3" fillId="3" borderId="13" xfId="12" applyNumberFormat="1" applyFont="1" applyFill="1" applyBorder="1" applyAlignment="1">
      <alignment horizontal="center" vertical="center" wrapText="1"/>
    </xf>
  </cellXfs>
  <cellStyles count="16">
    <cellStyle name="Normální" xfId="0" builtinId="0"/>
    <cellStyle name="Normální 12" xfId="14" xr:uid="{224FD97C-86CE-4BA6-9460-2C2C7A1E7D2D}"/>
    <cellStyle name="Normální 2" xfId="2" xr:uid="{1928E24F-78E6-4717-94E4-77960DDBC963}"/>
    <cellStyle name="Normální 2 2 2" xfId="8" xr:uid="{F98A9E67-B5C3-4254-A5E5-03DD5801676B}"/>
    <cellStyle name="Normální 2 3 2" xfId="4" xr:uid="{BC79A0B8-93F5-4646-8AB8-10F294824683}"/>
    <cellStyle name="Normální 3" xfId="1" xr:uid="{3CE55CBB-45F5-4FE9-A337-EA1F48FCEBDA}"/>
    <cellStyle name="Normální 3 2" xfId="3" xr:uid="{64F6A4D3-55DD-4B45-BDDD-F797032DF93C}"/>
    <cellStyle name="Normální 3 2 2" xfId="9" xr:uid="{6EB8DEA7-65EB-441F-A0C3-A57C1211C410}"/>
    <cellStyle name="Normální 4" xfId="6" xr:uid="{E9CADE70-5320-48F7-81E6-50CE03F228B0}"/>
    <cellStyle name="Normální 4 2" xfId="5" xr:uid="{20B92195-CA2E-4E3A-B109-972BFB38DAA6}"/>
    <cellStyle name="Normální 4 2 2" xfId="7" xr:uid="{C4C17986-5BFE-45A6-9965-93D6550B9FDD}"/>
    <cellStyle name="Normální 6 3" xfId="11" xr:uid="{5E64ECBD-85F0-4F26-8E45-83D1F8218DC9}"/>
    <cellStyle name="Normální 6 3 4 2 2 2" xfId="13" xr:uid="{399932B0-A028-45A5-B8EE-47479CD61491}"/>
    <cellStyle name="normální_Akce EU - tabulka(tom)-final" xfId="15" xr:uid="{416E77CD-C940-432C-A426-EFE5FFDBA87C}"/>
    <cellStyle name="normální_EU akce-upr 2" xfId="10" xr:uid="{00FEB143-F266-4A29-84F7-A71CFC26DA8C}"/>
    <cellStyle name="Procenta 2" xfId="12" xr:uid="{A229590E-D3F6-4B84-B08D-BA01EB847CAA}"/>
  </cellStyles>
  <dxfs count="0"/>
  <tableStyles count="0" defaultTableStyle="TableStyleMedium2" defaultPivotStyle="PivotStyleLight16"/>
  <colors>
    <mruColors>
      <color rgb="FFFFCC99"/>
      <color rgb="FF23C5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kova2598/AppData/Local/Microsoft/Windows/INetCache/Content.Outlook/P53HJRV8/ORJ14_P&#345;ehled%20projekt&#367;%202014-2020_n&#225;vrh%202020_nov&#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ku\Users\stankova2598\AppData\Local\Microsoft\Windows\INetCache\Content.Outlook\P53HJRV8\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046B-0D39-42C3-880C-74EEFCFB626D}">
  <sheetPr>
    <pageSetUpPr fitToPage="1"/>
  </sheetPr>
  <dimension ref="A1:S69"/>
  <sheetViews>
    <sheetView tabSelected="1" topLeftCell="C1" zoomScaleNormal="100" zoomScaleSheetLayoutView="100" workbookViewId="0">
      <pane ySplit="4" topLeftCell="A5" activePane="bottomLeft" state="frozen"/>
      <selection sqref="A1:Q1"/>
      <selection pane="bottomLeft" activeCell="S2" sqref="S2"/>
    </sheetView>
  </sheetViews>
  <sheetFormatPr defaultColWidth="9.140625" defaultRowHeight="10.5" x14ac:dyDescent="0.15"/>
  <cols>
    <col min="1" max="2" width="0.5703125" style="1" hidden="1" customWidth="1"/>
    <col min="3" max="3" width="42.7109375" style="22" customWidth="1"/>
    <col min="4" max="4" width="5" style="1" hidden="1" customWidth="1"/>
    <col min="5" max="5" width="8.140625" style="1" hidden="1" customWidth="1"/>
    <col min="6" max="6" width="9.7109375" style="10" hidden="1" customWidth="1"/>
    <col min="7" max="7" width="9.7109375" style="9" hidden="1" customWidth="1"/>
    <col min="8" max="8" width="9.7109375" style="2" customWidth="1"/>
    <col min="9" max="9" width="9.7109375" style="1" customWidth="1"/>
    <col min="10" max="10" width="10.7109375" style="1" customWidth="1"/>
    <col min="11" max="15" width="9.5703125" style="1" customWidth="1"/>
    <col min="16" max="16" width="9.5703125" style="1" hidden="1" customWidth="1"/>
    <col min="17" max="17" width="35.7109375" style="1" customWidth="1"/>
    <col min="18" max="16384" width="9.140625" style="1"/>
  </cols>
  <sheetData>
    <row r="1" spans="1:19" ht="38.25" customHeight="1" x14ac:dyDescent="0.25">
      <c r="C1" s="149" t="s">
        <v>166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10"/>
      <c r="S1" s="110"/>
    </row>
    <row r="2" spans="1:19" ht="11.25" thickBot="1" x14ac:dyDescent="0.2">
      <c r="Q2" s="148" t="s">
        <v>0</v>
      </c>
    </row>
    <row r="3" spans="1:19" s="3" customFormat="1" ht="24" customHeight="1" x14ac:dyDescent="0.15">
      <c r="A3" s="162" t="s">
        <v>107</v>
      </c>
      <c r="B3" s="164" t="s">
        <v>46</v>
      </c>
      <c r="C3" s="166" t="s">
        <v>2</v>
      </c>
      <c r="D3" s="168" t="s">
        <v>1</v>
      </c>
      <c r="E3" s="168" t="s">
        <v>101</v>
      </c>
      <c r="F3" s="170" t="s">
        <v>78</v>
      </c>
      <c r="G3" s="171"/>
      <c r="H3" s="154" t="s">
        <v>117</v>
      </c>
      <c r="I3" s="154" t="s">
        <v>79</v>
      </c>
      <c r="J3" s="154" t="s">
        <v>103</v>
      </c>
      <c r="K3" s="154" t="s">
        <v>80</v>
      </c>
      <c r="L3" s="154" t="s">
        <v>160</v>
      </c>
      <c r="M3" s="157" t="s">
        <v>171</v>
      </c>
      <c r="N3" s="158"/>
      <c r="O3" s="158"/>
      <c r="P3" s="159"/>
      <c r="Q3" s="160" t="s">
        <v>3</v>
      </c>
    </row>
    <row r="4" spans="1:19" s="3" customFormat="1" ht="24" customHeight="1" thickBot="1" x14ac:dyDescent="0.2">
      <c r="A4" s="163"/>
      <c r="B4" s="165"/>
      <c r="C4" s="167"/>
      <c r="D4" s="169"/>
      <c r="E4" s="169"/>
      <c r="F4" s="6" t="s">
        <v>76</v>
      </c>
      <c r="G4" s="41" t="s">
        <v>75</v>
      </c>
      <c r="H4" s="155"/>
      <c r="I4" s="155"/>
      <c r="J4" s="155"/>
      <c r="K4" s="155"/>
      <c r="L4" s="156"/>
      <c r="M4" s="6">
        <v>2026</v>
      </c>
      <c r="N4" s="6">
        <v>2027</v>
      </c>
      <c r="O4" s="6">
        <v>2028</v>
      </c>
      <c r="P4" s="6" t="s">
        <v>77</v>
      </c>
      <c r="Q4" s="161"/>
    </row>
    <row r="5" spans="1:19" s="30" customFormat="1" ht="18" customHeight="1" x14ac:dyDescent="0.25">
      <c r="A5" s="31" t="s">
        <v>105</v>
      </c>
      <c r="B5" s="24"/>
      <c r="C5" s="43" t="s">
        <v>7</v>
      </c>
      <c r="D5" s="24"/>
      <c r="E5" s="24"/>
      <c r="F5" s="27"/>
      <c r="G5" s="28"/>
      <c r="H5" s="26"/>
      <c r="I5" s="26"/>
      <c r="J5" s="26"/>
      <c r="K5" s="26"/>
      <c r="L5" s="26"/>
      <c r="M5" s="26"/>
      <c r="N5" s="26"/>
      <c r="O5" s="26"/>
      <c r="P5" s="26"/>
      <c r="Q5" s="29"/>
    </row>
    <row r="6" spans="1:19" s="33" customFormat="1" ht="34.5" customHeight="1" x14ac:dyDescent="0.25">
      <c r="A6" s="31" t="s">
        <v>105</v>
      </c>
      <c r="B6" s="39">
        <v>16</v>
      </c>
      <c r="C6" s="48" t="s">
        <v>102</v>
      </c>
      <c r="D6" s="35">
        <v>4334</v>
      </c>
      <c r="E6" s="31" t="s">
        <v>113</v>
      </c>
      <c r="F6" s="151" t="s">
        <v>40</v>
      </c>
      <c r="G6" s="152"/>
      <c r="H6" s="36">
        <f>I6+J6+K6+L6+M6+N6+O6+P6</f>
        <v>69000</v>
      </c>
      <c r="I6" s="36">
        <v>0</v>
      </c>
      <c r="J6" s="36">
        <v>228.69</v>
      </c>
      <c r="K6" s="36">
        <v>6771.31</v>
      </c>
      <c r="L6" s="36">
        <v>1000</v>
      </c>
      <c r="M6" s="117">
        <v>25000</v>
      </c>
      <c r="N6" s="117">
        <v>36000</v>
      </c>
      <c r="O6" s="117">
        <v>0</v>
      </c>
      <c r="P6" s="36">
        <v>0</v>
      </c>
      <c r="Q6" s="32" t="s">
        <v>109</v>
      </c>
    </row>
    <row r="7" spans="1:19" s="33" customFormat="1" ht="34.5" customHeight="1" x14ac:dyDescent="0.25">
      <c r="A7" s="31" t="s">
        <v>105</v>
      </c>
      <c r="B7" s="39">
        <v>7</v>
      </c>
      <c r="C7" s="48" t="s">
        <v>175</v>
      </c>
      <c r="D7" s="35">
        <v>4343</v>
      </c>
      <c r="E7" s="113" t="s">
        <v>119</v>
      </c>
      <c r="F7" s="151" t="s">
        <v>8</v>
      </c>
      <c r="G7" s="152" t="s">
        <v>84</v>
      </c>
      <c r="H7" s="36">
        <f>I7+J7+K7+L7+M7+N7+O7+P7</f>
        <v>119600</v>
      </c>
      <c r="I7" s="36">
        <v>0</v>
      </c>
      <c r="J7" s="36">
        <v>0</v>
      </c>
      <c r="K7" s="36">
        <v>2000</v>
      </c>
      <c r="L7" s="36">
        <v>23900</v>
      </c>
      <c r="M7" s="117">
        <v>58700</v>
      </c>
      <c r="N7" s="117">
        <v>35000</v>
      </c>
      <c r="O7" s="117">
        <v>0</v>
      </c>
      <c r="P7" s="36">
        <v>0</v>
      </c>
      <c r="Q7" s="34" t="s">
        <v>8</v>
      </c>
    </row>
    <row r="8" spans="1:19" s="33" customFormat="1" ht="34.5" customHeight="1" x14ac:dyDescent="0.25">
      <c r="A8" s="31" t="s">
        <v>105</v>
      </c>
      <c r="B8" s="39">
        <v>7</v>
      </c>
      <c r="C8" s="48" t="s">
        <v>176</v>
      </c>
      <c r="D8" s="35">
        <v>4342</v>
      </c>
      <c r="E8" s="113" t="s">
        <v>119</v>
      </c>
      <c r="F8" s="151" t="s">
        <v>8</v>
      </c>
      <c r="G8" s="152" t="s">
        <v>83</v>
      </c>
      <c r="H8" s="36">
        <f>I8+J8+K8+L8+M8+N8+O8+P8</f>
        <v>13900</v>
      </c>
      <c r="I8" s="36">
        <v>0</v>
      </c>
      <c r="J8" s="36">
        <v>0</v>
      </c>
      <c r="K8" s="36">
        <v>900</v>
      </c>
      <c r="L8" s="36">
        <v>6000</v>
      </c>
      <c r="M8" s="117">
        <v>7000</v>
      </c>
      <c r="N8" s="117">
        <v>0</v>
      </c>
      <c r="O8" s="117">
        <v>0</v>
      </c>
      <c r="P8" s="36">
        <v>0</v>
      </c>
      <c r="Q8" s="34" t="s">
        <v>8</v>
      </c>
    </row>
    <row r="9" spans="1:19" s="33" customFormat="1" ht="15.75" customHeight="1" x14ac:dyDescent="0.25">
      <c r="A9" s="31" t="s">
        <v>105</v>
      </c>
      <c r="B9" s="39"/>
      <c r="C9" s="42" t="s">
        <v>9</v>
      </c>
      <c r="D9" s="23"/>
      <c r="E9" s="23"/>
      <c r="F9" s="7"/>
      <c r="G9" s="21"/>
      <c r="H9" s="118">
        <f t="shared" ref="H9:P9" si="0">SUM(H6:H8)</f>
        <v>202500</v>
      </c>
      <c r="I9" s="118">
        <f t="shared" si="0"/>
        <v>0</v>
      </c>
      <c r="J9" s="118">
        <f t="shared" si="0"/>
        <v>228.69</v>
      </c>
      <c r="K9" s="118">
        <f t="shared" si="0"/>
        <v>9671.3100000000013</v>
      </c>
      <c r="L9" s="118">
        <f t="shared" si="0"/>
        <v>30900</v>
      </c>
      <c r="M9" s="118">
        <f t="shared" si="0"/>
        <v>90700</v>
      </c>
      <c r="N9" s="118">
        <f t="shared" si="0"/>
        <v>71000</v>
      </c>
      <c r="O9" s="118">
        <f t="shared" si="0"/>
        <v>0</v>
      </c>
      <c r="P9" s="118">
        <f t="shared" si="0"/>
        <v>0</v>
      </c>
      <c r="Q9" s="8"/>
      <c r="R9" s="37"/>
    </row>
    <row r="10" spans="1:19" s="30" customFormat="1" ht="18" customHeight="1" x14ac:dyDescent="0.25">
      <c r="A10" s="31" t="s">
        <v>105</v>
      </c>
      <c r="B10" s="24"/>
      <c r="C10" s="25" t="s">
        <v>115</v>
      </c>
      <c r="D10" s="24"/>
      <c r="E10" s="24"/>
      <c r="F10" s="27"/>
      <c r="G10" s="28"/>
      <c r="H10" s="26"/>
      <c r="I10" s="26"/>
      <c r="J10" s="26"/>
      <c r="K10" s="26"/>
      <c r="L10" s="26"/>
      <c r="M10" s="26"/>
      <c r="N10" s="26"/>
      <c r="O10" s="26"/>
      <c r="P10" s="26"/>
      <c r="Q10" s="29"/>
    </row>
    <row r="11" spans="1:19" s="33" customFormat="1" ht="24" customHeight="1" x14ac:dyDescent="0.25">
      <c r="A11" s="31" t="s">
        <v>105</v>
      </c>
      <c r="B11" s="39">
        <v>5</v>
      </c>
      <c r="C11" s="48" t="s">
        <v>10</v>
      </c>
      <c r="D11" s="35">
        <v>5878</v>
      </c>
      <c r="E11" s="113" t="s">
        <v>113</v>
      </c>
      <c r="F11" s="151" t="s">
        <v>8</v>
      </c>
      <c r="G11" s="152"/>
      <c r="H11" s="36">
        <f>I11+J11+K11+L11+M11+N11+O11+P11</f>
        <v>126047</v>
      </c>
      <c r="I11" s="36">
        <v>0</v>
      </c>
      <c r="J11" s="36">
        <v>30266</v>
      </c>
      <c r="K11" s="36">
        <v>25508</v>
      </c>
      <c r="L11" s="36">
        <v>21895</v>
      </c>
      <c r="M11" s="117">
        <v>16126</v>
      </c>
      <c r="N11" s="117">
        <v>16126</v>
      </c>
      <c r="O11" s="117">
        <v>16126</v>
      </c>
      <c r="P11" s="36">
        <v>0</v>
      </c>
      <c r="Q11" s="34" t="s">
        <v>8</v>
      </c>
    </row>
    <row r="12" spans="1:19" s="33" customFormat="1" ht="15.75" customHeight="1" x14ac:dyDescent="0.25">
      <c r="A12" s="31" t="s">
        <v>105</v>
      </c>
      <c r="B12" s="39"/>
      <c r="C12" s="42" t="s">
        <v>116</v>
      </c>
      <c r="D12" s="23"/>
      <c r="E12" s="23"/>
      <c r="F12" s="40"/>
      <c r="G12" s="21"/>
      <c r="H12" s="118">
        <f t="shared" ref="H12:O12" si="1">SUM(H11:H11)</f>
        <v>126047</v>
      </c>
      <c r="I12" s="118">
        <f t="shared" si="1"/>
        <v>0</v>
      </c>
      <c r="J12" s="118">
        <f t="shared" si="1"/>
        <v>30266</v>
      </c>
      <c r="K12" s="118">
        <f t="shared" si="1"/>
        <v>25508</v>
      </c>
      <c r="L12" s="118">
        <f t="shared" si="1"/>
        <v>21895</v>
      </c>
      <c r="M12" s="118">
        <f t="shared" si="1"/>
        <v>16126</v>
      </c>
      <c r="N12" s="118">
        <f t="shared" si="1"/>
        <v>16126</v>
      </c>
      <c r="O12" s="118">
        <f t="shared" si="1"/>
        <v>16126</v>
      </c>
      <c r="P12" s="118">
        <f>SUM(P9:P10)</f>
        <v>0</v>
      </c>
      <c r="Q12" s="8"/>
    </row>
    <row r="13" spans="1:19" s="30" customFormat="1" ht="18" customHeight="1" x14ac:dyDescent="0.25">
      <c r="A13" s="31" t="s">
        <v>105</v>
      </c>
      <c r="B13" s="24"/>
      <c r="C13" s="25" t="s">
        <v>11</v>
      </c>
      <c r="D13" s="24"/>
      <c r="E13" s="24"/>
      <c r="F13" s="27"/>
      <c r="G13" s="28"/>
      <c r="H13" s="26"/>
      <c r="I13" s="26"/>
      <c r="J13" s="26"/>
      <c r="K13" s="26"/>
      <c r="L13" s="26"/>
      <c r="M13" s="26"/>
      <c r="N13" s="26"/>
      <c r="O13" s="26"/>
      <c r="P13" s="26"/>
      <c r="Q13" s="29"/>
    </row>
    <row r="14" spans="1:19" s="33" customFormat="1" ht="24" customHeight="1" x14ac:dyDescent="0.25">
      <c r="A14" s="31" t="s">
        <v>105</v>
      </c>
      <c r="B14" s="39">
        <v>7</v>
      </c>
      <c r="C14" s="47" t="s">
        <v>15</v>
      </c>
      <c r="D14" s="113">
        <v>4420</v>
      </c>
      <c r="E14" s="113" t="s">
        <v>119</v>
      </c>
      <c r="F14" s="151" t="s">
        <v>8</v>
      </c>
      <c r="G14" s="152" t="s">
        <v>85</v>
      </c>
      <c r="H14" s="116">
        <f t="shared" ref="H14" si="2">I14+J14+K14+L14+M14+N14+O14+P14</f>
        <v>8800</v>
      </c>
      <c r="I14" s="116">
        <v>300</v>
      </c>
      <c r="J14" s="116">
        <v>0</v>
      </c>
      <c r="K14" s="116">
        <v>4500</v>
      </c>
      <c r="L14" s="116">
        <v>2000</v>
      </c>
      <c r="M14" s="117">
        <v>2000</v>
      </c>
      <c r="N14" s="117">
        <v>0</v>
      </c>
      <c r="O14" s="117">
        <v>0</v>
      </c>
      <c r="P14" s="116">
        <v>0</v>
      </c>
      <c r="Q14" s="38" t="s">
        <v>8</v>
      </c>
    </row>
    <row r="15" spans="1:19" s="33" customFormat="1" ht="15.75" customHeight="1" x14ac:dyDescent="0.25">
      <c r="A15" s="31" t="s">
        <v>105</v>
      </c>
      <c r="B15" s="39"/>
      <c r="C15" s="42" t="s">
        <v>16</v>
      </c>
      <c r="D15" s="23"/>
      <c r="E15" s="23"/>
      <c r="F15" s="40"/>
      <c r="G15" s="21"/>
      <c r="H15" s="118">
        <f t="shared" ref="H15:P15" si="3">SUM(H14:H14)</f>
        <v>8800</v>
      </c>
      <c r="I15" s="118">
        <f t="shared" si="3"/>
        <v>300</v>
      </c>
      <c r="J15" s="118">
        <f t="shared" si="3"/>
        <v>0</v>
      </c>
      <c r="K15" s="118">
        <f t="shared" si="3"/>
        <v>4500</v>
      </c>
      <c r="L15" s="118">
        <f t="shared" si="3"/>
        <v>2000</v>
      </c>
      <c r="M15" s="118">
        <f t="shared" si="3"/>
        <v>2000</v>
      </c>
      <c r="N15" s="118">
        <f t="shared" si="3"/>
        <v>0</v>
      </c>
      <c r="O15" s="118">
        <f t="shared" si="3"/>
        <v>0</v>
      </c>
      <c r="P15" s="118">
        <f t="shared" si="3"/>
        <v>0</v>
      </c>
      <c r="Q15" s="8"/>
    </row>
    <row r="16" spans="1:19" s="30" customFormat="1" ht="18" customHeight="1" x14ac:dyDescent="0.25">
      <c r="A16" s="31" t="s">
        <v>105</v>
      </c>
      <c r="B16" s="24"/>
      <c r="C16" s="25" t="s">
        <v>22</v>
      </c>
      <c r="D16" s="24"/>
      <c r="E16" s="24"/>
      <c r="F16" s="27"/>
      <c r="G16" s="28"/>
      <c r="H16" s="26"/>
      <c r="I16" s="26"/>
      <c r="J16" s="26"/>
      <c r="K16" s="26"/>
      <c r="L16" s="26"/>
      <c r="M16" s="26"/>
      <c r="N16" s="26"/>
      <c r="O16" s="26"/>
      <c r="P16" s="26"/>
      <c r="Q16" s="29"/>
    </row>
    <row r="17" spans="1:17" s="33" customFormat="1" ht="35.25" customHeight="1" x14ac:dyDescent="0.25">
      <c r="A17" s="31" t="s">
        <v>105</v>
      </c>
      <c r="B17" s="39">
        <v>7</v>
      </c>
      <c r="C17" s="47" t="s">
        <v>104</v>
      </c>
      <c r="D17" s="113">
        <v>4376</v>
      </c>
      <c r="E17" s="113" t="s">
        <v>119</v>
      </c>
      <c r="F17" s="151" t="s">
        <v>8</v>
      </c>
      <c r="G17" s="152" t="s">
        <v>83</v>
      </c>
      <c r="H17" s="116">
        <f t="shared" ref="H17:H30" si="4">I17+J17+K17+L17+M17+N17+O17+P17</f>
        <v>23500</v>
      </c>
      <c r="I17" s="116">
        <v>0</v>
      </c>
      <c r="J17" s="116">
        <v>0</v>
      </c>
      <c r="K17" s="116">
        <v>1150</v>
      </c>
      <c r="L17" s="116">
        <v>10850</v>
      </c>
      <c r="M17" s="117">
        <v>11500</v>
      </c>
      <c r="N17" s="117">
        <v>0</v>
      </c>
      <c r="O17" s="117">
        <v>0</v>
      </c>
      <c r="P17" s="116">
        <v>0</v>
      </c>
      <c r="Q17" s="38" t="s">
        <v>8</v>
      </c>
    </row>
    <row r="18" spans="1:17" s="33" customFormat="1" ht="24" customHeight="1" x14ac:dyDescent="0.25">
      <c r="A18" s="31" t="s">
        <v>105</v>
      </c>
      <c r="B18" s="39">
        <v>7</v>
      </c>
      <c r="C18" s="47" t="s">
        <v>29</v>
      </c>
      <c r="D18" s="113">
        <v>4377</v>
      </c>
      <c r="E18" s="113" t="s">
        <v>119</v>
      </c>
      <c r="F18" s="151" t="s">
        <v>8</v>
      </c>
      <c r="G18" s="152" t="s">
        <v>87</v>
      </c>
      <c r="H18" s="116">
        <f t="shared" si="4"/>
        <v>22543.05</v>
      </c>
      <c r="I18" s="116">
        <v>543.04999999999995</v>
      </c>
      <c r="J18" s="116">
        <v>0</v>
      </c>
      <c r="K18" s="116">
        <v>2000</v>
      </c>
      <c r="L18" s="116">
        <v>5000</v>
      </c>
      <c r="M18" s="117">
        <v>15000</v>
      </c>
      <c r="N18" s="117">
        <v>0</v>
      </c>
      <c r="O18" s="117">
        <v>0</v>
      </c>
      <c r="P18" s="116">
        <v>0</v>
      </c>
      <c r="Q18" s="38" t="s">
        <v>8</v>
      </c>
    </row>
    <row r="19" spans="1:17" s="33" customFormat="1" ht="34.5" customHeight="1" x14ac:dyDescent="0.25">
      <c r="A19" s="31" t="s">
        <v>105</v>
      </c>
      <c r="B19" s="39">
        <v>7</v>
      </c>
      <c r="C19" s="47" t="s">
        <v>172</v>
      </c>
      <c r="D19" s="113">
        <v>4392</v>
      </c>
      <c r="E19" s="113" t="s">
        <v>119</v>
      </c>
      <c r="F19" s="151" t="s">
        <v>8</v>
      </c>
      <c r="G19" s="152" t="s">
        <v>83</v>
      </c>
      <c r="H19" s="116">
        <f t="shared" si="4"/>
        <v>12500</v>
      </c>
      <c r="I19" s="116">
        <v>0</v>
      </c>
      <c r="J19" s="116">
        <v>0</v>
      </c>
      <c r="K19" s="116">
        <v>2500</v>
      </c>
      <c r="L19" s="116">
        <v>6000</v>
      </c>
      <c r="M19" s="117">
        <v>4000</v>
      </c>
      <c r="N19" s="117">
        <v>0</v>
      </c>
      <c r="O19" s="117">
        <v>0</v>
      </c>
      <c r="P19" s="116">
        <v>0</v>
      </c>
      <c r="Q19" s="38" t="s">
        <v>8</v>
      </c>
    </row>
    <row r="20" spans="1:17" s="33" customFormat="1" ht="24" customHeight="1" x14ac:dyDescent="0.25">
      <c r="A20" s="31" t="s">
        <v>105</v>
      </c>
      <c r="B20" s="39">
        <v>7</v>
      </c>
      <c r="C20" s="47" t="s">
        <v>30</v>
      </c>
      <c r="D20" s="113">
        <v>4393</v>
      </c>
      <c r="E20" s="113" t="s">
        <v>119</v>
      </c>
      <c r="F20" s="151" t="s">
        <v>8</v>
      </c>
      <c r="G20" s="152" t="s">
        <v>83</v>
      </c>
      <c r="H20" s="116">
        <f t="shared" si="4"/>
        <v>37000</v>
      </c>
      <c r="I20" s="116">
        <v>0</v>
      </c>
      <c r="J20" s="116">
        <v>0</v>
      </c>
      <c r="K20" s="116">
        <v>2000</v>
      </c>
      <c r="L20" s="116">
        <v>10000</v>
      </c>
      <c r="M20" s="117">
        <v>25000</v>
      </c>
      <c r="N20" s="117">
        <v>0</v>
      </c>
      <c r="O20" s="117">
        <v>0</v>
      </c>
      <c r="P20" s="116">
        <v>0</v>
      </c>
      <c r="Q20" s="38" t="s">
        <v>8</v>
      </c>
    </row>
    <row r="21" spans="1:17" s="33" customFormat="1" ht="34.5" customHeight="1" x14ac:dyDescent="0.25">
      <c r="A21" s="31" t="s">
        <v>105</v>
      </c>
      <c r="B21" s="39">
        <v>7</v>
      </c>
      <c r="C21" s="47" t="s">
        <v>50</v>
      </c>
      <c r="D21" s="113">
        <v>4397</v>
      </c>
      <c r="E21" s="113" t="s">
        <v>119</v>
      </c>
      <c r="F21" s="151" t="s">
        <v>8</v>
      </c>
      <c r="G21" s="152" t="s">
        <v>82</v>
      </c>
      <c r="H21" s="116">
        <f t="shared" si="4"/>
        <v>35150</v>
      </c>
      <c r="I21" s="116">
        <v>0</v>
      </c>
      <c r="J21" s="116">
        <v>0</v>
      </c>
      <c r="K21" s="116">
        <v>150</v>
      </c>
      <c r="L21" s="116">
        <v>500</v>
      </c>
      <c r="M21" s="117">
        <v>19500</v>
      </c>
      <c r="N21" s="117">
        <v>15000</v>
      </c>
      <c r="O21" s="117">
        <v>0</v>
      </c>
      <c r="P21" s="117">
        <v>0</v>
      </c>
      <c r="Q21" s="38" t="s">
        <v>8</v>
      </c>
    </row>
    <row r="22" spans="1:17" s="33" customFormat="1" ht="34.5" customHeight="1" x14ac:dyDescent="0.25">
      <c r="A22" s="31" t="s">
        <v>105</v>
      </c>
      <c r="B22" s="39">
        <v>7</v>
      </c>
      <c r="C22" s="47" t="s">
        <v>31</v>
      </c>
      <c r="D22" s="113">
        <v>4401</v>
      </c>
      <c r="E22" s="113" t="s">
        <v>119</v>
      </c>
      <c r="F22" s="151" t="s">
        <v>8</v>
      </c>
      <c r="G22" s="152" t="s">
        <v>83</v>
      </c>
      <c r="H22" s="116">
        <f t="shared" si="4"/>
        <v>26000</v>
      </c>
      <c r="I22" s="116">
        <v>0</v>
      </c>
      <c r="J22" s="116">
        <v>0</v>
      </c>
      <c r="K22" s="116">
        <v>1000</v>
      </c>
      <c r="L22" s="116">
        <v>15000</v>
      </c>
      <c r="M22" s="117">
        <v>10000</v>
      </c>
      <c r="N22" s="117">
        <v>0</v>
      </c>
      <c r="O22" s="117">
        <v>0</v>
      </c>
      <c r="P22" s="117">
        <v>0</v>
      </c>
      <c r="Q22" s="38" t="s">
        <v>8</v>
      </c>
    </row>
    <row r="23" spans="1:17" s="33" customFormat="1" ht="34.5" customHeight="1" x14ac:dyDescent="0.25">
      <c r="A23" s="31" t="s">
        <v>105</v>
      </c>
      <c r="B23" s="39">
        <v>7</v>
      </c>
      <c r="C23" s="47" t="s">
        <v>179</v>
      </c>
      <c r="D23" s="113">
        <v>4412</v>
      </c>
      <c r="E23" s="113" t="s">
        <v>119</v>
      </c>
      <c r="F23" s="151" t="s">
        <v>8</v>
      </c>
      <c r="G23" s="152" t="s">
        <v>82</v>
      </c>
      <c r="H23" s="116">
        <f t="shared" si="4"/>
        <v>31000</v>
      </c>
      <c r="I23" s="116">
        <v>0</v>
      </c>
      <c r="J23" s="116">
        <v>0</v>
      </c>
      <c r="K23" s="116">
        <v>1000</v>
      </c>
      <c r="L23" s="116">
        <v>10000</v>
      </c>
      <c r="M23" s="117">
        <v>10000</v>
      </c>
      <c r="N23" s="117">
        <v>10000</v>
      </c>
      <c r="O23" s="117">
        <v>0</v>
      </c>
      <c r="P23" s="117">
        <v>0</v>
      </c>
      <c r="Q23" s="38" t="s">
        <v>8</v>
      </c>
    </row>
    <row r="24" spans="1:17" s="33" customFormat="1" ht="34.5" customHeight="1" x14ac:dyDescent="0.25">
      <c r="A24" s="31" t="s">
        <v>105</v>
      </c>
      <c r="B24" s="39">
        <v>7</v>
      </c>
      <c r="C24" s="47" t="s">
        <v>49</v>
      </c>
      <c r="D24" s="113">
        <v>4276</v>
      </c>
      <c r="E24" s="113" t="s">
        <v>119</v>
      </c>
      <c r="F24" s="151" t="s">
        <v>8</v>
      </c>
      <c r="G24" s="153"/>
      <c r="H24" s="116">
        <f t="shared" si="4"/>
        <v>52500.01</v>
      </c>
      <c r="I24" s="116">
        <v>0</v>
      </c>
      <c r="J24" s="116">
        <v>660.7</v>
      </c>
      <c r="K24" s="116">
        <v>1839.31</v>
      </c>
      <c r="L24" s="116">
        <v>25000</v>
      </c>
      <c r="M24" s="117">
        <v>25000</v>
      </c>
      <c r="N24" s="117">
        <v>0</v>
      </c>
      <c r="O24" s="117">
        <v>0</v>
      </c>
      <c r="P24" s="116">
        <v>0</v>
      </c>
      <c r="Q24" s="38" t="s">
        <v>8</v>
      </c>
    </row>
    <row r="25" spans="1:17" s="33" customFormat="1" ht="24" customHeight="1" x14ac:dyDescent="0.25">
      <c r="A25" s="31" t="s">
        <v>105</v>
      </c>
      <c r="B25" s="39">
        <v>7</v>
      </c>
      <c r="C25" s="47" t="s">
        <v>34</v>
      </c>
      <c r="D25" s="113">
        <v>4080</v>
      </c>
      <c r="E25" s="113" t="s">
        <v>119</v>
      </c>
      <c r="F25" s="44" t="s">
        <v>40</v>
      </c>
      <c r="G25" s="45"/>
      <c r="H25" s="116">
        <f t="shared" si="4"/>
        <v>83200</v>
      </c>
      <c r="I25" s="116">
        <v>0</v>
      </c>
      <c r="J25" s="116">
        <v>0</v>
      </c>
      <c r="K25" s="116">
        <v>1200</v>
      </c>
      <c r="L25" s="116">
        <v>2000</v>
      </c>
      <c r="M25" s="117">
        <v>30000</v>
      </c>
      <c r="N25" s="117">
        <v>50000</v>
      </c>
      <c r="O25" s="117">
        <v>0</v>
      </c>
      <c r="P25" s="116">
        <v>0</v>
      </c>
      <c r="Q25" s="38" t="s">
        <v>8</v>
      </c>
    </row>
    <row r="26" spans="1:17" s="33" customFormat="1" ht="24" customHeight="1" x14ac:dyDescent="0.25">
      <c r="A26" s="31" t="s">
        <v>105</v>
      </c>
      <c r="B26" s="39">
        <v>7</v>
      </c>
      <c r="C26" s="47" t="s">
        <v>35</v>
      </c>
      <c r="D26" s="113">
        <v>4435</v>
      </c>
      <c r="E26" s="113" t="s">
        <v>119</v>
      </c>
      <c r="F26" s="151" t="s">
        <v>8</v>
      </c>
      <c r="G26" s="153" t="s">
        <v>83</v>
      </c>
      <c r="H26" s="116">
        <f t="shared" si="4"/>
        <v>20100</v>
      </c>
      <c r="I26" s="116">
        <v>0</v>
      </c>
      <c r="J26" s="116">
        <v>0</v>
      </c>
      <c r="K26" s="116">
        <v>600</v>
      </c>
      <c r="L26" s="116">
        <v>2000</v>
      </c>
      <c r="M26" s="117">
        <v>17500</v>
      </c>
      <c r="N26" s="117">
        <v>0</v>
      </c>
      <c r="O26" s="117">
        <v>0</v>
      </c>
      <c r="P26" s="116">
        <v>0</v>
      </c>
      <c r="Q26" s="38" t="s">
        <v>8</v>
      </c>
    </row>
    <row r="27" spans="1:17" s="33" customFormat="1" ht="24" customHeight="1" x14ac:dyDescent="0.25">
      <c r="A27" s="31" t="s">
        <v>105</v>
      </c>
      <c r="B27" s="39">
        <v>7</v>
      </c>
      <c r="C27" s="47" t="s">
        <v>36</v>
      </c>
      <c r="D27" s="113">
        <v>4438</v>
      </c>
      <c r="E27" s="113" t="s">
        <v>119</v>
      </c>
      <c r="F27" s="151" t="s">
        <v>8</v>
      </c>
      <c r="G27" s="153" t="s">
        <v>83</v>
      </c>
      <c r="H27" s="116">
        <f t="shared" si="4"/>
        <v>30000</v>
      </c>
      <c r="I27" s="116">
        <v>0</v>
      </c>
      <c r="J27" s="116">
        <v>0</v>
      </c>
      <c r="K27" s="116">
        <v>200</v>
      </c>
      <c r="L27" s="116">
        <v>10600</v>
      </c>
      <c r="M27" s="117">
        <v>19200</v>
      </c>
      <c r="N27" s="117">
        <v>0</v>
      </c>
      <c r="O27" s="117">
        <v>0</v>
      </c>
      <c r="P27" s="116">
        <v>0</v>
      </c>
      <c r="Q27" s="38" t="s">
        <v>8</v>
      </c>
    </row>
    <row r="28" spans="1:17" s="33" customFormat="1" ht="24" customHeight="1" x14ac:dyDescent="0.25">
      <c r="A28" s="31" t="s">
        <v>105</v>
      </c>
      <c r="B28" s="39">
        <v>7</v>
      </c>
      <c r="C28" s="47" t="s">
        <v>37</v>
      </c>
      <c r="D28" s="113">
        <v>4440</v>
      </c>
      <c r="E28" s="113" t="s">
        <v>119</v>
      </c>
      <c r="F28" s="151" t="s">
        <v>8</v>
      </c>
      <c r="G28" s="152"/>
      <c r="H28" s="116">
        <f t="shared" si="4"/>
        <v>30085</v>
      </c>
      <c r="I28" s="116">
        <v>85</v>
      </c>
      <c r="J28" s="116">
        <v>0</v>
      </c>
      <c r="K28" s="116">
        <v>1000</v>
      </c>
      <c r="L28" s="116">
        <v>19000</v>
      </c>
      <c r="M28" s="117">
        <v>10000</v>
      </c>
      <c r="N28" s="117">
        <v>0</v>
      </c>
      <c r="O28" s="117">
        <v>0</v>
      </c>
      <c r="P28" s="116">
        <v>0</v>
      </c>
      <c r="Q28" s="38" t="s">
        <v>8</v>
      </c>
    </row>
    <row r="29" spans="1:17" s="33" customFormat="1" ht="31.5" x14ac:dyDescent="0.25">
      <c r="A29" s="31" t="s">
        <v>105</v>
      </c>
      <c r="B29" s="39">
        <v>7</v>
      </c>
      <c r="C29" s="47" t="s">
        <v>51</v>
      </c>
      <c r="D29" s="113">
        <v>4510</v>
      </c>
      <c r="E29" s="113" t="s">
        <v>119</v>
      </c>
      <c r="F29" s="151" t="s">
        <v>8</v>
      </c>
      <c r="G29" s="152"/>
      <c r="H29" s="116">
        <f t="shared" si="4"/>
        <v>9100</v>
      </c>
      <c r="I29" s="116">
        <v>0</v>
      </c>
      <c r="J29" s="116">
        <v>0</v>
      </c>
      <c r="K29" s="116">
        <v>320</v>
      </c>
      <c r="L29" s="116">
        <v>1000</v>
      </c>
      <c r="M29" s="117">
        <v>7780</v>
      </c>
      <c r="N29" s="117">
        <v>0</v>
      </c>
      <c r="O29" s="117">
        <v>0</v>
      </c>
      <c r="P29" s="116">
        <v>0</v>
      </c>
      <c r="Q29" s="38" t="s">
        <v>8</v>
      </c>
    </row>
    <row r="30" spans="1:17" s="33" customFormat="1" ht="33.75" customHeight="1" x14ac:dyDescent="0.25">
      <c r="A30" s="31" t="s">
        <v>105</v>
      </c>
      <c r="B30" s="39">
        <v>7</v>
      </c>
      <c r="C30" s="47" t="s">
        <v>52</v>
      </c>
      <c r="D30" s="113">
        <v>4511</v>
      </c>
      <c r="E30" s="113" t="s">
        <v>119</v>
      </c>
      <c r="F30" s="151" t="s">
        <v>8</v>
      </c>
      <c r="G30" s="152" t="s">
        <v>83</v>
      </c>
      <c r="H30" s="116">
        <f t="shared" si="4"/>
        <v>22059</v>
      </c>
      <c r="I30" s="116">
        <v>59</v>
      </c>
      <c r="J30" s="116">
        <v>0</v>
      </c>
      <c r="K30" s="116">
        <v>1800</v>
      </c>
      <c r="L30" s="116">
        <v>10000</v>
      </c>
      <c r="M30" s="117">
        <v>10200</v>
      </c>
      <c r="N30" s="117">
        <v>0</v>
      </c>
      <c r="O30" s="117">
        <v>0</v>
      </c>
      <c r="P30" s="116">
        <v>0</v>
      </c>
      <c r="Q30" s="38" t="s">
        <v>8</v>
      </c>
    </row>
    <row r="31" spans="1:17" s="33" customFormat="1" ht="24" customHeight="1" x14ac:dyDescent="0.25">
      <c r="A31" s="31" t="s">
        <v>105</v>
      </c>
      <c r="B31" s="39">
        <v>7</v>
      </c>
      <c r="C31" s="47" t="s">
        <v>54</v>
      </c>
      <c r="D31" s="113">
        <v>4551</v>
      </c>
      <c r="E31" s="113" t="s">
        <v>119</v>
      </c>
      <c r="F31" s="151" t="s">
        <v>8</v>
      </c>
      <c r="G31" s="152" t="s">
        <v>93</v>
      </c>
      <c r="H31" s="116">
        <f>I31+J31+K31+L31+M31+N31+O31+P31</f>
        <v>21000</v>
      </c>
      <c r="I31" s="116">
        <v>0</v>
      </c>
      <c r="J31" s="116">
        <v>0</v>
      </c>
      <c r="K31" s="116">
        <v>0</v>
      </c>
      <c r="L31" s="116">
        <v>500</v>
      </c>
      <c r="M31" s="117">
        <v>7500</v>
      </c>
      <c r="N31" s="117">
        <v>13000</v>
      </c>
      <c r="O31" s="117">
        <v>0</v>
      </c>
      <c r="P31" s="116">
        <v>0</v>
      </c>
      <c r="Q31" s="38" t="s">
        <v>8</v>
      </c>
    </row>
    <row r="32" spans="1:17" s="33" customFormat="1" ht="24" customHeight="1" x14ac:dyDescent="0.25">
      <c r="A32" s="31" t="s">
        <v>105</v>
      </c>
      <c r="B32" s="39">
        <v>7</v>
      </c>
      <c r="C32" s="47" t="s">
        <v>55</v>
      </c>
      <c r="D32" s="113">
        <v>4576</v>
      </c>
      <c r="E32" s="113" t="s">
        <v>119</v>
      </c>
      <c r="F32" s="151" t="s">
        <v>8</v>
      </c>
      <c r="G32" s="152" t="s">
        <v>93</v>
      </c>
      <c r="H32" s="116">
        <f>I32+J32+K32+L32+M32+N32+O32+P32</f>
        <v>20500</v>
      </c>
      <c r="I32" s="116">
        <v>0</v>
      </c>
      <c r="J32" s="116">
        <v>0</v>
      </c>
      <c r="K32" s="116">
        <v>0</v>
      </c>
      <c r="L32" s="116">
        <v>500</v>
      </c>
      <c r="M32" s="117">
        <v>10000</v>
      </c>
      <c r="N32" s="117">
        <v>10000</v>
      </c>
      <c r="O32" s="117">
        <v>0</v>
      </c>
      <c r="P32" s="116">
        <v>0</v>
      </c>
      <c r="Q32" s="38" t="s">
        <v>8</v>
      </c>
    </row>
    <row r="33" spans="1:17" s="33" customFormat="1" ht="24" customHeight="1" x14ac:dyDescent="0.25">
      <c r="A33" s="31" t="s">
        <v>105</v>
      </c>
      <c r="B33" s="39">
        <v>7</v>
      </c>
      <c r="C33" s="47" t="s">
        <v>56</v>
      </c>
      <c r="D33" s="113">
        <v>4588</v>
      </c>
      <c r="E33" s="113" t="s">
        <v>119</v>
      </c>
      <c r="F33" s="151" t="s">
        <v>8</v>
      </c>
      <c r="G33" s="152" t="s">
        <v>92</v>
      </c>
      <c r="H33" s="116">
        <f t="shared" ref="H33:H41" si="5">I33+J33+K33+L33+M33+N33+O33+P33</f>
        <v>26000</v>
      </c>
      <c r="I33" s="116">
        <v>0</v>
      </c>
      <c r="J33" s="116">
        <v>0</v>
      </c>
      <c r="K33" s="116">
        <v>0</v>
      </c>
      <c r="L33" s="116">
        <v>1000</v>
      </c>
      <c r="M33" s="117">
        <v>25000</v>
      </c>
      <c r="N33" s="117">
        <v>0</v>
      </c>
      <c r="O33" s="117">
        <v>0</v>
      </c>
      <c r="P33" s="116">
        <v>0</v>
      </c>
      <c r="Q33" s="38" t="s">
        <v>8</v>
      </c>
    </row>
    <row r="34" spans="1:17" s="33" customFormat="1" ht="24" customHeight="1" x14ac:dyDescent="0.25">
      <c r="A34" s="31" t="s">
        <v>105</v>
      </c>
      <c r="B34" s="39">
        <v>7</v>
      </c>
      <c r="C34" s="47" t="s">
        <v>57</v>
      </c>
      <c r="D34" s="113">
        <v>4632</v>
      </c>
      <c r="E34" s="113" t="s">
        <v>119</v>
      </c>
      <c r="F34" s="151" t="s">
        <v>8</v>
      </c>
      <c r="G34" s="152" t="s">
        <v>92</v>
      </c>
      <c r="H34" s="116">
        <f t="shared" si="5"/>
        <v>6500</v>
      </c>
      <c r="I34" s="116">
        <v>0</v>
      </c>
      <c r="J34" s="116">
        <v>0</v>
      </c>
      <c r="K34" s="116">
        <v>0</v>
      </c>
      <c r="L34" s="116">
        <v>3500</v>
      </c>
      <c r="M34" s="117">
        <v>3000</v>
      </c>
      <c r="N34" s="117">
        <v>0</v>
      </c>
      <c r="O34" s="117">
        <v>0</v>
      </c>
      <c r="P34" s="116">
        <v>0</v>
      </c>
      <c r="Q34" s="38" t="s">
        <v>8</v>
      </c>
    </row>
    <row r="35" spans="1:17" s="33" customFormat="1" ht="24" customHeight="1" x14ac:dyDescent="0.25">
      <c r="A35" s="31" t="s">
        <v>105</v>
      </c>
      <c r="B35" s="39">
        <v>7</v>
      </c>
      <c r="C35" s="47" t="s">
        <v>58</v>
      </c>
      <c r="D35" s="113">
        <v>4642</v>
      </c>
      <c r="E35" s="113" t="s">
        <v>119</v>
      </c>
      <c r="F35" s="151" t="s">
        <v>8</v>
      </c>
      <c r="G35" s="152" t="s">
        <v>92</v>
      </c>
      <c r="H35" s="116">
        <f t="shared" si="5"/>
        <v>26000</v>
      </c>
      <c r="I35" s="116">
        <v>0</v>
      </c>
      <c r="J35" s="116">
        <v>0</v>
      </c>
      <c r="K35" s="116">
        <v>0</v>
      </c>
      <c r="L35" s="116">
        <v>16000</v>
      </c>
      <c r="M35" s="117">
        <v>10000</v>
      </c>
      <c r="N35" s="117">
        <v>0</v>
      </c>
      <c r="O35" s="117">
        <v>0</v>
      </c>
      <c r="P35" s="116">
        <v>0</v>
      </c>
      <c r="Q35" s="38" t="s">
        <v>8</v>
      </c>
    </row>
    <row r="36" spans="1:17" s="33" customFormat="1" ht="24" customHeight="1" x14ac:dyDescent="0.25">
      <c r="A36" s="31" t="s">
        <v>105</v>
      </c>
      <c r="B36" s="39">
        <v>7</v>
      </c>
      <c r="C36" s="47" t="s">
        <v>59</v>
      </c>
      <c r="D36" s="113">
        <v>4646</v>
      </c>
      <c r="E36" s="113" t="s">
        <v>119</v>
      </c>
      <c r="F36" s="151" t="s">
        <v>8</v>
      </c>
      <c r="G36" s="152" t="s">
        <v>83</v>
      </c>
      <c r="H36" s="116">
        <f t="shared" si="5"/>
        <v>21000</v>
      </c>
      <c r="I36" s="116">
        <v>1000</v>
      </c>
      <c r="J36" s="116">
        <v>0</v>
      </c>
      <c r="K36" s="116">
        <v>0</v>
      </c>
      <c r="L36" s="116">
        <v>10000</v>
      </c>
      <c r="M36" s="117">
        <v>10000</v>
      </c>
      <c r="N36" s="117">
        <v>0</v>
      </c>
      <c r="O36" s="117">
        <v>0</v>
      </c>
      <c r="P36" s="116">
        <v>0</v>
      </c>
      <c r="Q36" s="38" t="s">
        <v>8</v>
      </c>
    </row>
    <row r="37" spans="1:17" s="33" customFormat="1" ht="24" customHeight="1" x14ac:dyDescent="0.25">
      <c r="A37" s="31" t="s">
        <v>105</v>
      </c>
      <c r="B37" s="39">
        <v>7</v>
      </c>
      <c r="C37" s="47" t="s">
        <v>60</v>
      </c>
      <c r="D37" s="113">
        <v>4647</v>
      </c>
      <c r="E37" s="113" t="s">
        <v>119</v>
      </c>
      <c r="F37" s="151" t="s">
        <v>8</v>
      </c>
      <c r="G37" s="152" t="s">
        <v>93</v>
      </c>
      <c r="H37" s="116">
        <f t="shared" si="5"/>
        <v>8600</v>
      </c>
      <c r="I37" s="116">
        <v>0</v>
      </c>
      <c r="J37" s="116">
        <v>0</v>
      </c>
      <c r="K37" s="116">
        <v>0</v>
      </c>
      <c r="L37" s="116">
        <v>500</v>
      </c>
      <c r="M37" s="117">
        <v>4300</v>
      </c>
      <c r="N37" s="117">
        <v>3800</v>
      </c>
      <c r="O37" s="117">
        <v>0</v>
      </c>
      <c r="P37" s="116">
        <v>0</v>
      </c>
      <c r="Q37" s="38" t="s">
        <v>8</v>
      </c>
    </row>
    <row r="38" spans="1:17" s="33" customFormat="1" ht="34.5" customHeight="1" x14ac:dyDescent="0.25">
      <c r="A38" s="31" t="s">
        <v>105</v>
      </c>
      <c r="B38" s="39">
        <v>7</v>
      </c>
      <c r="C38" s="47" t="s">
        <v>61</v>
      </c>
      <c r="D38" s="113">
        <v>4650</v>
      </c>
      <c r="E38" s="113" t="s">
        <v>119</v>
      </c>
      <c r="F38" s="151" t="s">
        <v>8</v>
      </c>
      <c r="G38" s="152" t="s">
        <v>92</v>
      </c>
      <c r="H38" s="116">
        <f t="shared" si="5"/>
        <v>3807</v>
      </c>
      <c r="I38" s="116">
        <v>157</v>
      </c>
      <c r="J38" s="116">
        <v>0</v>
      </c>
      <c r="K38" s="116">
        <v>0</v>
      </c>
      <c r="L38" s="116">
        <v>1000</v>
      </c>
      <c r="M38" s="117">
        <v>2650</v>
      </c>
      <c r="N38" s="117">
        <v>0</v>
      </c>
      <c r="O38" s="117">
        <v>0</v>
      </c>
      <c r="P38" s="116">
        <v>0</v>
      </c>
      <c r="Q38" s="38" t="s">
        <v>8</v>
      </c>
    </row>
    <row r="39" spans="1:17" s="33" customFormat="1" ht="24" customHeight="1" x14ac:dyDescent="0.25">
      <c r="A39" s="31" t="s">
        <v>105</v>
      </c>
      <c r="B39" s="39">
        <v>7</v>
      </c>
      <c r="C39" s="47" t="s">
        <v>62</v>
      </c>
      <c r="D39" s="113">
        <v>4651</v>
      </c>
      <c r="E39" s="113" t="s">
        <v>119</v>
      </c>
      <c r="F39" s="151" t="s">
        <v>8</v>
      </c>
      <c r="G39" s="152" t="s">
        <v>92</v>
      </c>
      <c r="H39" s="116">
        <f t="shared" si="5"/>
        <v>2400</v>
      </c>
      <c r="I39" s="116">
        <v>0</v>
      </c>
      <c r="J39" s="116">
        <v>0</v>
      </c>
      <c r="K39" s="116">
        <v>0</v>
      </c>
      <c r="L39" s="116">
        <v>400</v>
      </c>
      <c r="M39" s="117">
        <v>2000</v>
      </c>
      <c r="N39" s="117">
        <v>0</v>
      </c>
      <c r="O39" s="117">
        <v>0</v>
      </c>
      <c r="P39" s="116">
        <v>0</v>
      </c>
      <c r="Q39" s="38" t="s">
        <v>8</v>
      </c>
    </row>
    <row r="40" spans="1:17" s="33" customFormat="1" ht="24" customHeight="1" x14ac:dyDescent="0.25">
      <c r="A40" s="31" t="s">
        <v>105</v>
      </c>
      <c r="B40" s="39">
        <v>7</v>
      </c>
      <c r="C40" s="47" t="s">
        <v>63</v>
      </c>
      <c r="D40" s="113">
        <v>4652</v>
      </c>
      <c r="E40" s="113" t="s">
        <v>119</v>
      </c>
      <c r="F40" s="151" t="s">
        <v>8</v>
      </c>
      <c r="G40" s="152" t="s">
        <v>92</v>
      </c>
      <c r="H40" s="116">
        <f t="shared" si="5"/>
        <v>3300</v>
      </c>
      <c r="I40" s="116">
        <v>0</v>
      </c>
      <c r="J40" s="116">
        <v>0</v>
      </c>
      <c r="K40" s="116">
        <v>0</v>
      </c>
      <c r="L40" s="116">
        <v>300</v>
      </c>
      <c r="M40" s="117">
        <v>3000</v>
      </c>
      <c r="N40" s="117">
        <v>0</v>
      </c>
      <c r="O40" s="117">
        <v>0</v>
      </c>
      <c r="P40" s="116">
        <v>0</v>
      </c>
      <c r="Q40" s="38" t="s">
        <v>8</v>
      </c>
    </row>
    <row r="41" spans="1:17" s="33" customFormat="1" ht="24" customHeight="1" x14ac:dyDescent="0.25">
      <c r="A41" s="31" t="s">
        <v>105</v>
      </c>
      <c r="B41" s="39">
        <v>7</v>
      </c>
      <c r="C41" s="47" t="s">
        <v>64</v>
      </c>
      <c r="D41" s="113">
        <v>4656</v>
      </c>
      <c r="E41" s="113" t="s">
        <v>119</v>
      </c>
      <c r="F41" s="151" t="s">
        <v>8</v>
      </c>
      <c r="G41" s="152" t="s">
        <v>92</v>
      </c>
      <c r="H41" s="116">
        <f t="shared" si="5"/>
        <v>4200</v>
      </c>
      <c r="I41" s="116">
        <v>0</v>
      </c>
      <c r="J41" s="116">
        <v>0</v>
      </c>
      <c r="K41" s="116">
        <v>0</v>
      </c>
      <c r="L41" s="116">
        <v>500</v>
      </c>
      <c r="M41" s="117">
        <v>3700</v>
      </c>
      <c r="N41" s="117">
        <v>0</v>
      </c>
      <c r="O41" s="117">
        <v>0</v>
      </c>
      <c r="P41" s="116">
        <v>0</v>
      </c>
      <c r="Q41" s="38" t="s">
        <v>8</v>
      </c>
    </row>
    <row r="42" spans="1:17" s="33" customFormat="1" ht="24" customHeight="1" x14ac:dyDescent="0.25">
      <c r="A42" s="31" t="s">
        <v>105</v>
      </c>
      <c r="B42" s="39">
        <v>7</v>
      </c>
      <c r="C42" s="47" t="s">
        <v>97</v>
      </c>
      <c r="D42" s="113">
        <v>4658</v>
      </c>
      <c r="E42" s="113" t="s">
        <v>119</v>
      </c>
      <c r="F42" s="151" t="s">
        <v>8</v>
      </c>
      <c r="G42" s="152" t="s">
        <v>92</v>
      </c>
      <c r="H42" s="116">
        <f>I42+J42+K42+L42+M42+N42+O42+P42</f>
        <v>15800</v>
      </c>
      <c r="I42" s="116">
        <v>0</v>
      </c>
      <c r="J42" s="116">
        <v>0</v>
      </c>
      <c r="K42" s="116">
        <v>0</v>
      </c>
      <c r="L42" s="116">
        <v>800</v>
      </c>
      <c r="M42" s="117">
        <v>15000</v>
      </c>
      <c r="N42" s="117">
        <v>0</v>
      </c>
      <c r="O42" s="117">
        <v>0</v>
      </c>
      <c r="P42" s="116">
        <v>0</v>
      </c>
      <c r="Q42" s="38" t="s">
        <v>8</v>
      </c>
    </row>
    <row r="43" spans="1:17" s="33" customFormat="1" ht="34.5" customHeight="1" x14ac:dyDescent="0.25">
      <c r="A43" s="31" t="s">
        <v>105</v>
      </c>
      <c r="B43" s="39">
        <v>7</v>
      </c>
      <c r="C43" s="47" t="s">
        <v>65</v>
      </c>
      <c r="D43" s="113">
        <v>4659</v>
      </c>
      <c r="E43" s="113" t="s">
        <v>119</v>
      </c>
      <c r="F43" s="151" t="s">
        <v>8</v>
      </c>
      <c r="G43" s="152" t="s">
        <v>92</v>
      </c>
      <c r="H43" s="116">
        <f>I43+J43+K43+L43+M43+N43+O43+P43</f>
        <v>16785</v>
      </c>
      <c r="I43" s="116">
        <v>85</v>
      </c>
      <c r="J43" s="116">
        <v>0</v>
      </c>
      <c r="K43" s="116">
        <v>0</v>
      </c>
      <c r="L43" s="116">
        <v>800</v>
      </c>
      <c r="M43" s="117">
        <v>15900</v>
      </c>
      <c r="N43" s="117">
        <v>0</v>
      </c>
      <c r="O43" s="117">
        <v>0</v>
      </c>
      <c r="P43" s="116">
        <v>0</v>
      </c>
      <c r="Q43" s="38" t="s">
        <v>8</v>
      </c>
    </row>
    <row r="44" spans="1:17" s="33" customFormat="1" ht="21" x14ac:dyDescent="0.25">
      <c r="A44" s="31" t="s">
        <v>105</v>
      </c>
      <c r="B44" s="39">
        <v>7</v>
      </c>
      <c r="C44" s="47" t="s">
        <v>66</v>
      </c>
      <c r="D44" s="113">
        <v>4661</v>
      </c>
      <c r="E44" s="113" t="s">
        <v>119</v>
      </c>
      <c r="F44" s="151" t="s">
        <v>8</v>
      </c>
      <c r="G44" s="152" t="s">
        <v>92</v>
      </c>
      <c r="H44" s="116">
        <f t="shared" ref="H44:H47" si="6">I44+J44+K44+L44+M44+N44+O44+P44</f>
        <v>13000</v>
      </c>
      <c r="I44" s="116">
        <v>0</v>
      </c>
      <c r="J44" s="116">
        <v>0</v>
      </c>
      <c r="K44" s="116">
        <v>0</v>
      </c>
      <c r="L44" s="116">
        <v>500</v>
      </c>
      <c r="M44" s="117">
        <v>12500</v>
      </c>
      <c r="N44" s="117">
        <v>0</v>
      </c>
      <c r="O44" s="117">
        <v>0</v>
      </c>
      <c r="P44" s="116">
        <v>0</v>
      </c>
      <c r="Q44" s="38" t="s">
        <v>8</v>
      </c>
    </row>
    <row r="45" spans="1:17" s="33" customFormat="1" ht="33.75" customHeight="1" x14ac:dyDescent="0.25">
      <c r="A45" s="31" t="s">
        <v>105</v>
      </c>
      <c r="B45" s="39">
        <v>7</v>
      </c>
      <c r="C45" s="47" t="s">
        <v>98</v>
      </c>
      <c r="D45" s="113">
        <v>4662</v>
      </c>
      <c r="E45" s="113" t="s">
        <v>119</v>
      </c>
      <c r="F45" s="151" t="s">
        <v>8</v>
      </c>
      <c r="G45" s="152" t="s">
        <v>92</v>
      </c>
      <c r="H45" s="116">
        <f t="shared" si="6"/>
        <v>8500</v>
      </c>
      <c r="I45" s="116">
        <v>1000</v>
      </c>
      <c r="J45" s="116">
        <v>0</v>
      </c>
      <c r="K45" s="116">
        <v>0</v>
      </c>
      <c r="L45" s="116">
        <v>3500</v>
      </c>
      <c r="M45" s="117">
        <v>4000</v>
      </c>
      <c r="N45" s="117">
        <v>0</v>
      </c>
      <c r="O45" s="117">
        <v>0</v>
      </c>
      <c r="P45" s="116">
        <v>0</v>
      </c>
      <c r="Q45" s="38" t="s">
        <v>8</v>
      </c>
    </row>
    <row r="46" spans="1:17" s="33" customFormat="1" ht="24" customHeight="1" x14ac:dyDescent="0.25">
      <c r="A46" s="31" t="s">
        <v>105</v>
      </c>
      <c r="B46" s="39">
        <v>7</v>
      </c>
      <c r="C46" s="47" t="s">
        <v>67</v>
      </c>
      <c r="D46" s="113">
        <v>4664</v>
      </c>
      <c r="E46" s="113" t="s">
        <v>119</v>
      </c>
      <c r="F46" s="151" t="s">
        <v>8</v>
      </c>
      <c r="G46" s="152" t="s">
        <v>92</v>
      </c>
      <c r="H46" s="116">
        <f t="shared" si="6"/>
        <v>13500</v>
      </c>
      <c r="I46" s="116">
        <v>0</v>
      </c>
      <c r="J46" s="116">
        <v>0</v>
      </c>
      <c r="K46" s="116">
        <v>0</v>
      </c>
      <c r="L46" s="116">
        <v>1000</v>
      </c>
      <c r="M46" s="117">
        <v>12500</v>
      </c>
      <c r="N46" s="117">
        <v>0</v>
      </c>
      <c r="O46" s="117">
        <v>0</v>
      </c>
      <c r="P46" s="116">
        <v>0</v>
      </c>
      <c r="Q46" s="38" t="s">
        <v>8</v>
      </c>
    </row>
    <row r="47" spans="1:17" s="33" customFormat="1" ht="24" customHeight="1" x14ac:dyDescent="0.25">
      <c r="A47" s="31" t="s">
        <v>105</v>
      </c>
      <c r="B47" s="39"/>
      <c r="C47" s="47" t="s">
        <v>32</v>
      </c>
      <c r="D47" s="113">
        <v>4405</v>
      </c>
      <c r="E47" s="113" t="s">
        <v>119</v>
      </c>
      <c r="F47" s="151" t="s">
        <v>8</v>
      </c>
      <c r="G47" s="152"/>
      <c r="H47" s="116">
        <f t="shared" si="6"/>
        <v>6400</v>
      </c>
      <c r="I47" s="116">
        <v>0</v>
      </c>
      <c r="J47" s="116">
        <v>0</v>
      </c>
      <c r="K47" s="116">
        <v>200</v>
      </c>
      <c r="L47" s="116">
        <v>1200</v>
      </c>
      <c r="M47" s="117">
        <v>5000</v>
      </c>
      <c r="N47" s="117">
        <v>0</v>
      </c>
      <c r="O47" s="117">
        <v>0</v>
      </c>
      <c r="P47" s="116">
        <v>0</v>
      </c>
      <c r="Q47" s="38" t="s">
        <v>8</v>
      </c>
    </row>
    <row r="48" spans="1:17" s="33" customFormat="1" ht="15.75" customHeight="1" x14ac:dyDescent="0.25">
      <c r="A48" s="31" t="s">
        <v>105</v>
      </c>
      <c r="B48" s="39"/>
      <c r="C48" s="42" t="s">
        <v>38</v>
      </c>
      <c r="D48" s="23"/>
      <c r="E48" s="23"/>
      <c r="F48" s="40"/>
      <c r="G48" s="21"/>
      <c r="H48" s="118">
        <f t="shared" ref="H48:P48" si="7">SUM(H17:H47)</f>
        <v>652029.06000000006</v>
      </c>
      <c r="I48" s="118">
        <f t="shared" si="7"/>
        <v>2929.05</v>
      </c>
      <c r="J48" s="118">
        <f t="shared" si="7"/>
        <v>660.7</v>
      </c>
      <c r="K48" s="118">
        <f t="shared" si="7"/>
        <v>16959.309999999998</v>
      </c>
      <c r="L48" s="118">
        <f t="shared" si="7"/>
        <v>168950</v>
      </c>
      <c r="M48" s="118">
        <f t="shared" si="7"/>
        <v>360730</v>
      </c>
      <c r="N48" s="118">
        <f t="shared" si="7"/>
        <v>101800</v>
      </c>
      <c r="O48" s="118">
        <f t="shared" si="7"/>
        <v>0</v>
      </c>
      <c r="P48" s="118">
        <f t="shared" si="7"/>
        <v>0</v>
      </c>
      <c r="Q48" s="8"/>
    </row>
    <row r="49" spans="1:17" s="30" customFormat="1" ht="18" customHeight="1" x14ac:dyDescent="0.25">
      <c r="A49" s="31" t="s">
        <v>105</v>
      </c>
      <c r="B49" s="24"/>
      <c r="C49" s="25" t="s">
        <v>39</v>
      </c>
      <c r="D49" s="24"/>
      <c r="E49" s="24"/>
      <c r="F49" s="27"/>
      <c r="G49" s="28"/>
      <c r="H49" s="26"/>
      <c r="I49" s="26"/>
      <c r="J49" s="26"/>
      <c r="K49" s="26"/>
      <c r="L49" s="26"/>
      <c r="M49" s="116"/>
      <c r="N49" s="116"/>
      <c r="O49" s="116"/>
      <c r="P49" s="26"/>
      <c r="Q49" s="29"/>
    </row>
    <row r="50" spans="1:17" s="33" customFormat="1" ht="24" customHeight="1" x14ac:dyDescent="0.25">
      <c r="A50" s="31" t="s">
        <v>105</v>
      </c>
      <c r="B50" s="39">
        <v>7</v>
      </c>
      <c r="C50" s="47" t="s">
        <v>68</v>
      </c>
      <c r="D50" s="113">
        <v>4215</v>
      </c>
      <c r="E50" s="113" t="s">
        <v>119</v>
      </c>
      <c r="F50" s="44" t="s">
        <v>8</v>
      </c>
      <c r="G50" s="45"/>
      <c r="H50" s="116">
        <f t="shared" ref="H50:H53" si="8">I50+J50+K50+L50+M50+N50+O50+P50</f>
        <v>144500</v>
      </c>
      <c r="I50" s="116">
        <v>0</v>
      </c>
      <c r="J50" s="116">
        <v>1862.19</v>
      </c>
      <c r="K50" s="116">
        <v>16637.810000000001</v>
      </c>
      <c r="L50" s="116">
        <v>35000</v>
      </c>
      <c r="M50" s="117">
        <v>45500</v>
      </c>
      <c r="N50" s="117">
        <v>45500</v>
      </c>
      <c r="O50" s="117">
        <v>0</v>
      </c>
      <c r="P50" s="116">
        <v>0</v>
      </c>
      <c r="Q50" s="38" t="s">
        <v>8</v>
      </c>
    </row>
    <row r="51" spans="1:17" s="33" customFormat="1" ht="24" customHeight="1" x14ac:dyDescent="0.25">
      <c r="A51" s="31" t="s">
        <v>105</v>
      </c>
      <c r="B51" s="39">
        <v>7</v>
      </c>
      <c r="C51" s="47" t="s">
        <v>69</v>
      </c>
      <c r="D51" s="113">
        <v>4408</v>
      </c>
      <c r="E51" s="113" t="s">
        <v>119</v>
      </c>
      <c r="F51" s="44" t="s">
        <v>8</v>
      </c>
      <c r="G51" s="45"/>
      <c r="H51" s="116">
        <f t="shared" si="8"/>
        <v>67000</v>
      </c>
      <c r="I51" s="116">
        <v>0</v>
      </c>
      <c r="J51" s="116">
        <v>2000</v>
      </c>
      <c r="K51" s="116">
        <v>0</v>
      </c>
      <c r="L51" s="116">
        <v>30000</v>
      </c>
      <c r="M51" s="117">
        <v>35000</v>
      </c>
      <c r="N51" s="117">
        <v>0</v>
      </c>
      <c r="O51" s="117">
        <v>0</v>
      </c>
      <c r="P51" s="116">
        <v>0</v>
      </c>
      <c r="Q51" s="38" t="s">
        <v>8</v>
      </c>
    </row>
    <row r="52" spans="1:17" s="33" customFormat="1" ht="24" customHeight="1" x14ac:dyDescent="0.25">
      <c r="A52" s="31" t="s">
        <v>105</v>
      </c>
      <c r="B52" s="39">
        <v>7</v>
      </c>
      <c r="C52" s="47" t="s">
        <v>70</v>
      </c>
      <c r="D52" s="113">
        <v>4686</v>
      </c>
      <c r="E52" s="113" t="s">
        <v>119</v>
      </c>
      <c r="F52" s="44" t="s">
        <v>8</v>
      </c>
      <c r="G52" s="45"/>
      <c r="H52" s="116">
        <f t="shared" si="8"/>
        <v>15000</v>
      </c>
      <c r="I52" s="116">
        <v>0</v>
      </c>
      <c r="J52" s="116">
        <v>0</v>
      </c>
      <c r="K52" s="116">
        <v>0</v>
      </c>
      <c r="L52" s="116">
        <v>600</v>
      </c>
      <c r="M52" s="117">
        <v>14400</v>
      </c>
      <c r="N52" s="117">
        <v>0</v>
      </c>
      <c r="O52" s="117">
        <v>0</v>
      </c>
      <c r="P52" s="116">
        <v>0</v>
      </c>
      <c r="Q52" s="38" t="s">
        <v>8</v>
      </c>
    </row>
    <row r="53" spans="1:17" s="33" customFormat="1" ht="24" customHeight="1" x14ac:dyDescent="0.25">
      <c r="A53" s="31" t="s">
        <v>105</v>
      </c>
      <c r="B53" s="39">
        <v>7</v>
      </c>
      <c r="C53" s="47" t="s">
        <v>71</v>
      </c>
      <c r="D53" s="113">
        <v>4687</v>
      </c>
      <c r="E53" s="113" t="s">
        <v>119</v>
      </c>
      <c r="F53" s="44" t="s">
        <v>8</v>
      </c>
      <c r="G53" s="45"/>
      <c r="H53" s="116">
        <f t="shared" si="8"/>
        <v>16500</v>
      </c>
      <c r="I53" s="116">
        <v>0</v>
      </c>
      <c r="J53" s="116">
        <v>0</v>
      </c>
      <c r="K53" s="116">
        <v>0</v>
      </c>
      <c r="L53" s="116">
        <v>1500</v>
      </c>
      <c r="M53" s="117">
        <v>7500</v>
      </c>
      <c r="N53" s="117">
        <v>7500</v>
      </c>
      <c r="O53" s="117">
        <v>0</v>
      </c>
      <c r="P53" s="116">
        <v>0</v>
      </c>
      <c r="Q53" s="38" t="s">
        <v>8</v>
      </c>
    </row>
    <row r="54" spans="1:17" s="33" customFormat="1" ht="24" customHeight="1" x14ac:dyDescent="0.25">
      <c r="A54" s="31" t="s">
        <v>105</v>
      </c>
      <c r="B54" s="39">
        <v>9</v>
      </c>
      <c r="C54" s="47" t="s">
        <v>73</v>
      </c>
      <c r="D54" s="113">
        <v>5912</v>
      </c>
      <c r="E54" s="113" t="s">
        <v>113</v>
      </c>
      <c r="F54" s="151" t="s">
        <v>40</v>
      </c>
      <c r="G54" s="152"/>
      <c r="H54" s="116">
        <f>I54+J54+K54+L54+M54+N54+O54+P54</f>
        <v>190872.28999999998</v>
      </c>
      <c r="I54" s="116">
        <f>2500+4500</f>
        <v>7000</v>
      </c>
      <c r="J54" s="116">
        <v>0</v>
      </c>
      <c r="K54" s="116">
        <v>76497.289999999994</v>
      </c>
      <c r="L54" s="116">
        <v>32375</v>
      </c>
      <c r="M54" s="117">
        <v>75000</v>
      </c>
      <c r="N54" s="117">
        <v>0</v>
      </c>
      <c r="O54" s="117">
        <v>0</v>
      </c>
      <c r="P54" s="116">
        <v>0</v>
      </c>
      <c r="Q54" s="38" t="s">
        <v>8</v>
      </c>
    </row>
    <row r="55" spans="1:17" s="33" customFormat="1" ht="15.75" customHeight="1" thickBot="1" x14ac:dyDescent="0.3">
      <c r="A55" s="31" t="s">
        <v>105</v>
      </c>
      <c r="B55" s="39"/>
      <c r="C55" s="119" t="s">
        <v>42</v>
      </c>
      <c r="D55" s="120"/>
      <c r="E55" s="120"/>
      <c r="F55" s="121"/>
      <c r="G55" s="122"/>
      <c r="H55" s="123">
        <f t="shared" ref="H55:P55" si="9">SUM(H50:H54)</f>
        <v>433872.29</v>
      </c>
      <c r="I55" s="123">
        <f t="shared" si="9"/>
        <v>7000</v>
      </c>
      <c r="J55" s="123">
        <f t="shared" si="9"/>
        <v>3862.19</v>
      </c>
      <c r="K55" s="123">
        <f t="shared" si="9"/>
        <v>93135.099999999991</v>
      </c>
      <c r="L55" s="123">
        <f t="shared" si="9"/>
        <v>99475</v>
      </c>
      <c r="M55" s="123">
        <f t="shared" si="9"/>
        <v>177400</v>
      </c>
      <c r="N55" s="123">
        <f t="shared" si="9"/>
        <v>53000</v>
      </c>
      <c r="O55" s="123">
        <f t="shared" si="9"/>
        <v>0</v>
      </c>
      <c r="P55" s="123">
        <f t="shared" si="9"/>
        <v>0</v>
      </c>
      <c r="Q55" s="124"/>
    </row>
    <row r="56" spans="1:17" s="33" customFormat="1" ht="9.75" customHeight="1" thickBot="1" x14ac:dyDescent="0.3">
      <c r="A56" s="31" t="s">
        <v>106</v>
      </c>
      <c r="B56" s="39"/>
      <c r="C56" s="49"/>
      <c r="D56" s="16"/>
      <c r="E56" s="16"/>
      <c r="F56" s="17"/>
      <c r="G56" s="18"/>
      <c r="H56" s="19"/>
      <c r="I56" s="19"/>
      <c r="J56" s="19"/>
      <c r="K56" s="19"/>
      <c r="L56" s="19"/>
      <c r="M56" s="116"/>
      <c r="N56" s="116"/>
      <c r="O56" s="116"/>
      <c r="P56" s="19"/>
      <c r="Q56" s="20"/>
    </row>
    <row r="57" spans="1:17" s="33" customFormat="1" ht="18" customHeight="1" thickBot="1" x14ac:dyDescent="0.3">
      <c r="A57" s="31" t="s">
        <v>106</v>
      </c>
      <c r="B57" s="39"/>
      <c r="C57" s="46" t="s">
        <v>45</v>
      </c>
      <c r="D57" s="11"/>
      <c r="E57" s="11"/>
      <c r="F57" s="14"/>
      <c r="G57" s="15"/>
      <c r="H57" s="12">
        <f>H55+H48+H15+H12+H9</f>
        <v>1423248.35</v>
      </c>
      <c r="I57" s="12">
        <f t="shared" ref="I57:P57" si="10">I55+I48+I15+I12+I9</f>
        <v>10229.049999999999</v>
      </c>
      <c r="J57" s="12">
        <f t="shared" si="10"/>
        <v>35017.58</v>
      </c>
      <c r="K57" s="12">
        <f t="shared" si="10"/>
        <v>149773.71999999997</v>
      </c>
      <c r="L57" s="12">
        <f t="shared" si="10"/>
        <v>323220</v>
      </c>
      <c r="M57" s="12">
        <f t="shared" si="10"/>
        <v>646956</v>
      </c>
      <c r="N57" s="12">
        <f t="shared" si="10"/>
        <v>241926</v>
      </c>
      <c r="O57" s="12">
        <f t="shared" si="10"/>
        <v>16126</v>
      </c>
      <c r="P57" s="12">
        <f t="shared" si="10"/>
        <v>0</v>
      </c>
      <c r="Q57" s="13"/>
    </row>
    <row r="58" spans="1:17" x14ac:dyDescent="0.15">
      <c r="H58" s="4"/>
      <c r="I58" s="5"/>
      <c r="J58" s="5"/>
      <c r="K58" s="5"/>
      <c r="L58" s="5"/>
      <c r="M58" s="5"/>
      <c r="N58" s="5"/>
      <c r="O58" s="5"/>
      <c r="P58" s="5"/>
    </row>
    <row r="59" spans="1:17" ht="15" customHeight="1" x14ac:dyDescent="0.15"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</row>
    <row r="63" spans="1:17" x14ac:dyDescent="0.15">
      <c r="M63" s="50"/>
    </row>
    <row r="69" spans="12:12" x14ac:dyDescent="0.15">
      <c r="L69" s="50"/>
    </row>
  </sheetData>
  <mergeCells count="51">
    <mergeCell ref="Q3:Q4"/>
    <mergeCell ref="A3:A4"/>
    <mergeCell ref="B3:B4"/>
    <mergeCell ref="C3:C4"/>
    <mergeCell ref="D3:D4"/>
    <mergeCell ref="E3:E4"/>
    <mergeCell ref="F3:G3"/>
    <mergeCell ref="H3:H4"/>
    <mergeCell ref="I3:I4"/>
    <mergeCell ref="J3:J4"/>
    <mergeCell ref="F6:G6"/>
    <mergeCell ref="K3:K4"/>
    <mergeCell ref="L3:L4"/>
    <mergeCell ref="M3:P3"/>
    <mergeCell ref="F11:G11"/>
    <mergeCell ref="F14:G14"/>
    <mergeCell ref="F7:G7"/>
    <mergeCell ref="F8:G8"/>
    <mergeCell ref="F17:G17"/>
    <mergeCell ref="F18:G18"/>
    <mergeCell ref="F22:G22"/>
    <mergeCell ref="F23:G23"/>
    <mergeCell ref="F19:G19"/>
    <mergeCell ref="F20:G20"/>
    <mergeCell ref="F21:G21"/>
    <mergeCell ref="F24:G24"/>
    <mergeCell ref="F26:G26"/>
    <mergeCell ref="F27:G27"/>
    <mergeCell ref="F28:G28"/>
    <mergeCell ref="F29:G29"/>
    <mergeCell ref="F33:G33"/>
    <mergeCell ref="F30:G30"/>
    <mergeCell ref="F31:G31"/>
    <mergeCell ref="F32:G32"/>
    <mergeCell ref="F35:G35"/>
    <mergeCell ref="C1:Q1"/>
    <mergeCell ref="C59:Q59"/>
    <mergeCell ref="F54:G54"/>
    <mergeCell ref="F46:G46"/>
    <mergeCell ref="F47:G47"/>
    <mergeCell ref="F43:G43"/>
    <mergeCell ref="F44:G44"/>
    <mergeCell ref="F45:G45"/>
    <mergeCell ref="F38:G38"/>
    <mergeCell ref="F39:G39"/>
    <mergeCell ref="F40:G40"/>
    <mergeCell ref="F36:G36"/>
    <mergeCell ref="F37:G37"/>
    <mergeCell ref="F34:G34"/>
    <mergeCell ref="F41:G41"/>
    <mergeCell ref="F42:G42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88" fitToHeight="0" orientation="landscape" r:id="rId1"/>
  <headerFooter>
    <oddHeader>&amp;L&amp;"Tahoma,Kurzíva"&amp;9Návrh rozpočtu na rok 2025
Příloha č. 8&amp;R&amp;"Tahoma,Kurzíva"&amp;9Akce reprodukce majetku kraje a ostatní akce, které vyvolají nový závazek kraje pro rok 2026 a další léta</oddHeader>
    <oddFooter>&amp;C&amp;"Tahoma,Obyčejné"&amp;10&amp;P</oddFooter>
  </headerFooter>
  <rowBreaks count="2" manualBreakCount="2">
    <brk id="21" max="16" man="1"/>
    <brk id="3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87A4B-9BB6-4E06-ACF0-E91AB8BAC13F}">
  <sheetPr>
    <pageSetUpPr fitToPage="1"/>
  </sheetPr>
  <dimension ref="A1:S52"/>
  <sheetViews>
    <sheetView topLeftCell="C1" zoomScaleNormal="100" zoomScaleSheetLayoutView="100" workbookViewId="0">
      <pane ySplit="4" topLeftCell="A5" activePane="bottomLeft" state="frozen"/>
      <selection sqref="A1:Q1"/>
      <selection pane="bottomLeft" activeCell="S2" sqref="S2"/>
    </sheetView>
  </sheetViews>
  <sheetFormatPr defaultColWidth="9.140625" defaultRowHeight="10.5" x14ac:dyDescent="0.15"/>
  <cols>
    <col min="1" max="1" width="0.5703125" style="1" hidden="1" customWidth="1"/>
    <col min="2" max="2" width="0.28515625" style="1" hidden="1" customWidth="1"/>
    <col min="3" max="3" width="42.7109375" style="22" customWidth="1"/>
    <col min="4" max="4" width="4" style="1" hidden="1" customWidth="1"/>
    <col min="5" max="5" width="5.7109375" style="1" hidden="1" customWidth="1"/>
    <col min="6" max="6" width="9.7109375" style="10" customWidth="1"/>
    <col min="7" max="7" width="9.7109375" style="9" customWidth="1"/>
    <col min="8" max="8" width="10.140625" style="2" customWidth="1"/>
    <col min="9" max="9" width="9.7109375" style="1" customWidth="1"/>
    <col min="10" max="10" width="10.7109375" style="1" customWidth="1"/>
    <col min="11" max="12" width="9.5703125" style="1" customWidth="1"/>
    <col min="13" max="13" width="10.85546875" style="1" customWidth="1"/>
    <col min="14" max="15" width="9.5703125" style="1" customWidth="1"/>
    <col min="16" max="16" width="9.5703125" style="1" hidden="1" customWidth="1"/>
    <col min="17" max="17" width="35.7109375" style="1" customWidth="1"/>
    <col min="18" max="16384" width="9.140625" style="1"/>
  </cols>
  <sheetData>
    <row r="1" spans="1:19" s="33" customFormat="1" ht="38.25" customHeight="1" x14ac:dyDescent="0.25">
      <c r="C1" s="149" t="s">
        <v>165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11"/>
      <c r="S1" s="111"/>
    </row>
    <row r="2" spans="1:19" ht="11.25" thickBot="1" x14ac:dyDescent="0.2">
      <c r="Q2" s="148" t="s">
        <v>0</v>
      </c>
    </row>
    <row r="3" spans="1:19" s="3" customFormat="1" ht="24" customHeight="1" x14ac:dyDescent="0.15">
      <c r="A3" s="162" t="s">
        <v>107</v>
      </c>
      <c r="B3" s="164" t="s">
        <v>46</v>
      </c>
      <c r="C3" s="166" t="s">
        <v>2</v>
      </c>
      <c r="D3" s="168" t="s">
        <v>1</v>
      </c>
      <c r="E3" s="168" t="s">
        <v>101</v>
      </c>
      <c r="F3" s="170" t="s">
        <v>78</v>
      </c>
      <c r="G3" s="171"/>
      <c r="H3" s="154" t="s">
        <v>117</v>
      </c>
      <c r="I3" s="154" t="s">
        <v>79</v>
      </c>
      <c r="J3" s="154" t="s">
        <v>103</v>
      </c>
      <c r="K3" s="154" t="s">
        <v>80</v>
      </c>
      <c r="L3" s="154" t="s">
        <v>161</v>
      </c>
      <c r="M3" s="175" t="s">
        <v>163</v>
      </c>
      <c r="N3" s="176"/>
      <c r="O3" s="176"/>
      <c r="P3" s="177"/>
      <c r="Q3" s="160" t="s">
        <v>3</v>
      </c>
    </row>
    <row r="4" spans="1:19" s="3" customFormat="1" ht="24" customHeight="1" thickBot="1" x14ac:dyDescent="0.2">
      <c r="A4" s="163"/>
      <c r="B4" s="165"/>
      <c r="C4" s="167"/>
      <c r="D4" s="169"/>
      <c r="E4" s="169"/>
      <c r="F4" s="6" t="s">
        <v>76</v>
      </c>
      <c r="G4" s="41" t="s">
        <v>75</v>
      </c>
      <c r="H4" s="155"/>
      <c r="I4" s="155"/>
      <c r="J4" s="155"/>
      <c r="K4" s="155"/>
      <c r="L4" s="156"/>
      <c r="M4" s="6">
        <v>2026</v>
      </c>
      <c r="N4" s="6">
        <v>2027</v>
      </c>
      <c r="O4" s="6">
        <v>2028</v>
      </c>
      <c r="P4" s="6" t="s">
        <v>77</v>
      </c>
      <c r="Q4" s="161"/>
    </row>
    <row r="5" spans="1:19" s="30" customFormat="1" ht="18" customHeight="1" x14ac:dyDescent="0.25">
      <c r="A5" s="24"/>
      <c r="B5" s="24"/>
      <c r="C5" s="25" t="s">
        <v>5</v>
      </c>
      <c r="D5" s="24"/>
      <c r="E5" s="24"/>
      <c r="F5" s="27"/>
      <c r="G5" s="28"/>
      <c r="H5" s="26"/>
      <c r="I5" s="26"/>
      <c r="J5" s="26"/>
      <c r="K5" s="26"/>
      <c r="L5" s="26"/>
      <c r="M5" s="26"/>
      <c r="N5" s="26"/>
      <c r="O5" s="26"/>
      <c r="P5" s="26"/>
      <c r="Q5" s="29"/>
    </row>
    <row r="6" spans="1:19" s="33" customFormat="1" ht="55.5" customHeight="1" x14ac:dyDescent="0.25">
      <c r="A6" s="31" t="s">
        <v>105</v>
      </c>
      <c r="B6" s="39">
        <v>7</v>
      </c>
      <c r="C6" s="47" t="s">
        <v>167</v>
      </c>
      <c r="D6" s="113">
        <v>4077</v>
      </c>
      <c r="E6" s="113" t="s">
        <v>118</v>
      </c>
      <c r="F6" s="114">
        <v>5115</v>
      </c>
      <c r="G6" s="115" t="s">
        <v>83</v>
      </c>
      <c r="H6" s="116">
        <f>I6+J6+K6+L6+M6+N6+O6+P6</f>
        <v>5115</v>
      </c>
      <c r="I6" s="116">
        <v>0</v>
      </c>
      <c r="J6" s="116">
        <v>0</v>
      </c>
      <c r="K6" s="116">
        <v>115</v>
      </c>
      <c r="L6" s="142">
        <v>2000</v>
      </c>
      <c r="M6" s="116">
        <v>3000</v>
      </c>
      <c r="N6" s="116">
        <v>0</v>
      </c>
      <c r="O6" s="116">
        <v>0</v>
      </c>
      <c r="P6" s="116">
        <v>0</v>
      </c>
      <c r="Q6" s="141"/>
    </row>
    <row r="7" spans="1:19" s="33" customFormat="1" ht="45" customHeight="1" x14ac:dyDescent="0.25">
      <c r="A7" s="31" t="s">
        <v>105</v>
      </c>
      <c r="B7" s="39">
        <v>2</v>
      </c>
      <c r="C7" s="47" t="s">
        <v>170</v>
      </c>
      <c r="D7" s="113">
        <v>5338</v>
      </c>
      <c r="E7" s="113" t="s">
        <v>112</v>
      </c>
      <c r="F7" s="114">
        <v>19900</v>
      </c>
      <c r="G7" s="115" t="s">
        <v>92</v>
      </c>
      <c r="H7" s="116">
        <f>L7</f>
        <v>3100</v>
      </c>
      <c r="I7" s="116">
        <v>0</v>
      </c>
      <c r="J7" s="116">
        <v>0</v>
      </c>
      <c r="K7" s="116">
        <v>0</v>
      </c>
      <c r="L7" s="142">
        <v>3100</v>
      </c>
      <c r="M7" s="142">
        <v>16800</v>
      </c>
      <c r="N7" s="116">
        <v>0</v>
      </c>
      <c r="O7" s="116">
        <v>0</v>
      </c>
      <c r="P7" s="116">
        <v>0</v>
      </c>
      <c r="Q7" s="32"/>
    </row>
    <row r="8" spans="1:19" s="33" customFormat="1" ht="26.25" customHeight="1" x14ac:dyDescent="0.25">
      <c r="A8" s="31" t="s">
        <v>105</v>
      </c>
      <c r="B8" s="39"/>
      <c r="C8" s="112" t="s">
        <v>6</v>
      </c>
      <c r="D8" s="23"/>
      <c r="E8" s="23"/>
      <c r="F8" s="7"/>
      <c r="G8" s="21"/>
      <c r="H8" s="118">
        <f t="shared" ref="H8:K8" si="0">SUM(H6:H7)</f>
        <v>8215</v>
      </c>
      <c r="I8" s="118">
        <f t="shared" si="0"/>
        <v>0</v>
      </c>
      <c r="J8" s="118">
        <f t="shared" si="0"/>
        <v>0</v>
      </c>
      <c r="K8" s="118">
        <f t="shared" si="0"/>
        <v>115</v>
      </c>
      <c r="L8" s="118">
        <f>SUM(L6:L7)</f>
        <v>5100</v>
      </c>
      <c r="M8" s="118">
        <f t="shared" ref="M8:P8" si="1">SUM(M6:M7)</f>
        <v>19800</v>
      </c>
      <c r="N8" s="118">
        <f t="shared" si="1"/>
        <v>0</v>
      </c>
      <c r="O8" s="118">
        <f t="shared" si="1"/>
        <v>0</v>
      </c>
      <c r="P8" s="118">
        <f t="shared" si="1"/>
        <v>0</v>
      </c>
      <c r="Q8" s="8"/>
    </row>
    <row r="9" spans="1:19" s="30" customFormat="1" ht="18" customHeight="1" x14ac:dyDescent="0.25">
      <c r="A9" s="31" t="s">
        <v>105</v>
      </c>
      <c r="B9" s="24"/>
      <c r="C9" s="25" t="s">
        <v>115</v>
      </c>
      <c r="D9" s="24"/>
      <c r="E9" s="24"/>
      <c r="F9" s="27"/>
      <c r="G9" s="28"/>
      <c r="H9" s="26"/>
      <c r="I9" s="26"/>
      <c r="J9" s="26"/>
      <c r="K9" s="26"/>
      <c r="L9" s="26"/>
      <c r="M9" s="26"/>
      <c r="N9" s="26"/>
      <c r="O9" s="26"/>
      <c r="P9" s="26"/>
      <c r="Q9" s="29"/>
    </row>
    <row r="10" spans="1:19" s="33" customFormat="1" ht="15" customHeight="1" x14ac:dyDescent="0.25">
      <c r="A10" s="31" t="s">
        <v>105</v>
      </c>
      <c r="B10" s="39">
        <v>5</v>
      </c>
      <c r="C10" s="48" t="s">
        <v>41</v>
      </c>
      <c r="D10" s="35">
        <v>4621</v>
      </c>
      <c r="E10" s="113" t="s">
        <v>112</v>
      </c>
      <c r="F10" s="114">
        <v>309994</v>
      </c>
      <c r="G10" s="143" t="s">
        <v>83</v>
      </c>
      <c r="H10" s="36">
        <f t="shared" ref="H10" si="2">I10+J10+K10+L10+M10+N10+O10+P10</f>
        <v>309994</v>
      </c>
      <c r="I10" s="36">
        <v>0</v>
      </c>
      <c r="J10" s="36">
        <v>0</v>
      </c>
      <c r="K10" s="36">
        <v>721</v>
      </c>
      <c r="L10" s="36">
        <v>189273</v>
      </c>
      <c r="M10" s="36">
        <v>120000</v>
      </c>
      <c r="N10" s="36">
        <v>0</v>
      </c>
      <c r="O10" s="36">
        <v>0</v>
      </c>
      <c r="P10" s="36">
        <v>0</v>
      </c>
      <c r="Q10" s="34" t="s">
        <v>8</v>
      </c>
    </row>
    <row r="11" spans="1:19" s="33" customFormat="1" ht="26.25" customHeight="1" x14ac:dyDescent="0.25">
      <c r="A11" s="31" t="s">
        <v>105</v>
      </c>
      <c r="B11" s="39"/>
      <c r="C11" s="112" t="s">
        <v>116</v>
      </c>
      <c r="D11" s="23"/>
      <c r="E11" s="23"/>
      <c r="F11" s="40"/>
      <c r="G11" s="21"/>
      <c r="H11" s="118">
        <f t="shared" ref="H11:P11" si="3">SUM(H10:H10)</f>
        <v>309994</v>
      </c>
      <c r="I11" s="118">
        <f t="shared" si="3"/>
        <v>0</v>
      </c>
      <c r="J11" s="118">
        <f t="shared" si="3"/>
        <v>0</v>
      </c>
      <c r="K11" s="118">
        <f t="shared" si="3"/>
        <v>721</v>
      </c>
      <c r="L11" s="118">
        <f t="shared" si="3"/>
        <v>189273</v>
      </c>
      <c r="M11" s="118">
        <f t="shared" si="3"/>
        <v>120000</v>
      </c>
      <c r="N11" s="118">
        <f t="shared" si="3"/>
        <v>0</v>
      </c>
      <c r="O11" s="118">
        <f t="shared" si="3"/>
        <v>0</v>
      </c>
      <c r="P11" s="118">
        <f t="shared" si="3"/>
        <v>0</v>
      </c>
      <c r="Q11" s="8"/>
    </row>
    <row r="12" spans="1:19" s="30" customFormat="1" ht="18" customHeight="1" x14ac:dyDescent="0.25">
      <c r="A12" s="31" t="s">
        <v>105</v>
      </c>
      <c r="B12" s="24"/>
      <c r="C12" s="25" t="s">
        <v>11</v>
      </c>
      <c r="D12" s="24"/>
      <c r="E12" s="24"/>
      <c r="F12" s="27"/>
      <c r="G12" s="28"/>
      <c r="H12" s="26"/>
      <c r="I12" s="26"/>
      <c r="J12" s="26"/>
      <c r="K12" s="26"/>
      <c r="L12" s="26"/>
      <c r="M12" s="26"/>
      <c r="N12" s="26"/>
      <c r="O12" s="26"/>
      <c r="P12" s="26"/>
      <c r="Q12" s="29"/>
    </row>
    <row r="13" spans="1:19" s="33" customFormat="1" ht="34.5" customHeight="1" x14ac:dyDescent="0.25">
      <c r="A13" s="31" t="s">
        <v>105</v>
      </c>
      <c r="B13" s="39">
        <v>7</v>
      </c>
      <c r="C13" s="47" t="s">
        <v>99</v>
      </c>
      <c r="D13" s="113">
        <v>4472</v>
      </c>
      <c r="E13" s="113" t="s">
        <v>118</v>
      </c>
      <c r="F13" s="114">
        <v>31150</v>
      </c>
      <c r="G13" s="143" t="s">
        <v>93</v>
      </c>
      <c r="H13" s="116">
        <f t="shared" ref="H13:H16" si="4">I13+J13+K13+L13+M13+N13+O13+P13</f>
        <v>31150</v>
      </c>
      <c r="I13" s="116">
        <v>0</v>
      </c>
      <c r="J13" s="116">
        <v>0</v>
      </c>
      <c r="K13" s="116">
        <v>0</v>
      </c>
      <c r="L13" s="116">
        <v>150</v>
      </c>
      <c r="M13" s="116">
        <v>20000</v>
      </c>
      <c r="N13" s="116">
        <v>11000</v>
      </c>
      <c r="O13" s="116">
        <v>0</v>
      </c>
      <c r="P13" s="116">
        <v>0</v>
      </c>
      <c r="Q13" s="32" t="s">
        <v>108</v>
      </c>
    </row>
    <row r="14" spans="1:19" s="33" customFormat="1" ht="24" customHeight="1" x14ac:dyDescent="0.25">
      <c r="A14" s="31" t="s">
        <v>105</v>
      </c>
      <c r="B14" s="39">
        <v>7</v>
      </c>
      <c r="C14" s="47" t="s">
        <v>14</v>
      </c>
      <c r="D14" s="113">
        <v>4419</v>
      </c>
      <c r="E14" s="113" t="s">
        <v>118</v>
      </c>
      <c r="F14" s="114">
        <v>35000</v>
      </c>
      <c r="G14" s="115" t="s">
        <v>83</v>
      </c>
      <c r="H14" s="116">
        <f t="shared" si="4"/>
        <v>35000</v>
      </c>
      <c r="I14" s="116">
        <v>0</v>
      </c>
      <c r="J14" s="116">
        <v>0</v>
      </c>
      <c r="K14" s="116">
        <v>0</v>
      </c>
      <c r="L14" s="116">
        <v>5000</v>
      </c>
      <c r="M14" s="116">
        <v>30000</v>
      </c>
      <c r="N14" s="116">
        <v>0</v>
      </c>
      <c r="O14" s="116">
        <v>0</v>
      </c>
      <c r="P14" s="116">
        <v>0</v>
      </c>
      <c r="Q14" s="38" t="s">
        <v>8</v>
      </c>
    </row>
    <row r="15" spans="1:19" s="33" customFormat="1" ht="24" customHeight="1" x14ac:dyDescent="0.25">
      <c r="A15" s="31" t="s">
        <v>105</v>
      </c>
      <c r="B15" s="39">
        <v>7</v>
      </c>
      <c r="C15" s="47" t="s">
        <v>12</v>
      </c>
      <c r="D15" s="113">
        <v>4416</v>
      </c>
      <c r="E15" s="113" t="s">
        <v>118</v>
      </c>
      <c r="F15" s="114">
        <v>30000</v>
      </c>
      <c r="G15" s="115" t="s">
        <v>82</v>
      </c>
      <c r="H15" s="116">
        <f t="shared" si="4"/>
        <v>29727</v>
      </c>
      <c r="I15" s="116">
        <v>227</v>
      </c>
      <c r="J15" s="116">
        <v>0</v>
      </c>
      <c r="K15" s="116">
        <v>115</v>
      </c>
      <c r="L15" s="116">
        <v>1885</v>
      </c>
      <c r="M15" s="116">
        <v>4000</v>
      </c>
      <c r="N15" s="116">
        <v>23500</v>
      </c>
      <c r="O15" s="116">
        <v>0</v>
      </c>
      <c r="P15" s="116">
        <v>0</v>
      </c>
      <c r="Q15" s="38" t="s">
        <v>8</v>
      </c>
    </row>
    <row r="16" spans="1:19" s="33" customFormat="1" ht="24" customHeight="1" x14ac:dyDescent="0.25">
      <c r="A16" s="31" t="s">
        <v>105</v>
      </c>
      <c r="B16" s="39">
        <v>7</v>
      </c>
      <c r="C16" s="47" t="s">
        <v>13</v>
      </c>
      <c r="D16" s="113">
        <v>4347</v>
      </c>
      <c r="E16" s="113" t="s">
        <v>118</v>
      </c>
      <c r="F16" s="114">
        <v>177000</v>
      </c>
      <c r="G16" s="115" t="s">
        <v>81</v>
      </c>
      <c r="H16" s="116">
        <f t="shared" si="4"/>
        <v>176070.85</v>
      </c>
      <c r="I16" s="116">
        <v>0</v>
      </c>
      <c r="J16" s="116">
        <v>1070.8499999999999</v>
      </c>
      <c r="K16" s="116">
        <v>115</v>
      </c>
      <c r="L16" s="116">
        <v>5985</v>
      </c>
      <c r="M16" s="116">
        <v>35000</v>
      </c>
      <c r="N16" s="116">
        <v>133900</v>
      </c>
      <c r="O16" s="116">
        <v>0</v>
      </c>
      <c r="P16" s="116">
        <v>0</v>
      </c>
      <c r="Q16" s="38" t="s">
        <v>8</v>
      </c>
    </row>
    <row r="17" spans="1:17" s="33" customFormat="1" ht="34.5" customHeight="1" x14ac:dyDescent="0.25">
      <c r="A17" s="31" t="s">
        <v>105</v>
      </c>
      <c r="B17" s="39">
        <v>17</v>
      </c>
      <c r="C17" s="47" t="s">
        <v>47</v>
      </c>
      <c r="D17" s="113">
        <v>4415</v>
      </c>
      <c r="E17" s="113" t="s">
        <v>112</v>
      </c>
      <c r="F17" s="114">
        <v>15500</v>
      </c>
      <c r="G17" s="115" t="s">
        <v>83</v>
      </c>
      <c r="H17" s="116">
        <f t="shared" ref="H17:H18" si="5">I17+J17+K17+L17+M17+N17+O17+P17</f>
        <v>15500</v>
      </c>
      <c r="I17" s="116">
        <v>0</v>
      </c>
      <c r="J17" s="116">
        <v>0</v>
      </c>
      <c r="K17" s="116">
        <v>1325</v>
      </c>
      <c r="L17" s="116">
        <v>4175</v>
      </c>
      <c r="M17" s="116">
        <v>10000</v>
      </c>
      <c r="N17" s="116">
        <v>0</v>
      </c>
      <c r="O17" s="116">
        <v>0</v>
      </c>
      <c r="P17" s="116">
        <v>0</v>
      </c>
      <c r="Q17" s="38" t="s">
        <v>8</v>
      </c>
    </row>
    <row r="18" spans="1:17" s="33" customFormat="1" ht="34.5" customHeight="1" x14ac:dyDescent="0.25">
      <c r="A18" s="31" t="s">
        <v>105</v>
      </c>
      <c r="B18" s="39">
        <v>17</v>
      </c>
      <c r="C18" s="47" t="s">
        <v>100</v>
      </c>
      <c r="D18" s="113">
        <v>4469</v>
      </c>
      <c r="E18" s="113" t="s">
        <v>112</v>
      </c>
      <c r="F18" s="114">
        <v>30000</v>
      </c>
      <c r="G18" s="115" t="s">
        <v>93</v>
      </c>
      <c r="H18" s="116">
        <f t="shared" si="5"/>
        <v>30000</v>
      </c>
      <c r="I18" s="116">
        <v>0</v>
      </c>
      <c r="J18" s="116">
        <v>0</v>
      </c>
      <c r="K18" s="116">
        <v>0</v>
      </c>
      <c r="L18" s="116">
        <v>150</v>
      </c>
      <c r="M18" s="116">
        <v>5000</v>
      </c>
      <c r="N18" s="116">
        <v>24850</v>
      </c>
      <c r="O18" s="116">
        <v>0</v>
      </c>
      <c r="P18" s="116">
        <v>0</v>
      </c>
      <c r="Q18" s="32" t="s">
        <v>110</v>
      </c>
    </row>
    <row r="19" spans="1:17" s="33" customFormat="1" ht="15.75" customHeight="1" x14ac:dyDescent="0.25">
      <c r="A19" s="31" t="s">
        <v>105</v>
      </c>
      <c r="B19" s="39"/>
      <c r="C19" s="42" t="s">
        <v>16</v>
      </c>
      <c r="D19" s="23"/>
      <c r="E19" s="23"/>
      <c r="F19" s="40"/>
      <c r="G19" s="21"/>
      <c r="H19" s="118">
        <f t="shared" ref="H19:P19" si="6">SUM(H13:H18)</f>
        <v>317447.84999999998</v>
      </c>
      <c r="I19" s="118">
        <f t="shared" si="6"/>
        <v>227</v>
      </c>
      <c r="J19" s="118">
        <f t="shared" si="6"/>
        <v>1070.8499999999999</v>
      </c>
      <c r="K19" s="118">
        <f t="shared" si="6"/>
        <v>1555</v>
      </c>
      <c r="L19" s="118">
        <f t="shared" si="6"/>
        <v>17345</v>
      </c>
      <c r="M19" s="118">
        <f t="shared" si="6"/>
        <v>104000</v>
      </c>
      <c r="N19" s="118">
        <f t="shared" si="6"/>
        <v>193250</v>
      </c>
      <c r="O19" s="118">
        <f t="shared" si="6"/>
        <v>0</v>
      </c>
      <c r="P19" s="118">
        <f t="shared" si="6"/>
        <v>0</v>
      </c>
      <c r="Q19" s="8"/>
    </row>
    <row r="20" spans="1:17" s="30" customFormat="1" ht="18" customHeight="1" x14ac:dyDescent="0.25">
      <c r="A20" s="31" t="s">
        <v>105</v>
      </c>
      <c r="B20" s="24"/>
      <c r="C20" s="25" t="s">
        <v>17</v>
      </c>
      <c r="D20" s="24"/>
      <c r="E20" s="24"/>
      <c r="F20" s="27"/>
      <c r="G20" s="28"/>
      <c r="H20" s="26"/>
      <c r="I20" s="26"/>
      <c r="J20" s="26"/>
      <c r="K20" s="26"/>
      <c r="L20" s="26"/>
      <c r="M20" s="26"/>
      <c r="N20" s="26"/>
      <c r="O20" s="26"/>
      <c r="P20" s="26"/>
      <c r="Q20" s="29"/>
    </row>
    <row r="21" spans="1:17" s="33" customFormat="1" ht="24" customHeight="1" x14ac:dyDescent="0.25">
      <c r="A21" s="31" t="s">
        <v>105</v>
      </c>
      <c r="B21" s="39">
        <v>7</v>
      </c>
      <c r="C21" s="47" t="s">
        <v>18</v>
      </c>
      <c r="D21" s="113">
        <v>4424</v>
      </c>
      <c r="E21" s="113" t="s">
        <v>118</v>
      </c>
      <c r="F21" s="114">
        <v>64000</v>
      </c>
      <c r="G21" s="115" t="s">
        <v>81</v>
      </c>
      <c r="H21" s="116">
        <f>I21+J21+K21+L21+M21+N21+O21+P21</f>
        <v>63217.020000000004</v>
      </c>
      <c r="I21" s="116">
        <v>216.59</v>
      </c>
      <c r="J21" s="116">
        <v>0</v>
      </c>
      <c r="K21" s="116">
        <v>100.43</v>
      </c>
      <c r="L21" s="116">
        <v>2000</v>
      </c>
      <c r="M21" s="116">
        <v>21000</v>
      </c>
      <c r="N21" s="116">
        <v>39900</v>
      </c>
      <c r="O21" s="116">
        <v>0</v>
      </c>
      <c r="P21" s="116">
        <v>0</v>
      </c>
      <c r="Q21" s="38" t="s">
        <v>8</v>
      </c>
    </row>
    <row r="22" spans="1:17" s="33" customFormat="1" ht="24" customHeight="1" x14ac:dyDescent="0.25">
      <c r="A22" s="31" t="s">
        <v>105</v>
      </c>
      <c r="B22" s="39">
        <v>7</v>
      </c>
      <c r="C22" s="47" t="s">
        <v>19</v>
      </c>
      <c r="D22" s="113">
        <v>4155</v>
      </c>
      <c r="E22" s="113" t="s">
        <v>118</v>
      </c>
      <c r="F22" s="114">
        <v>65000</v>
      </c>
      <c r="G22" s="115" t="s">
        <v>94</v>
      </c>
      <c r="H22" s="116">
        <f t="shared" ref="H22" si="7">I22+J22+K22+L22+M22+N22+O22+P22</f>
        <v>64500</v>
      </c>
      <c r="I22" s="116">
        <v>1000</v>
      </c>
      <c r="J22" s="116">
        <v>0</v>
      </c>
      <c r="K22" s="116">
        <v>0</v>
      </c>
      <c r="L22" s="116">
        <v>115</v>
      </c>
      <c r="M22" s="116">
        <v>3385</v>
      </c>
      <c r="N22" s="116">
        <v>30000</v>
      </c>
      <c r="O22" s="116">
        <v>30000</v>
      </c>
      <c r="P22" s="116">
        <v>0</v>
      </c>
      <c r="Q22" s="38" t="s">
        <v>8</v>
      </c>
    </row>
    <row r="23" spans="1:17" s="33" customFormat="1" ht="24" customHeight="1" x14ac:dyDescent="0.25">
      <c r="A23" s="31" t="s">
        <v>105</v>
      </c>
      <c r="B23" s="39">
        <v>14</v>
      </c>
      <c r="C23" s="47" t="s">
        <v>20</v>
      </c>
      <c r="D23" s="113">
        <v>5758</v>
      </c>
      <c r="E23" s="113" t="s">
        <v>112</v>
      </c>
      <c r="F23" s="114">
        <v>332000</v>
      </c>
      <c r="G23" s="115" t="s">
        <v>86</v>
      </c>
      <c r="H23" s="116">
        <f>I23+J23+K23+L23+M23+N23+O23+P23</f>
        <v>332000.2</v>
      </c>
      <c r="I23" s="116">
        <v>0</v>
      </c>
      <c r="J23" s="116">
        <v>50712.2</v>
      </c>
      <c r="K23" s="116">
        <v>137000</v>
      </c>
      <c r="L23" s="116">
        <v>94288</v>
      </c>
      <c r="M23" s="116">
        <v>50000</v>
      </c>
      <c r="N23" s="116">
        <v>0</v>
      </c>
      <c r="O23" s="116">
        <v>0</v>
      </c>
      <c r="P23" s="116">
        <v>0</v>
      </c>
      <c r="Q23" s="38" t="s">
        <v>8</v>
      </c>
    </row>
    <row r="24" spans="1:17" s="33" customFormat="1" ht="15.75" customHeight="1" x14ac:dyDescent="0.25">
      <c r="A24" s="31" t="s">
        <v>105</v>
      </c>
      <c r="B24" s="39"/>
      <c r="C24" s="42" t="s">
        <v>21</v>
      </c>
      <c r="D24" s="23"/>
      <c r="E24" s="23"/>
      <c r="F24" s="40"/>
      <c r="G24" s="21"/>
      <c r="H24" s="118">
        <f t="shared" ref="H24:K24" si="8">SUM(H21:H23)</f>
        <v>459717.22000000003</v>
      </c>
      <c r="I24" s="118">
        <f t="shared" si="8"/>
        <v>1216.5899999999999</v>
      </c>
      <c r="J24" s="118">
        <f t="shared" si="8"/>
        <v>50712.2</v>
      </c>
      <c r="K24" s="118">
        <f t="shared" si="8"/>
        <v>137100.43</v>
      </c>
      <c r="L24" s="118">
        <f>SUM(L21:L23)</f>
        <v>96403</v>
      </c>
      <c r="M24" s="118">
        <f t="shared" ref="M24:P24" si="9">SUM(M21:M23)</f>
        <v>74385</v>
      </c>
      <c r="N24" s="118">
        <f t="shared" si="9"/>
        <v>69900</v>
      </c>
      <c r="O24" s="118">
        <f t="shared" si="9"/>
        <v>30000</v>
      </c>
      <c r="P24" s="118">
        <f t="shared" si="9"/>
        <v>0</v>
      </c>
      <c r="Q24" s="8"/>
    </row>
    <row r="25" spans="1:17" s="30" customFormat="1" ht="18" customHeight="1" x14ac:dyDescent="0.25">
      <c r="A25" s="31" t="s">
        <v>105</v>
      </c>
      <c r="B25" s="24"/>
      <c r="C25" s="25" t="s">
        <v>22</v>
      </c>
      <c r="D25" s="24"/>
      <c r="E25" s="24"/>
      <c r="F25" s="27"/>
      <c r="G25" s="28"/>
      <c r="H25" s="26"/>
      <c r="I25" s="26"/>
      <c r="J25" s="26"/>
      <c r="K25" s="26"/>
      <c r="L25" s="26"/>
      <c r="M25" s="26"/>
      <c r="N25" s="26"/>
      <c r="O25" s="26"/>
      <c r="P25" s="26"/>
      <c r="Q25" s="29"/>
    </row>
    <row r="26" spans="1:17" s="33" customFormat="1" ht="24" customHeight="1" x14ac:dyDescent="0.25">
      <c r="A26" s="31" t="s">
        <v>105</v>
      </c>
      <c r="B26" s="39">
        <v>7</v>
      </c>
      <c r="C26" s="47" t="s">
        <v>23</v>
      </c>
      <c r="D26" s="113">
        <v>4289</v>
      </c>
      <c r="E26" s="113" t="s">
        <v>118</v>
      </c>
      <c r="F26" s="114">
        <v>100000</v>
      </c>
      <c r="G26" s="115" t="s">
        <v>82</v>
      </c>
      <c r="H26" s="116">
        <f>I26+J26+K26+L26+M26+N26+O26+P26</f>
        <v>100000</v>
      </c>
      <c r="I26" s="116">
        <v>0</v>
      </c>
      <c r="J26" s="116">
        <v>0</v>
      </c>
      <c r="K26" s="116">
        <v>300</v>
      </c>
      <c r="L26" s="116">
        <v>9700</v>
      </c>
      <c r="M26" s="116">
        <v>20000</v>
      </c>
      <c r="N26" s="116">
        <v>70000</v>
      </c>
      <c r="O26" s="116">
        <v>0</v>
      </c>
      <c r="P26" s="116">
        <v>0</v>
      </c>
      <c r="Q26" s="38" t="s">
        <v>8</v>
      </c>
    </row>
    <row r="27" spans="1:17" s="33" customFormat="1" ht="45" customHeight="1" x14ac:dyDescent="0.25">
      <c r="A27" s="31" t="s">
        <v>105</v>
      </c>
      <c r="B27" s="39">
        <v>7</v>
      </c>
      <c r="C27" s="47" t="s">
        <v>24</v>
      </c>
      <c r="D27" s="113">
        <v>5868</v>
      </c>
      <c r="E27" s="113" t="s">
        <v>118</v>
      </c>
      <c r="F27" s="114">
        <v>80000</v>
      </c>
      <c r="G27" s="115" t="s">
        <v>85</v>
      </c>
      <c r="H27" s="116">
        <f t="shared" ref="H27:H37" si="10">I27+J27+K27+L27+M27+N27+O27+P27</f>
        <v>71999.977199999994</v>
      </c>
      <c r="I27" s="116">
        <v>0</v>
      </c>
      <c r="J27" s="116">
        <v>1926.1771999999999</v>
      </c>
      <c r="K27" s="116">
        <v>3534.8</v>
      </c>
      <c r="L27" s="116">
        <v>25000</v>
      </c>
      <c r="M27" s="116">
        <v>41539</v>
      </c>
      <c r="N27" s="116">
        <v>0</v>
      </c>
      <c r="O27" s="116">
        <v>0</v>
      </c>
      <c r="P27" s="116">
        <v>0</v>
      </c>
      <c r="Q27" s="38" t="s">
        <v>8</v>
      </c>
    </row>
    <row r="28" spans="1:17" s="33" customFormat="1" ht="35.25" customHeight="1" x14ac:dyDescent="0.25">
      <c r="A28" s="31" t="s">
        <v>105</v>
      </c>
      <c r="B28" s="39">
        <v>7</v>
      </c>
      <c r="C28" s="47" t="s">
        <v>25</v>
      </c>
      <c r="D28" s="113">
        <v>5867</v>
      </c>
      <c r="E28" s="113" t="s">
        <v>118</v>
      </c>
      <c r="F28" s="114">
        <v>190000</v>
      </c>
      <c r="G28" s="115" t="s">
        <v>86</v>
      </c>
      <c r="H28" s="116">
        <f t="shared" si="10"/>
        <v>162480.71000000002</v>
      </c>
      <c r="I28" s="116">
        <v>0</v>
      </c>
      <c r="J28" s="116">
        <v>2235.66</v>
      </c>
      <c r="K28" s="116">
        <v>82592</v>
      </c>
      <c r="L28" s="116">
        <v>40000</v>
      </c>
      <c r="M28" s="116">
        <v>37653.050000000003</v>
      </c>
      <c r="N28" s="116">
        <v>0</v>
      </c>
      <c r="O28" s="116">
        <v>0</v>
      </c>
      <c r="P28" s="116">
        <v>0</v>
      </c>
      <c r="Q28" s="38" t="s">
        <v>8</v>
      </c>
    </row>
    <row r="29" spans="1:17" s="33" customFormat="1" ht="35.25" customHeight="1" x14ac:dyDescent="0.25">
      <c r="A29" s="31" t="s">
        <v>105</v>
      </c>
      <c r="B29" s="39">
        <v>7</v>
      </c>
      <c r="C29" s="47" t="s">
        <v>95</v>
      </c>
      <c r="D29" s="113">
        <v>5681</v>
      </c>
      <c r="E29" s="113" t="s">
        <v>118</v>
      </c>
      <c r="F29" s="114">
        <v>20000</v>
      </c>
      <c r="G29" s="115" t="s">
        <v>86</v>
      </c>
      <c r="H29" s="116">
        <f t="shared" si="10"/>
        <v>19377.265619999998</v>
      </c>
      <c r="I29" s="116">
        <v>0</v>
      </c>
      <c r="J29" s="116">
        <v>4201.2656200000001</v>
      </c>
      <c r="K29" s="116">
        <v>1100</v>
      </c>
      <c r="L29" s="116">
        <v>8900</v>
      </c>
      <c r="M29" s="116">
        <v>5176</v>
      </c>
      <c r="N29" s="116">
        <v>0</v>
      </c>
      <c r="O29" s="116">
        <v>0</v>
      </c>
      <c r="P29" s="116">
        <v>0</v>
      </c>
      <c r="Q29" s="32" t="s">
        <v>111</v>
      </c>
    </row>
    <row r="30" spans="1:17" s="33" customFormat="1" ht="24" customHeight="1" x14ac:dyDescent="0.25">
      <c r="A30" s="31" t="s">
        <v>105</v>
      </c>
      <c r="B30" s="39">
        <v>7</v>
      </c>
      <c r="C30" s="47" t="s">
        <v>26</v>
      </c>
      <c r="D30" s="113">
        <v>4263</v>
      </c>
      <c r="E30" s="113" t="s">
        <v>118</v>
      </c>
      <c r="F30" s="114">
        <v>110000</v>
      </c>
      <c r="G30" s="115" t="s">
        <v>96</v>
      </c>
      <c r="H30" s="116">
        <f t="shared" si="10"/>
        <v>104987.98999999999</v>
      </c>
      <c r="I30" s="116">
        <v>180.29</v>
      </c>
      <c r="J30" s="116">
        <v>1657.7</v>
      </c>
      <c r="K30" s="116">
        <v>8150</v>
      </c>
      <c r="L30" s="116">
        <v>32000</v>
      </c>
      <c r="M30" s="116">
        <v>50000</v>
      </c>
      <c r="N30" s="116">
        <v>13000</v>
      </c>
      <c r="O30" s="116">
        <v>0</v>
      </c>
      <c r="P30" s="116">
        <v>0</v>
      </c>
      <c r="Q30" s="38" t="s">
        <v>8</v>
      </c>
    </row>
    <row r="31" spans="1:17" s="33" customFormat="1" ht="35.25" customHeight="1" x14ac:dyDescent="0.25">
      <c r="A31" s="31" t="s">
        <v>105</v>
      </c>
      <c r="B31" s="39">
        <v>7</v>
      </c>
      <c r="C31" s="47" t="s">
        <v>27</v>
      </c>
      <c r="D31" s="113">
        <v>4095</v>
      </c>
      <c r="E31" s="113" t="s">
        <v>118</v>
      </c>
      <c r="F31" s="114">
        <v>135000</v>
      </c>
      <c r="G31" s="115" t="s">
        <v>87</v>
      </c>
      <c r="H31" s="116">
        <f t="shared" si="10"/>
        <v>120000.307</v>
      </c>
      <c r="I31" s="116">
        <v>128.4</v>
      </c>
      <c r="J31" s="116">
        <v>2256.9070000000002</v>
      </c>
      <c r="K31" s="116">
        <v>115</v>
      </c>
      <c r="L31" s="116">
        <v>40000</v>
      </c>
      <c r="M31" s="116">
        <v>77500</v>
      </c>
      <c r="N31" s="116">
        <v>0</v>
      </c>
      <c r="O31" s="116">
        <v>0</v>
      </c>
      <c r="P31" s="116">
        <v>0</v>
      </c>
      <c r="Q31" s="38" t="s">
        <v>8</v>
      </c>
    </row>
    <row r="32" spans="1:17" s="33" customFormat="1" ht="24" customHeight="1" x14ac:dyDescent="0.25">
      <c r="A32" s="31" t="s">
        <v>105</v>
      </c>
      <c r="B32" s="39">
        <v>7</v>
      </c>
      <c r="C32" s="47" t="s">
        <v>28</v>
      </c>
      <c r="D32" s="113">
        <v>4034</v>
      </c>
      <c r="E32" s="113" t="s">
        <v>118</v>
      </c>
      <c r="F32" s="114">
        <v>28000</v>
      </c>
      <c r="G32" s="115" t="s">
        <v>88</v>
      </c>
      <c r="H32" s="116">
        <f t="shared" si="10"/>
        <v>20100.28</v>
      </c>
      <c r="I32" s="116">
        <v>0</v>
      </c>
      <c r="J32" s="116">
        <v>1243.28</v>
      </c>
      <c r="K32" s="116">
        <v>7400</v>
      </c>
      <c r="L32" s="116">
        <v>6400</v>
      </c>
      <c r="M32" s="116">
        <v>5057</v>
      </c>
      <c r="N32" s="116">
        <v>0</v>
      </c>
      <c r="O32" s="116">
        <v>0</v>
      </c>
      <c r="P32" s="116">
        <v>0</v>
      </c>
      <c r="Q32" s="38" t="s">
        <v>8</v>
      </c>
    </row>
    <row r="33" spans="1:17" s="33" customFormat="1" ht="34.5" customHeight="1" x14ac:dyDescent="0.25">
      <c r="A33" s="31" t="s">
        <v>105</v>
      </c>
      <c r="B33" s="39">
        <v>7</v>
      </c>
      <c r="C33" s="47" t="s">
        <v>173</v>
      </c>
      <c r="D33" s="113">
        <v>5837</v>
      </c>
      <c r="E33" s="113" t="s">
        <v>118</v>
      </c>
      <c r="F33" s="114">
        <v>135000</v>
      </c>
      <c r="G33" s="115" t="s">
        <v>89</v>
      </c>
      <c r="H33" s="116">
        <f>I33+J33+K33+L33+M33+N33+O33+P33</f>
        <v>133852.546</v>
      </c>
      <c r="I33" s="116">
        <v>352</v>
      </c>
      <c r="J33" s="116">
        <v>936.54600000000005</v>
      </c>
      <c r="K33" s="116">
        <v>115</v>
      </c>
      <c r="L33" s="116">
        <v>3000</v>
      </c>
      <c r="M33" s="116">
        <v>20500</v>
      </c>
      <c r="N33" s="116">
        <v>108949</v>
      </c>
      <c r="O33" s="116">
        <v>0</v>
      </c>
      <c r="P33" s="116">
        <v>0</v>
      </c>
      <c r="Q33" s="38" t="s">
        <v>8</v>
      </c>
    </row>
    <row r="34" spans="1:17" s="33" customFormat="1" ht="24" customHeight="1" x14ac:dyDescent="0.25">
      <c r="A34" s="31" t="s">
        <v>105</v>
      </c>
      <c r="B34" s="39">
        <v>7</v>
      </c>
      <c r="C34" s="47" t="s">
        <v>33</v>
      </c>
      <c r="D34" s="113">
        <v>5879</v>
      </c>
      <c r="E34" s="113" t="s">
        <v>118</v>
      </c>
      <c r="F34" s="114">
        <v>72300</v>
      </c>
      <c r="G34" s="115" t="s">
        <v>90</v>
      </c>
      <c r="H34" s="116">
        <f t="shared" si="10"/>
        <v>65300.2</v>
      </c>
      <c r="I34" s="116">
        <v>0</v>
      </c>
      <c r="J34" s="116">
        <v>878</v>
      </c>
      <c r="K34" s="116">
        <v>6800</v>
      </c>
      <c r="L34" s="116">
        <v>19887.2</v>
      </c>
      <c r="M34" s="116">
        <v>37735</v>
      </c>
      <c r="N34" s="116">
        <v>0</v>
      </c>
      <c r="O34" s="116">
        <v>0</v>
      </c>
      <c r="P34" s="116">
        <v>0</v>
      </c>
      <c r="Q34" s="38" t="s">
        <v>8</v>
      </c>
    </row>
    <row r="35" spans="1:17" s="33" customFormat="1" ht="34.5" customHeight="1" x14ac:dyDescent="0.25">
      <c r="A35" s="31" t="s">
        <v>105</v>
      </c>
      <c r="B35" s="39">
        <v>7</v>
      </c>
      <c r="C35" s="47" t="s">
        <v>180</v>
      </c>
      <c r="D35" s="113">
        <v>4430</v>
      </c>
      <c r="E35" s="113" t="s">
        <v>118</v>
      </c>
      <c r="F35" s="114">
        <v>115500</v>
      </c>
      <c r="G35" s="115" t="s">
        <v>81</v>
      </c>
      <c r="H35" s="116">
        <f t="shared" si="10"/>
        <v>115362</v>
      </c>
      <c r="I35" s="116">
        <v>162</v>
      </c>
      <c r="J35" s="116">
        <v>200</v>
      </c>
      <c r="K35" s="116">
        <v>500</v>
      </c>
      <c r="L35" s="116">
        <v>3500</v>
      </c>
      <c r="M35" s="116">
        <v>30000</v>
      </c>
      <c r="N35" s="116">
        <v>81000</v>
      </c>
      <c r="O35" s="116">
        <v>0</v>
      </c>
      <c r="P35" s="116">
        <v>0</v>
      </c>
      <c r="Q35" s="38" t="s">
        <v>8</v>
      </c>
    </row>
    <row r="36" spans="1:17" s="33" customFormat="1" ht="34.5" customHeight="1" x14ac:dyDescent="0.25">
      <c r="A36" s="31" t="s">
        <v>105</v>
      </c>
      <c r="B36" s="39">
        <v>7</v>
      </c>
      <c r="C36" s="47" t="s">
        <v>91</v>
      </c>
      <c r="D36" s="113">
        <v>4439</v>
      </c>
      <c r="E36" s="113" t="s">
        <v>118</v>
      </c>
      <c r="F36" s="114">
        <v>55500</v>
      </c>
      <c r="G36" s="143" t="s">
        <v>168</v>
      </c>
      <c r="H36" s="116">
        <f t="shared" si="10"/>
        <v>55500</v>
      </c>
      <c r="I36" s="116">
        <v>0</v>
      </c>
      <c r="J36" s="116">
        <v>109</v>
      </c>
      <c r="K36" s="116">
        <v>550</v>
      </c>
      <c r="L36" s="116">
        <v>1450</v>
      </c>
      <c r="M36" s="116">
        <v>35000</v>
      </c>
      <c r="N36" s="116">
        <v>18391</v>
      </c>
      <c r="O36" s="116">
        <v>0</v>
      </c>
      <c r="P36" s="116">
        <v>0</v>
      </c>
      <c r="Q36" s="38" t="s">
        <v>8</v>
      </c>
    </row>
    <row r="37" spans="1:17" s="33" customFormat="1" ht="24" customHeight="1" x14ac:dyDescent="0.25">
      <c r="A37" s="31" t="s">
        <v>105</v>
      </c>
      <c r="B37" s="39">
        <v>7</v>
      </c>
      <c r="C37" s="47" t="s">
        <v>48</v>
      </c>
      <c r="D37" s="113">
        <v>4151</v>
      </c>
      <c r="E37" s="113" t="s">
        <v>118</v>
      </c>
      <c r="F37" s="114">
        <v>61000</v>
      </c>
      <c r="G37" s="115" t="s">
        <v>88</v>
      </c>
      <c r="H37" s="116">
        <f t="shared" si="10"/>
        <v>53680.020000000004</v>
      </c>
      <c r="I37" s="116">
        <v>60.019999999999996</v>
      </c>
      <c r="J37" s="116">
        <v>1520</v>
      </c>
      <c r="K37" s="116">
        <v>215</v>
      </c>
      <c r="L37" s="116">
        <v>15000</v>
      </c>
      <c r="M37" s="116">
        <v>36885</v>
      </c>
      <c r="N37" s="116">
        <v>0</v>
      </c>
      <c r="O37" s="116">
        <v>0</v>
      </c>
      <c r="P37" s="116">
        <v>0</v>
      </c>
      <c r="Q37" s="38" t="s">
        <v>8</v>
      </c>
    </row>
    <row r="38" spans="1:17" s="33" customFormat="1" ht="34.5" customHeight="1" x14ac:dyDescent="0.25">
      <c r="A38" s="31" t="s">
        <v>105</v>
      </c>
      <c r="B38" s="39">
        <v>7</v>
      </c>
      <c r="C38" s="47" t="s">
        <v>53</v>
      </c>
      <c r="D38" s="113">
        <v>4536</v>
      </c>
      <c r="E38" s="113" t="s">
        <v>120</v>
      </c>
      <c r="F38" s="114">
        <v>170000</v>
      </c>
      <c r="G38" s="115" t="s">
        <v>83</v>
      </c>
      <c r="H38" s="116">
        <f>I38+J38+K38+L38+M38+N38+O38+P38</f>
        <v>157694</v>
      </c>
      <c r="I38" s="116">
        <v>0</v>
      </c>
      <c r="J38" s="116">
        <v>0</v>
      </c>
      <c r="K38" s="116">
        <v>52394</v>
      </c>
      <c r="L38" s="116">
        <v>10800</v>
      </c>
      <c r="M38" s="116">
        <v>94500</v>
      </c>
      <c r="N38" s="116">
        <v>0</v>
      </c>
      <c r="O38" s="116">
        <v>0</v>
      </c>
      <c r="P38" s="116">
        <v>0</v>
      </c>
      <c r="Q38" s="38" t="s">
        <v>8</v>
      </c>
    </row>
    <row r="39" spans="1:17" s="33" customFormat="1" ht="57" customHeight="1" x14ac:dyDescent="0.25">
      <c r="A39" s="31" t="s">
        <v>105</v>
      </c>
      <c r="B39" s="39">
        <v>14</v>
      </c>
      <c r="C39" s="47" t="s">
        <v>174</v>
      </c>
      <c r="D39" s="113">
        <v>4264</v>
      </c>
      <c r="E39" s="113" t="s">
        <v>112</v>
      </c>
      <c r="F39" s="114">
        <v>191000</v>
      </c>
      <c r="G39" s="115" t="s">
        <v>88</v>
      </c>
      <c r="H39" s="116">
        <f t="shared" ref="H39" si="11">I39+J39+K39+L39+M39+N39+O39+P39</f>
        <v>191000.26</v>
      </c>
      <c r="I39" s="116">
        <v>0</v>
      </c>
      <c r="J39" s="116">
        <v>2015.26</v>
      </c>
      <c r="K39" s="116">
        <v>8985</v>
      </c>
      <c r="L39" s="116">
        <v>2000</v>
      </c>
      <c r="M39" s="116">
        <v>178000</v>
      </c>
      <c r="N39" s="116">
        <v>0</v>
      </c>
      <c r="O39" s="116">
        <v>0</v>
      </c>
      <c r="P39" s="116">
        <v>0</v>
      </c>
      <c r="Q39" s="32" t="s">
        <v>159</v>
      </c>
    </row>
    <row r="40" spans="1:17" s="33" customFormat="1" ht="15.75" customHeight="1" x14ac:dyDescent="0.25">
      <c r="A40" s="31" t="s">
        <v>105</v>
      </c>
      <c r="B40" s="39"/>
      <c r="C40" s="42" t="s">
        <v>38</v>
      </c>
      <c r="D40" s="23"/>
      <c r="E40" s="23"/>
      <c r="F40" s="40"/>
      <c r="G40" s="21"/>
      <c r="H40" s="118">
        <f t="shared" ref="H40:P40" si="12">SUM(H26:H39)</f>
        <v>1371335.5558200001</v>
      </c>
      <c r="I40" s="118">
        <f t="shared" si="12"/>
        <v>882.71</v>
      </c>
      <c r="J40" s="118">
        <f t="shared" si="12"/>
        <v>19179.795819999999</v>
      </c>
      <c r="K40" s="118">
        <f t="shared" si="12"/>
        <v>172750.8</v>
      </c>
      <c r="L40" s="118">
        <f t="shared" si="12"/>
        <v>217637.2</v>
      </c>
      <c r="M40" s="118">
        <f t="shared" si="12"/>
        <v>669545.05000000005</v>
      </c>
      <c r="N40" s="118">
        <f t="shared" si="12"/>
        <v>291340</v>
      </c>
      <c r="O40" s="118">
        <f t="shared" si="12"/>
        <v>0</v>
      </c>
      <c r="P40" s="118">
        <f t="shared" si="12"/>
        <v>0</v>
      </c>
      <c r="Q40" s="8"/>
    </row>
    <row r="41" spans="1:17" s="30" customFormat="1" ht="18" customHeight="1" x14ac:dyDescent="0.25">
      <c r="A41" s="31" t="s">
        <v>105</v>
      </c>
      <c r="B41" s="24"/>
      <c r="C41" s="25" t="s">
        <v>39</v>
      </c>
      <c r="D41" s="24"/>
      <c r="E41" s="24"/>
      <c r="F41" s="27"/>
      <c r="G41" s="28"/>
      <c r="H41" s="26"/>
      <c r="I41" s="26"/>
      <c r="J41" s="26"/>
      <c r="K41" s="26"/>
      <c r="L41" s="26"/>
      <c r="M41" s="26"/>
      <c r="N41" s="26"/>
      <c r="O41" s="26"/>
      <c r="P41" s="26"/>
      <c r="Q41" s="29"/>
    </row>
    <row r="42" spans="1:17" s="33" customFormat="1" ht="31.5" customHeight="1" x14ac:dyDescent="0.25">
      <c r="A42" s="31" t="s">
        <v>105</v>
      </c>
      <c r="B42" s="39">
        <v>7</v>
      </c>
      <c r="C42" s="47" t="s">
        <v>72</v>
      </c>
      <c r="D42" s="113">
        <v>5100</v>
      </c>
      <c r="E42" s="113" t="s">
        <v>121</v>
      </c>
      <c r="F42" s="144">
        <v>139950</v>
      </c>
      <c r="G42" s="143" t="s">
        <v>169</v>
      </c>
      <c r="H42" s="116">
        <f>I42+J42+K42+L42+M42+N42+O42+P42</f>
        <v>364401.01</v>
      </c>
      <c r="I42" s="116">
        <v>0</v>
      </c>
      <c r="J42" s="116">
        <v>150639</v>
      </c>
      <c r="K42" s="116">
        <v>54504.01</v>
      </c>
      <c r="L42" s="116">
        <v>19308</v>
      </c>
      <c r="M42" s="116">
        <v>19492</v>
      </c>
      <c r="N42" s="116">
        <v>19672</v>
      </c>
      <c r="O42" s="116">
        <v>19837</v>
      </c>
      <c r="P42" s="116">
        <v>80949</v>
      </c>
      <c r="Q42" s="34" t="s">
        <v>164</v>
      </c>
    </row>
    <row r="43" spans="1:17" s="33" customFormat="1" ht="15.75" customHeight="1" x14ac:dyDescent="0.25">
      <c r="A43" s="31" t="s">
        <v>105</v>
      </c>
      <c r="B43" s="39"/>
      <c r="C43" s="42" t="s">
        <v>42</v>
      </c>
      <c r="D43" s="23"/>
      <c r="E43" s="23"/>
      <c r="F43" s="40"/>
      <c r="G43" s="21"/>
      <c r="H43" s="118">
        <f t="shared" ref="H43:P43" si="13">SUM(H42:H42)</f>
        <v>364401.01</v>
      </c>
      <c r="I43" s="118">
        <f t="shared" si="13"/>
        <v>0</v>
      </c>
      <c r="J43" s="118">
        <f t="shared" si="13"/>
        <v>150639</v>
      </c>
      <c r="K43" s="118">
        <f t="shared" si="13"/>
        <v>54504.01</v>
      </c>
      <c r="L43" s="118">
        <f t="shared" si="13"/>
        <v>19308</v>
      </c>
      <c r="M43" s="118">
        <f t="shared" si="13"/>
        <v>19492</v>
      </c>
      <c r="N43" s="118">
        <f t="shared" si="13"/>
        <v>19672</v>
      </c>
      <c r="O43" s="118">
        <f t="shared" si="13"/>
        <v>19837</v>
      </c>
      <c r="P43" s="118">
        <f t="shared" si="13"/>
        <v>80949</v>
      </c>
      <c r="Q43" s="8"/>
    </row>
    <row r="44" spans="1:17" s="30" customFormat="1" ht="18" customHeight="1" x14ac:dyDescent="0.25">
      <c r="A44" s="31" t="s">
        <v>105</v>
      </c>
      <c r="B44" s="24"/>
      <c r="C44" s="25" t="s">
        <v>43</v>
      </c>
      <c r="D44" s="24"/>
      <c r="E44" s="24"/>
      <c r="F44" s="27"/>
      <c r="G44" s="28"/>
      <c r="H44" s="26"/>
      <c r="I44" s="26"/>
      <c r="J44" s="26"/>
      <c r="K44" s="26"/>
      <c r="L44" s="26"/>
      <c r="M44" s="26"/>
      <c r="N44" s="26"/>
      <c r="O44" s="26"/>
      <c r="P44" s="26"/>
      <c r="Q44" s="29"/>
    </row>
    <row r="45" spans="1:17" s="33" customFormat="1" ht="24" customHeight="1" x14ac:dyDescent="0.25">
      <c r="A45" s="31" t="s">
        <v>106</v>
      </c>
      <c r="B45" s="39">
        <v>12</v>
      </c>
      <c r="C45" s="47" t="s">
        <v>74</v>
      </c>
      <c r="D45" s="113">
        <v>5349</v>
      </c>
      <c r="E45" s="113" t="s">
        <v>112</v>
      </c>
      <c r="F45" s="114">
        <v>4660</v>
      </c>
      <c r="G45" s="115" t="s">
        <v>114</v>
      </c>
      <c r="H45" s="116">
        <f>I45+J45+K45+L45+M45+N45+O45+P45</f>
        <v>4660.2369699999999</v>
      </c>
      <c r="I45" s="116">
        <v>0</v>
      </c>
      <c r="J45" s="116">
        <v>872.23697000000004</v>
      </c>
      <c r="K45" s="116">
        <v>3388</v>
      </c>
      <c r="L45" s="116">
        <v>100</v>
      </c>
      <c r="M45" s="116">
        <v>100</v>
      </c>
      <c r="N45" s="116">
        <v>100</v>
      </c>
      <c r="O45" s="116">
        <v>100</v>
      </c>
      <c r="P45" s="116">
        <v>0</v>
      </c>
      <c r="Q45" s="38" t="s">
        <v>8</v>
      </c>
    </row>
    <row r="46" spans="1:17" s="33" customFormat="1" ht="15.75" customHeight="1" thickBot="1" x14ac:dyDescent="0.3">
      <c r="A46" s="31" t="s">
        <v>106</v>
      </c>
      <c r="B46" s="39"/>
      <c r="C46" s="119" t="s">
        <v>44</v>
      </c>
      <c r="D46" s="120"/>
      <c r="E46" s="120"/>
      <c r="F46" s="121"/>
      <c r="G46" s="122"/>
      <c r="H46" s="123">
        <f t="shared" ref="H46:P46" si="14">SUM(H45:H45)</f>
        <v>4660.2369699999999</v>
      </c>
      <c r="I46" s="123">
        <f t="shared" si="14"/>
        <v>0</v>
      </c>
      <c r="J46" s="123">
        <f t="shared" si="14"/>
        <v>872.23697000000004</v>
      </c>
      <c r="K46" s="123">
        <f t="shared" si="14"/>
        <v>3388</v>
      </c>
      <c r="L46" s="123">
        <f t="shared" si="14"/>
        <v>100</v>
      </c>
      <c r="M46" s="123">
        <f t="shared" si="14"/>
        <v>100</v>
      </c>
      <c r="N46" s="123">
        <f t="shared" si="14"/>
        <v>100</v>
      </c>
      <c r="O46" s="123">
        <f t="shared" si="14"/>
        <v>100</v>
      </c>
      <c r="P46" s="123">
        <f t="shared" si="14"/>
        <v>0</v>
      </c>
      <c r="Q46" s="124"/>
    </row>
    <row r="47" spans="1:17" s="33" customFormat="1" ht="9.75" customHeight="1" thickBot="1" x14ac:dyDescent="0.3">
      <c r="A47" s="31" t="s">
        <v>106</v>
      </c>
      <c r="B47" s="39"/>
      <c r="C47" s="49"/>
      <c r="D47" s="16"/>
      <c r="E47" s="16"/>
      <c r="F47" s="17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20"/>
    </row>
    <row r="48" spans="1:17" s="33" customFormat="1" ht="18" customHeight="1" thickBot="1" x14ac:dyDescent="0.3">
      <c r="A48" s="31" t="s">
        <v>106</v>
      </c>
      <c r="B48" s="39"/>
      <c r="C48" s="46" t="s">
        <v>45</v>
      </c>
      <c r="D48" s="11"/>
      <c r="E48" s="11"/>
      <c r="F48" s="14"/>
      <c r="G48" s="15"/>
      <c r="H48" s="12">
        <f t="shared" ref="H48:O48" si="15">H46+H43+H40+H24+H19+H11+H8</f>
        <v>2835770.8727900004</v>
      </c>
      <c r="I48" s="12">
        <f t="shared" si="15"/>
        <v>2326.3000000000002</v>
      </c>
      <c r="J48" s="12">
        <f t="shared" si="15"/>
        <v>222474.08278999999</v>
      </c>
      <c r="K48" s="12">
        <f t="shared" si="15"/>
        <v>370134.24</v>
      </c>
      <c r="L48" s="12">
        <f t="shared" si="15"/>
        <v>545166.19999999995</v>
      </c>
      <c r="M48" s="12">
        <f t="shared" si="15"/>
        <v>1007322.05</v>
      </c>
      <c r="N48" s="12">
        <f t="shared" si="15"/>
        <v>574262</v>
      </c>
      <c r="O48" s="12">
        <f t="shared" si="15"/>
        <v>49937</v>
      </c>
      <c r="P48" s="12" t="e">
        <f>P46+P43+P40+P24+P19+P11+#REF!+P8</f>
        <v>#REF!</v>
      </c>
      <c r="Q48" s="13"/>
    </row>
    <row r="49" spans="3:17" x14ac:dyDescent="0.15">
      <c r="H49" s="4"/>
      <c r="I49" s="5"/>
      <c r="J49" s="5"/>
      <c r="K49" s="5"/>
      <c r="L49" s="5"/>
      <c r="M49" s="5"/>
      <c r="N49" s="5"/>
      <c r="O49" s="5"/>
      <c r="P49" s="5"/>
    </row>
    <row r="50" spans="3:17" s="33" customFormat="1" ht="25.5" customHeight="1" x14ac:dyDescent="0.25">
      <c r="C50" s="172" t="s">
        <v>122</v>
      </c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</row>
    <row r="51" spans="3:17" x14ac:dyDescent="0.15">
      <c r="H51" s="4"/>
      <c r="I51" s="5"/>
      <c r="J51" s="5"/>
      <c r="K51" s="5"/>
      <c r="L51" s="5"/>
      <c r="M51" s="5"/>
      <c r="N51" s="5"/>
      <c r="O51" s="5"/>
      <c r="P51" s="5"/>
    </row>
    <row r="52" spans="3:17" ht="15" x14ac:dyDescent="0.25">
      <c r="C52" s="173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</row>
  </sheetData>
  <mergeCells count="16">
    <mergeCell ref="A3:A4"/>
    <mergeCell ref="B3:B4"/>
    <mergeCell ref="C3:C4"/>
    <mergeCell ref="D3:D4"/>
    <mergeCell ref="E3:E4"/>
    <mergeCell ref="C1:Q1"/>
    <mergeCell ref="C50:Q50"/>
    <mergeCell ref="C52:P52"/>
    <mergeCell ref="K3:K4"/>
    <mergeCell ref="L3:L4"/>
    <mergeCell ref="M3:P3"/>
    <mergeCell ref="Q3:Q4"/>
    <mergeCell ref="F3:G3"/>
    <mergeCell ref="H3:H4"/>
    <mergeCell ref="I3:I4"/>
    <mergeCell ref="J3:J4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78" firstPageNumber="4" fitToHeight="0" orientation="landscape" useFirstPageNumber="1" r:id="rId1"/>
  <headerFooter>
    <oddHeader>&amp;L&amp;"Tahoma,Kurzíva"&amp;9Návrh rozpočtu na rok 2025
Příloha č. 8&amp;R&amp;"Tahoma,Kurzíva"&amp;9Akce reprodukce majetku kraje a ostatní akce, které vyvolají nový závazek kraje pro rok 2026 a další léta</oddHeader>
    <oddFooter>&amp;C&amp;"Tahoma,Obyčejné"&amp;10&amp;P</oddFooter>
  </headerFooter>
  <rowBreaks count="2" manualBreakCount="2">
    <brk id="24" max="16383" man="1"/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6C7E2-2728-4754-8DF5-C7508257B4EC}">
  <sheetPr>
    <pageSetUpPr fitToPage="1"/>
  </sheetPr>
  <dimension ref="A1:WVR39"/>
  <sheetViews>
    <sheetView zoomScaleNormal="100" zoomScaleSheetLayoutView="100" workbookViewId="0">
      <pane ySplit="4" topLeftCell="A5" activePane="bottomLeft" state="frozen"/>
      <selection pane="bottomLeft" activeCell="M2" sqref="M2"/>
    </sheetView>
  </sheetViews>
  <sheetFormatPr defaultRowHeight="12.75" x14ac:dyDescent="0.25"/>
  <cols>
    <col min="1" max="1" width="40" style="51" customWidth="1"/>
    <col min="2" max="2" width="7.85546875" style="51" hidden="1" customWidth="1"/>
    <col min="3" max="5" width="9.42578125" style="51" customWidth="1"/>
    <col min="6" max="9" width="9.28515625" style="51" customWidth="1"/>
    <col min="10" max="10" width="9.28515625" style="138" hidden="1" customWidth="1"/>
    <col min="11" max="11" width="41.7109375" style="51" customWidth="1"/>
    <col min="12" max="12" width="7.85546875" style="51" customWidth="1"/>
    <col min="13" max="254" width="9.140625" style="51"/>
    <col min="255" max="255" width="4.85546875" style="51" customWidth="1"/>
    <col min="256" max="256" width="28" style="51" customWidth="1"/>
    <col min="257" max="258" width="8.5703125" style="51" customWidth="1"/>
    <col min="259" max="260" width="8.28515625" style="51" customWidth="1"/>
    <col min="261" max="261" width="9.7109375" style="51" customWidth="1"/>
    <col min="262" max="264" width="7.42578125" style="51" customWidth="1"/>
    <col min="265" max="265" width="28.140625" style="51" customWidth="1"/>
    <col min="266" max="266" width="7" style="51" hidden="1" customWidth="1"/>
    <col min="267" max="510" width="9.140625" style="51"/>
    <col min="511" max="511" width="4.85546875" style="51" customWidth="1"/>
    <col min="512" max="512" width="28" style="51" customWidth="1"/>
    <col min="513" max="514" width="8.5703125" style="51" customWidth="1"/>
    <col min="515" max="516" width="8.28515625" style="51" customWidth="1"/>
    <col min="517" max="517" width="9.7109375" style="51" customWidth="1"/>
    <col min="518" max="520" width="7.42578125" style="51" customWidth="1"/>
    <col min="521" max="521" width="28.140625" style="51" customWidth="1"/>
    <col min="522" max="522" width="7" style="51" hidden="1" customWidth="1"/>
    <col min="523" max="766" width="9.140625" style="51"/>
    <col min="767" max="767" width="4.85546875" style="51" customWidth="1"/>
    <col min="768" max="768" width="28" style="51" customWidth="1"/>
    <col min="769" max="770" width="8.5703125" style="51" customWidth="1"/>
    <col min="771" max="772" width="8.28515625" style="51" customWidth="1"/>
    <col min="773" max="773" width="9.7109375" style="51" customWidth="1"/>
    <col min="774" max="776" width="7.42578125" style="51" customWidth="1"/>
    <col min="777" max="777" width="28.140625" style="51" customWidth="1"/>
    <col min="778" max="778" width="7" style="51" hidden="1" customWidth="1"/>
    <col min="779" max="1022" width="9.140625" style="51"/>
    <col min="1023" max="1023" width="4.85546875" style="51" customWidth="1"/>
    <col min="1024" max="1024" width="28" style="51" customWidth="1"/>
    <col min="1025" max="1026" width="8.5703125" style="51" customWidth="1"/>
    <col min="1027" max="1028" width="8.28515625" style="51" customWidth="1"/>
    <col min="1029" max="1029" width="9.7109375" style="51" customWidth="1"/>
    <col min="1030" max="1032" width="7.42578125" style="51" customWidth="1"/>
    <col min="1033" max="1033" width="28.140625" style="51" customWidth="1"/>
    <col min="1034" max="1034" width="7" style="51" hidden="1" customWidth="1"/>
    <col min="1035" max="1278" width="9.140625" style="51"/>
    <col min="1279" max="1279" width="4.85546875" style="51" customWidth="1"/>
    <col min="1280" max="1280" width="28" style="51" customWidth="1"/>
    <col min="1281" max="1282" width="8.5703125" style="51" customWidth="1"/>
    <col min="1283" max="1284" width="8.28515625" style="51" customWidth="1"/>
    <col min="1285" max="1285" width="9.7109375" style="51" customWidth="1"/>
    <col min="1286" max="1288" width="7.42578125" style="51" customWidth="1"/>
    <col min="1289" max="1289" width="28.140625" style="51" customWidth="1"/>
    <col min="1290" max="1290" width="7" style="51" hidden="1" customWidth="1"/>
    <col min="1291" max="1534" width="9.140625" style="51"/>
    <col min="1535" max="1535" width="4.85546875" style="51" customWidth="1"/>
    <col min="1536" max="1536" width="28" style="51" customWidth="1"/>
    <col min="1537" max="1538" width="8.5703125" style="51" customWidth="1"/>
    <col min="1539" max="1540" width="8.28515625" style="51" customWidth="1"/>
    <col min="1541" max="1541" width="9.7109375" style="51" customWidth="1"/>
    <col min="1542" max="1544" width="7.42578125" style="51" customWidth="1"/>
    <col min="1545" max="1545" width="28.140625" style="51" customWidth="1"/>
    <col min="1546" max="1546" width="7" style="51" hidden="1" customWidth="1"/>
    <col min="1547" max="1790" width="9.140625" style="51"/>
    <col min="1791" max="1791" width="4.85546875" style="51" customWidth="1"/>
    <col min="1792" max="1792" width="28" style="51" customWidth="1"/>
    <col min="1793" max="1794" width="8.5703125" style="51" customWidth="1"/>
    <col min="1795" max="1796" width="8.28515625" style="51" customWidth="1"/>
    <col min="1797" max="1797" width="9.7109375" style="51" customWidth="1"/>
    <col min="1798" max="1800" width="7.42578125" style="51" customWidth="1"/>
    <col min="1801" max="1801" width="28.140625" style="51" customWidth="1"/>
    <col min="1802" max="1802" width="7" style="51" hidden="1" customWidth="1"/>
    <col min="1803" max="2046" width="9.140625" style="51"/>
    <col min="2047" max="2047" width="4.85546875" style="51" customWidth="1"/>
    <col min="2048" max="2048" width="28" style="51" customWidth="1"/>
    <col min="2049" max="2050" width="8.5703125" style="51" customWidth="1"/>
    <col min="2051" max="2052" width="8.28515625" style="51" customWidth="1"/>
    <col min="2053" max="2053" width="9.7109375" style="51" customWidth="1"/>
    <col min="2054" max="2056" width="7.42578125" style="51" customWidth="1"/>
    <col min="2057" max="2057" width="28.140625" style="51" customWidth="1"/>
    <col min="2058" max="2058" width="7" style="51" hidden="1" customWidth="1"/>
    <col min="2059" max="2302" width="9.140625" style="51"/>
    <col min="2303" max="2303" width="4.85546875" style="51" customWidth="1"/>
    <col min="2304" max="2304" width="28" style="51" customWidth="1"/>
    <col min="2305" max="2306" width="8.5703125" style="51" customWidth="1"/>
    <col min="2307" max="2308" width="8.28515625" style="51" customWidth="1"/>
    <col min="2309" max="2309" width="9.7109375" style="51" customWidth="1"/>
    <col min="2310" max="2312" width="7.42578125" style="51" customWidth="1"/>
    <col min="2313" max="2313" width="28.140625" style="51" customWidth="1"/>
    <col min="2314" max="2314" width="7" style="51" hidden="1" customWidth="1"/>
    <col min="2315" max="2558" width="9.140625" style="51"/>
    <col min="2559" max="2559" width="4.85546875" style="51" customWidth="1"/>
    <col min="2560" max="2560" width="28" style="51" customWidth="1"/>
    <col min="2561" max="2562" width="8.5703125" style="51" customWidth="1"/>
    <col min="2563" max="2564" width="8.28515625" style="51" customWidth="1"/>
    <col min="2565" max="2565" width="9.7109375" style="51" customWidth="1"/>
    <col min="2566" max="2568" width="7.42578125" style="51" customWidth="1"/>
    <col min="2569" max="2569" width="28.140625" style="51" customWidth="1"/>
    <col min="2570" max="2570" width="7" style="51" hidden="1" customWidth="1"/>
    <col min="2571" max="2814" width="9.140625" style="51"/>
    <col min="2815" max="2815" width="4.85546875" style="51" customWidth="1"/>
    <col min="2816" max="2816" width="28" style="51" customWidth="1"/>
    <col min="2817" max="2818" width="8.5703125" style="51" customWidth="1"/>
    <col min="2819" max="2820" width="8.28515625" style="51" customWidth="1"/>
    <col min="2821" max="2821" width="9.7109375" style="51" customWidth="1"/>
    <col min="2822" max="2824" width="7.42578125" style="51" customWidth="1"/>
    <col min="2825" max="2825" width="28.140625" style="51" customWidth="1"/>
    <col min="2826" max="2826" width="7" style="51" hidden="1" customWidth="1"/>
    <col min="2827" max="3070" width="9.140625" style="51"/>
    <col min="3071" max="3071" width="4.85546875" style="51" customWidth="1"/>
    <col min="3072" max="3072" width="28" style="51" customWidth="1"/>
    <col min="3073" max="3074" width="8.5703125" style="51" customWidth="1"/>
    <col min="3075" max="3076" width="8.28515625" style="51" customWidth="1"/>
    <col min="3077" max="3077" width="9.7109375" style="51" customWidth="1"/>
    <col min="3078" max="3080" width="7.42578125" style="51" customWidth="1"/>
    <col min="3081" max="3081" width="28.140625" style="51" customWidth="1"/>
    <col min="3082" max="3082" width="7" style="51" hidden="1" customWidth="1"/>
    <col min="3083" max="3326" width="9.140625" style="51"/>
    <col min="3327" max="3327" width="4.85546875" style="51" customWidth="1"/>
    <col min="3328" max="3328" width="28" style="51" customWidth="1"/>
    <col min="3329" max="3330" width="8.5703125" style="51" customWidth="1"/>
    <col min="3331" max="3332" width="8.28515625" style="51" customWidth="1"/>
    <col min="3333" max="3333" width="9.7109375" style="51" customWidth="1"/>
    <col min="3334" max="3336" width="7.42578125" style="51" customWidth="1"/>
    <col min="3337" max="3337" width="28.140625" style="51" customWidth="1"/>
    <col min="3338" max="3338" width="7" style="51" hidden="1" customWidth="1"/>
    <col min="3339" max="3582" width="9.140625" style="51"/>
    <col min="3583" max="3583" width="4.85546875" style="51" customWidth="1"/>
    <col min="3584" max="3584" width="28" style="51" customWidth="1"/>
    <col min="3585" max="3586" width="8.5703125" style="51" customWidth="1"/>
    <col min="3587" max="3588" width="8.28515625" style="51" customWidth="1"/>
    <col min="3589" max="3589" width="9.7109375" style="51" customWidth="1"/>
    <col min="3590" max="3592" width="7.42578125" style="51" customWidth="1"/>
    <col min="3593" max="3593" width="28.140625" style="51" customWidth="1"/>
    <col min="3594" max="3594" width="7" style="51" hidden="1" customWidth="1"/>
    <col min="3595" max="3838" width="9.140625" style="51"/>
    <col min="3839" max="3839" width="4.85546875" style="51" customWidth="1"/>
    <col min="3840" max="3840" width="28" style="51" customWidth="1"/>
    <col min="3841" max="3842" width="8.5703125" style="51" customWidth="1"/>
    <col min="3843" max="3844" width="8.28515625" style="51" customWidth="1"/>
    <col min="3845" max="3845" width="9.7109375" style="51" customWidth="1"/>
    <col min="3846" max="3848" width="7.42578125" style="51" customWidth="1"/>
    <col min="3849" max="3849" width="28.140625" style="51" customWidth="1"/>
    <col min="3850" max="3850" width="7" style="51" hidden="1" customWidth="1"/>
    <col min="3851" max="4094" width="9.140625" style="51"/>
    <col min="4095" max="4095" width="4.85546875" style="51" customWidth="1"/>
    <col min="4096" max="4096" width="28" style="51" customWidth="1"/>
    <col min="4097" max="4098" width="8.5703125" style="51" customWidth="1"/>
    <col min="4099" max="4100" width="8.28515625" style="51" customWidth="1"/>
    <col min="4101" max="4101" width="9.7109375" style="51" customWidth="1"/>
    <col min="4102" max="4104" width="7.42578125" style="51" customWidth="1"/>
    <col min="4105" max="4105" width="28.140625" style="51" customWidth="1"/>
    <col min="4106" max="4106" width="7" style="51" hidden="1" customWidth="1"/>
    <col min="4107" max="4350" width="9.140625" style="51"/>
    <col min="4351" max="4351" width="4.85546875" style="51" customWidth="1"/>
    <col min="4352" max="4352" width="28" style="51" customWidth="1"/>
    <col min="4353" max="4354" width="8.5703125" style="51" customWidth="1"/>
    <col min="4355" max="4356" width="8.28515625" style="51" customWidth="1"/>
    <col min="4357" max="4357" width="9.7109375" style="51" customWidth="1"/>
    <col min="4358" max="4360" width="7.42578125" style="51" customWidth="1"/>
    <col min="4361" max="4361" width="28.140625" style="51" customWidth="1"/>
    <col min="4362" max="4362" width="7" style="51" hidden="1" customWidth="1"/>
    <col min="4363" max="4606" width="9.140625" style="51"/>
    <col min="4607" max="4607" width="4.85546875" style="51" customWidth="1"/>
    <col min="4608" max="4608" width="28" style="51" customWidth="1"/>
    <col min="4609" max="4610" width="8.5703125" style="51" customWidth="1"/>
    <col min="4611" max="4612" width="8.28515625" style="51" customWidth="1"/>
    <col min="4613" max="4613" width="9.7109375" style="51" customWidth="1"/>
    <col min="4614" max="4616" width="7.42578125" style="51" customWidth="1"/>
    <col min="4617" max="4617" width="28.140625" style="51" customWidth="1"/>
    <col min="4618" max="4618" width="7" style="51" hidden="1" customWidth="1"/>
    <col min="4619" max="4862" width="9.140625" style="51"/>
    <col min="4863" max="4863" width="4.85546875" style="51" customWidth="1"/>
    <col min="4864" max="4864" width="28" style="51" customWidth="1"/>
    <col min="4865" max="4866" width="8.5703125" style="51" customWidth="1"/>
    <col min="4867" max="4868" width="8.28515625" style="51" customWidth="1"/>
    <col min="4869" max="4869" width="9.7109375" style="51" customWidth="1"/>
    <col min="4870" max="4872" width="7.42578125" style="51" customWidth="1"/>
    <col min="4873" max="4873" width="28.140625" style="51" customWidth="1"/>
    <col min="4874" max="4874" width="7" style="51" hidden="1" customWidth="1"/>
    <col min="4875" max="5118" width="9.140625" style="51"/>
    <col min="5119" max="5119" width="4.85546875" style="51" customWidth="1"/>
    <col min="5120" max="5120" width="28" style="51" customWidth="1"/>
    <col min="5121" max="5122" width="8.5703125" style="51" customWidth="1"/>
    <col min="5123" max="5124" width="8.28515625" style="51" customWidth="1"/>
    <col min="5125" max="5125" width="9.7109375" style="51" customWidth="1"/>
    <col min="5126" max="5128" width="7.42578125" style="51" customWidth="1"/>
    <col min="5129" max="5129" width="28.140625" style="51" customWidth="1"/>
    <col min="5130" max="5130" width="7" style="51" hidden="1" customWidth="1"/>
    <col min="5131" max="5374" width="9.140625" style="51"/>
    <col min="5375" max="5375" width="4.85546875" style="51" customWidth="1"/>
    <col min="5376" max="5376" width="28" style="51" customWidth="1"/>
    <col min="5377" max="5378" width="8.5703125" style="51" customWidth="1"/>
    <col min="5379" max="5380" width="8.28515625" style="51" customWidth="1"/>
    <col min="5381" max="5381" width="9.7109375" style="51" customWidth="1"/>
    <col min="5382" max="5384" width="7.42578125" style="51" customWidth="1"/>
    <col min="5385" max="5385" width="28.140625" style="51" customWidth="1"/>
    <col min="5386" max="5386" width="7" style="51" hidden="1" customWidth="1"/>
    <col min="5387" max="5630" width="9.140625" style="51"/>
    <col min="5631" max="5631" width="4.85546875" style="51" customWidth="1"/>
    <col min="5632" max="5632" width="28" style="51" customWidth="1"/>
    <col min="5633" max="5634" width="8.5703125" style="51" customWidth="1"/>
    <col min="5635" max="5636" width="8.28515625" style="51" customWidth="1"/>
    <col min="5637" max="5637" width="9.7109375" style="51" customWidth="1"/>
    <col min="5638" max="5640" width="7.42578125" style="51" customWidth="1"/>
    <col min="5641" max="5641" width="28.140625" style="51" customWidth="1"/>
    <col min="5642" max="5642" width="7" style="51" hidden="1" customWidth="1"/>
    <col min="5643" max="5886" width="9.140625" style="51"/>
    <col min="5887" max="5887" width="4.85546875" style="51" customWidth="1"/>
    <col min="5888" max="5888" width="28" style="51" customWidth="1"/>
    <col min="5889" max="5890" width="8.5703125" style="51" customWidth="1"/>
    <col min="5891" max="5892" width="8.28515625" style="51" customWidth="1"/>
    <col min="5893" max="5893" width="9.7109375" style="51" customWidth="1"/>
    <col min="5894" max="5896" width="7.42578125" style="51" customWidth="1"/>
    <col min="5897" max="5897" width="28.140625" style="51" customWidth="1"/>
    <col min="5898" max="5898" width="7" style="51" hidden="1" customWidth="1"/>
    <col min="5899" max="6142" width="9.140625" style="51"/>
    <col min="6143" max="6143" width="4.85546875" style="51" customWidth="1"/>
    <col min="6144" max="6144" width="28" style="51" customWidth="1"/>
    <col min="6145" max="6146" width="8.5703125" style="51" customWidth="1"/>
    <col min="6147" max="6148" width="8.28515625" style="51" customWidth="1"/>
    <col min="6149" max="6149" width="9.7109375" style="51" customWidth="1"/>
    <col min="6150" max="6152" width="7.42578125" style="51" customWidth="1"/>
    <col min="6153" max="6153" width="28.140625" style="51" customWidth="1"/>
    <col min="6154" max="6154" width="7" style="51" hidden="1" customWidth="1"/>
    <col min="6155" max="6398" width="9.140625" style="51"/>
    <col min="6399" max="6399" width="4.85546875" style="51" customWidth="1"/>
    <col min="6400" max="6400" width="28" style="51" customWidth="1"/>
    <col min="6401" max="6402" width="8.5703125" style="51" customWidth="1"/>
    <col min="6403" max="6404" width="8.28515625" style="51" customWidth="1"/>
    <col min="6405" max="6405" width="9.7109375" style="51" customWidth="1"/>
    <col min="6406" max="6408" width="7.42578125" style="51" customWidth="1"/>
    <col min="6409" max="6409" width="28.140625" style="51" customWidth="1"/>
    <col min="6410" max="6410" width="7" style="51" hidden="1" customWidth="1"/>
    <col min="6411" max="6654" width="9.140625" style="51"/>
    <col min="6655" max="6655" width="4.85546875" style="51" customWidth="1"/>
    <col min="6656" max="6656" width="28" style="51" customWidth="1"/>
    <col min="6657" max="6658" width="8.5703125" style="51" customWidth="1"/>
    <col min="6659" max="6660" width="8.28515625" style="51" customWidth="1"/>
    <col min="6661" max="6661" width="9.7109375" style="51" customWidth="1"/>
    <col min="6662" max="6664" width="7.42578125" style="51" customWidth="1"/>
    <col min="6665" max="6665" width="28.140625" style="51" customWidth="1"/>
    <col min="6666" max="6666" width="7" style="51" hidden="1" customWidth="1"/>
    <col min="6667" max="6910" width="9.140625" style="51"/>
    <col min="6911" max="6911" width="4.85546875" style="51" customWidth="1"/>
    <col min="6912" max="6912" width="28" style="51" customWidth="1"/>
    <col min="6913" max="6914" width="8.5703125" style="51" customWidth="1"/>
    <col min="6915" max="6916" width="8.28515625" style="51" customWidth="1"/>
    <col min="6917" max="6917" width="9.7109375" style="51" customWidth="1"/>
    <col min="6918" max="6920" width="7.42578125" style="51" customWidth="1"/>
    <col min="6921" max="6921" width="28.140625" style="51" customWidth="1"/>
    <col min="6922" max="6922" width="7" style="51" hidden="1" customWidth="1"/>
    <col min="6923" max="7166" width="9.140625" style="51"/>
    <col min="7167" max="7167" width="4.85546875" style="51" customWidth="1"/>
    <col min="7168" max="7168" width="28" style="51" customWidth="1"/>
    <col min="7169" max="7170" width="8.5703125" style="51" customWidth="1"/>
    <col min="7171" max="7172" width="8.28515625" style="51" customWidth="1"/>
    <col min="7173" max="7173" width="9.7109375" style="51" customWidth="1"/>
    <col min="7174" max="7176" width="7.42578125" style="51" customWidth="1"/>
    <col min="7177" max="7177" width="28.140625" style="51" customWidth="1"/>
    <col min="7178" max="7178" width="7" style="51" hidden="1" customWidth="1"/>
    <col min="7179" max="7422" width="9.140625" style="51"/>
    <col min="7423" max="7423" width="4.85546875" style="51" customWidth="1"/>
    <col min="7424" max="7424" width="28" style="51" customWidth="1"/>
    <col min="7425" max="7426" width="8.5703125" style="51" customWidth="1"/>
    <col min="7427" max="7428" width="8.28515625" style="51" customWidth="1"/>
    <col min="7429" max="7429" width="9.7109375" style="51" customWidth="1"/>
    <col min="7430" max="7432" width="7.42578125" style="51" customWidth="1"/>
    <col min="7433" max="7433" width="28.140625" style="51" customWidth="1"/>
    <col min="7434" max="7434" width="7" style="51" hidden="1" customWidth="1"/>
    <col min="7435" max="7678" width="9.140625" style="51"/>
    <col min="7679" max="7679" width="4.85546875" style="51" customWidth="1"/>
    <col min="7680" max="7680" width="28" style="51" customWidth="1"/>
    <col min="7681" max="7682" width="8.5703125" style="51" customWidth="1"/>
    <col min="7683" max="7684" width="8.28515625" style="51" customWidth="1"/>
    <col min="7685" max="7685" width="9.7109375" style="51" customWidth="1"/>
    <col min="7686" max="7688" width="7.42578125" style="51" customWidth="1"/>
    <col min="7689" max="7689" width="28.140625" style="51" customWidth="1"/>
    <col min="7690" max="7690" width="7" style="51" hidden="1" customWidth="1"/>
    <col min="7691" max="7934" width="9.140625" style="51"/>
    <col min="7935" max="7935" width="4.85546875" style="51" customWidth="1"/>
    <col min="7936" max="7936" width="28" style="51" customWidth="1"/>
    <col min="7937" max="7938" width="8.5703125" style="51" customWidth="1"/>
    <col min="7939" max="7940" width="8.28515625" style="51" customWidth="1"/>
    <col min="7941" max="7941" width="9.7109375" style="51" customWidth="1"/>
    <col min="7942" max="7944" width="7.42578125" style="51" customWidth="1"/>
    <col min="7945" max="7945" width="28.140625" style="51" customWidth="1"/>
    <col min="7946" max="7946" width="7" style="51" hidden="1" customWidth="1"/>
    <col min="7947" max="8190" width="9.140625" style="51"/>
    <col min="8191" max="8191" width="4.85546875" style="51" customWidth="1"/>
    <col min="8192" max="8192" width="28" style="51" customWidth="1"/>
    <col min="8193" max="8194" width="8.5703125" style="51" customWidth="1"/>
    <col min="8195" max="8196" width="8.28515625" style="51" customWidth="1"/>
    <col min="8197" max="8197" width="9.7109375" style="51" customWidth="1"/>
    <col min="8198" max="8200" width="7.42578125" style="51" customWidth="1"/>
    <col min="8201" max="8201" width="28.140625" style="51" customWidth="1"/>
    <col min="8202" max="8202" width="7" style="51" hidden="1" customWidth="1"/>
    <col min="8203" max="8446" width="9.140625" style="51"/>
    <col min="8447" max="8447" width="4.85546875" style="51" customWidth="1"/>
    <col min="8448" max="8448" width="28" style="51" customWidth="1"/>
    <col min="8449" max="8450" width="8.5703125" style="51" customWidth="1"/>
    <col min="8451" max="8452" width="8.28515625" style="51" customWidth="1"/>
    <col min="8453" max="8453" width="9.7109375" style="51" customWidth="1"/>
    <col min="8454" max="8456" width="7.42578125" style="51" customWidth="1"/>
    <col min="8457" max="8457" width="28.140625" style="51" customWidth="1"/>
    <col min="8458" max="8458" width="7" style="51" hidden="1" customWidth="1"/>
    <col min="8459" max="8702" width="9.140625" style="51"/>
    <col min="8703" max="8703" width="4.85546875" style="51" customWidth="1"/>
    <col min="8704" max="8704" width="28" style="51" customWidth="1"/>
    <col min="8705" max="8706" width="8.5703125" style="51" customWidth="1"/>
    <col min="8707" max="8708" width="8.28515625" style="51" customWidth="1"/>
    <col min="8709" max="8709" width="9.7109375" style="51" customWidth="1"/>
    <col min="8710" max="8712" width="7.42578125" style="51" customWidth="1"/>
    <col min="8713" max="8713" width="28.140625" style="51" customWidth="1"/>
    <col min="8714" max="8714" width="7" style="51" hidden="1" customWidth="1"/>
    <col min="8715" max="8958" width="9.140625" style="51"/>
    <col min="8959" max="8959" width="4.85546875" style="51" customWidth="1"/>
    <col min="8960" max="8960" width="28" style="51" customWidth="1"/>
    <col min="8961" max="8962" width="8.5703125" style="51" customWidth="1"/>
    <col min="8963" max="8964" width="8.28515625" style="51" customWidth="1"/>
    <col min="8965" max="8965" width="9.7109375" style="51" customWidth="1"/>
    <col min="8966" max="8968" width="7.42578125" style="51" customWidth="1"/>
    <col min="8969" max="8969" width="28.140625" style="51" customWidth="1"/>
    <col min="8970" max="8970" width="7" style="51" hidden="1" customWidth="1"/>
    <col min="8971" max="9214" width="9.140625" style="51"/>
    <col min="9215" max="9215" width="4.85546875" style="51" customWidth="1"/>
    <col min="9216" max="9216" width="28" style="51" customWidth="1"/>
    <col min="9217" max="9218" width="8.5703125" style="51" customWidth="1"/>
    <col min="9219" max="9220" width="8.28515625" style="51" customWidth="1"/>
    <col min="9221" max="9221" width="9.7109375" style="51" customWidth="1"/>
    <col min="9222" max="9224" width="7.42578125" style="51" customWidth="1"/>
    <col min="9225" max="9225" width="28.140625" style="51" customWidth="1"/>
    <col min="9226" max="9226" width="7" style="51" hidden="1" customWidth="1"/>
    <col min="9227" max="9470" width="9.140625" style="51"/>
    <col min="9471" max="9471" width="4.85546875" style="51" customWidth="1"/>
    <col min="9472" max="9472" width="28" style="51" customWidth="1"/>
    <col min="9473" max="9474" width="8.5703125" style="51" customWidth="1"/>
    <col min="9475" max="9476" width="8.28515625" style="51" customWidth="1"/>
    <col min="9477" max="9477" width="9.7109375" style="51" customWidth="1"/>
    <col min="9478" max="9480" width="7.42578125" style="51" customWidth="1"/>
    <col min="9481" max="9481" width="28.140625" style="51" customWidth="1"/>
    <col min="9482" max="9482" width="7" style="51" hidden="1" customWidth="1"/>
    <col min="9483" max="9726" width="9.140625" style="51"/>
    <col min="9727" max="9727" width="4.85546875" style="51" customWidth="1"/>
    <col min="9728" max="9728" width="28" style="51" customWidth="1"/>
    <col min="9729" max="9730" width="8.5703125" style="51" customWidth="1"/>
    <col min="9731" max="9732" width="8.28515625" style="51" customWidth="1"/>
    <col min="9733" max="9733" width="9.7109375" style="51" customWidth="1"/>
    <col min="9734" max="9736" width="7.42578125" style="51" customWidth="1"/>
    <col min="9737" max="9737" width="28.140625" style="51" customWidth="1"/>
    <col min="9738" max="9738" width="7" style="51" hidden="1" customWidth="1"/>
    <col min="9739" max="9982" width="9.140625" style="51"/>
    <col min="9983" max="9983" width="4.85546875" style="51" customWidth="1"/>
    <col min="9984" max="9984" width="28" style="51" customWidth="1"/>
    <col min="9985" max="9986" width="8.5703125" style="51" customWidth="1"/>
    <col min="9987" max="9988" width="8.28515625" style="51" customWidth="1"/>
    <col min="9989" max="9989" width="9.7109375" style="51" customWidth="1"/>
    <col min="9990" max="9992" width="7.42578125" style="51" customWidth="1"/>
    <col min="9993" max="9993" width="28.140625" style="51" customWidth="1"/>
    <col min="9994" max="9994" width="7" style="51" hidden="1" customWidth="1"/>
    <col min="9995" max="10238" width="9.140625" style="51"/>
    <col min="10239" max="10239" width="4.85546875" style="51" customWidth="1"/>
    <col min="10240" max="10240" width="28" style="51" customWidth="1"/>
    <col min="10241" max="10242" width="8.5703125" style="51" customWidth="1"/>
    <col min="10243" max="10244" width="8.28515625" style="51" customWidth="1"/>
    <col min="10245" max="10245" width="9.7109375" style="51" customWidth="1"/>
    <col min="10246" max="10248" width="7.42578125" style="51" customWidth="1"/>
    <col min="10249" max="10249" width="28.140625" style="51" customWidth="1"/>
    <col min="10250" max="10250" width="7" style="51" hidden="1" customWidth="1"/>
    <col min="10251" max="10494" width="9.140625" style="51"/>
    <col min="10495" max="10495" width="4.85546875" style="51" customWidth="1"/>
    <col min="10496" max="10496" width="28" style="51" customWidth="1"/>
    <col min="10497" max="10498" width="8.5703125" style="51" customWidth="1"/>
    <col min="10499" max="10500" width="8.28515625" style="51" customWidth="1"/>
    <col min="10501" max="10501" width="9.7109375" style="51" customWidth="1"/>
    <col min="10502" max="10504" width="7.42578125" style="51" customWidth="1"/>
    <col min="10505" max="10505" width="28.140625" style="51" customWidth="1"/>
    <col min="10506" max="10506" width="7" style="51" hidden="1" customWidth="1"/>
    <col min="10507" max="10750" width="9.140625" style="51"/>
    <col min="10751" max="10751" width="4.85546875" style="51" customWidth="1"/>
    <col min="10752" max="10752" width="28" style="51" customWidth="1"/>
    <col min="10753" max="10754" width="8.5703125" style="51" customWidth="1"/>
    <col min="10755" max="10756" width="8.28515625" style="51" customWidth="1"/>
    <col min="10757" max="10757" width="9.7109375" style="51" customWidth="1"/>
    <col min="10758" max="10760" width="7.42578125" style="51" customWidth="1"/>
    <col min="10761" max="10761" width="28.140625" style="51" customWidth="1"/>
    <col min="10762" max="10762" width="7" style="51" hidden="1" customWidth="1"/>
    <col min="10763" max="11006" width="9.140625" style="51"/>
    <col min="11007" max="11007" width="4.85546875" style="51" customWidth="1"/>
    <col min="11008" max="11008" width="28" style="51" customWidth="1"/>
    <col min="11009" max="11010" width="8.5703125" style="51" customWidth="1"/>
    <col min="11011" max="11012" width="8.28515625" style="51" customWidth="1"/>
    <col min="11013" max="11013" width="9.7109375" style="51" customWidth="1"/>
    <col min="11014" max="11016" width="7.42578125" style="51" customWidth="1"/>
    <col min="11017" max="11017" width="28.140625" style="51" customWidth="1"/>
    <col min="11018" max="11018" width="7" style="51" hidden="1" customWidth="1"/>
    <col min="11019" max="11262" width="9.140625" style="51"/>
    <col min="11263" max="11263" width="4.85546875" style="51" customWidth="1"/>
    <col min="11264" max="11264" width="28" style="51" customWidth="1"/>
    <col min="11265" max="11266" width="8.5703125" style="51" customWidth="1"/>
    <col min="11267" max="11268" width="8.28515625" style="51" customWidth="1"/>
    <col min="11269" max="11269" width="9.7109375" style="51" customWidth="1"/>
    <col min="11270" max="11272" width="7.42578125" style="51" customWidth="1"/>
    <col min="11273" max="11273" width="28.140625" style="51" customWidth="1"/>
    <col min="11274" max="11274" width="7" style="51" hidden="1" customWidth="1"/>
    <col min="11275" max="11518" width="9.140625" style="51"/>
    <col min="11519" max="11519" width="4.85546875" style="51" customWidth="1"/>
    <col min="11520" max="11520" width="28" style="51" customWidth="1"/>
    <col min="11521" max="11522" width="8.5703125" style="51" customWidth="1"/>
    <col min="11523" max="11524" width="8.28515625" style="51" customWidth="1"/>
    <col min="11525" max="11525" width="9.7109375" style="51" customWidth="1"/>
    <col min="11526" max="11528" width="7.42578125" style="51" customWidth="1"/>
    <col min="11529" max="11529" width="28.140625" style="51" customWidth="1"/>
    <col min="11530" max="11530" width="7" style="51" hidden="1" customWidth="1"/>
    <col min="11531" max="11774" width="9.140625" style="51"/>
    <col min="11775" max="11775" width="4.85546875" style="51" customWidth="1"/>
    <col min="11776" max="11776" width="28" style="51" customWidth="1"/>
    <col min="11777" max="11778" width="8.5703125" style="51" customWidth="1"/>
    <col min="11779" max="11780" width="8.28515625" style="51" customWidth="1"/>
    <col min="11781" max="11781" width="9.7109375" style="51" customWidth="1"/>
    <col min="11782" max="11784" width="7.42578125" style="51" customWidth="1"/>
    <col min="11785" max="11785" width="28.140625" style="51" customWidth="1"/>
    <col min="11786" max="11786" width="7" style="51" hidden="1" customWidth="1"/>
    <col min="11787" max="12030" width="9.140625" style="51"/>
    <col min="12031" max="12031" width="4.85546875" style="51" customWidth="1"/>
    <col min="12032" max="12032" width="28" style="51" customWidth="1"/>
    <col min="12033" max="12034" width="8.5703125" style="51" customWidth="1"/>
    <col min="12035" max="12036" width="8.28515625" style="51" customWidth="1"/>
    <col min="12037" max="12037" width="9.7109375" style="51" customWidth="1"/>
    <col min="12038" max="12040" width="7.42578125" style="51" customWidth="1"/>
    <col min="12041" max="12041" width="28.140625" style="51" customWidth="1"/>
    <col min="12042" max="12042" width="7" style="51" hidden="1" customWidth="1"/>
    <col min="12043" max="12286" width="9.140625" style="51"/>
    <col min="12287" max="12287" width="4.85546875" style="51" customWidth="1"/>
    <col min="12288" max="12288" width="28" style="51" customWidth="1"/>
    <col min="12289" max="12290" width="8.5703125" style="51" customWidth="1"/>
    <col min="12291" max="12292" width="8.28515625" style="51" customWidth="1"/>
    <col min="12293" max="12293" width="9.7109375" style="51" customWidth="1"/>
    <col min="12294" max="12296" width="7.42578125" style="51" customWidth="1"/>
    <col min="12297" max="12297" width="28.140625" style="51" customWidth="1"/>
    <col min="12298" max="12298" width="7" style="51" hidden="1" customWidth="1"/>
    <col min="12299" max="12542" width="9.140625" style="51"/>
    <col min="12543" max="12543" width="4.85546875" style="51" customWidth="1"/>
    <col min="12544" max="12544" width="28" style="51" customWidth="1"/>
    <col min="12545" max="12546" width="8.5703125" style="51" customWidth="1"/>
    <col min="12547" max="12548" width="8.28515625" style="51" customWidth="1"/>
    <col min="12549" max="12549" width="9.7109375" style="51" customWidth="1"/>
    <col min="12550" max="12552" width="7.42578125" style="51" customWidth="1"/>
    <col min="12553" max="12553" width="28.140625" style="51" customWidth="1"/>
    <col min="12554" max="12554" width="7" style="51" hidden="1" customWidth="1"/>
    <col min="12555" max="12798" width="9.140625" style="51"/>
    <col min="12799" max="12799" width="4.85546875" style="51" customWidth="1"/>
    <col min="12800" max="12800" width="28" style="51" customWidth="1"/>
    <col min="12801" max="12802" width="8.5703125" style="51" customWidth="1"/>
    <col min="12803" max="12804" width="8.28515625" style="51" customWidth="1"/>
    <col min="12805" max="12805" width="9.7109375" style="51" customWidth="1"/>
    <col min="12806" max="12808" width="7.42578125" style="51" customWidth="1"/>
    <col min="12809" max="12809" width="28.140625" style="51" customWidth="1"/>
    <col min="12810" max="12810" width="7" style="51" hidden="1" customWidth="1"/>
    <col min="12811" max="13054" width="9.140625" style="51"/>
    <col min="13055" max="13055" width="4.85546875" style="51" customWidth="1"/>
    <col min="13056" max="13056" width="28" style="51" customWidth="1"/>
    <col min="13057" max="13058" width="8.5703125" style="51" customWidth="1"/>
    <col min="13059" max="13060" width="8.28515625" style="51" customWidth="1"/>
    <col min="13061" max="13061" width="9.7109375" style="51" customWidth="1"/>
    <col min="13062" max="13064" width="7.42578125" style="51" customWidth="1"/>
    <col min="13065" max="13065" width="28.140625" style="51" customWidth="1"/>
    <col min="13066" max="13066" width="7" style="51" hidden="1" customWidth="1"/>
    <col min="13067" max="13310" width="9.140625" style="51"/>
    <col min="13311" max="13311" width="4.85546875" style="51" customWidth="1"/>
    <col min="13312" max="13312" width="28" style="51" customWidth="1"/>
    <col min="13313" max="13314" width="8.5703125" style="51" customWidth="1"/>
    <col min="13315" max="13316" width="8.28515625" style="51" customWidth="1"/>
    <col min="13317" max="13317" width="9.7109375" style="51" customWidth="1"/>
    <col min="13318" max="13320" width="7.42578125" style="51" customWidth="1"/>
    <col min="13321" max="13321" width="28.140625" style="51" customWidth="1"/>
    <col min="13322" max="13322" width="7" style="51" hidden="1" customWidth="1"/>
    <col min="13323" max="13566" width="9.140625" style="51"/>
    <col min="13567" max="13567" width="4.85546875" style="51" customWidth="1"/>
    <col min="13568" max="13568" width="28" style="51" customWidth="1"/>
    <col min="13569" max="13570" width="8.5703125" style="51" customWidth="1"/>
    <col min="13571" max="13572" width="8.28515625" style="51" customWidth="1"/>
    <col min="13573" max="13573" width="9.7109375" style="51" customWidth="1"/>
    <col min="13574" max="13576" width="7.42578125" style="51" customWidth="1"/>
    <col min="13577" max="13577" width="28.140625" style="51" customWidth="1"/>
    <col min="13578" max="13578" width="7" style="51" hidden="1" customWidth="1"/>
    <col min="13579" max="13822" width="9.140625" style="51"/>
    <col min="13823" max="13823" width="4.85546875" style="51" customWidth="1"/>
    <col min="13824" max="13824" width="28" style="51" customWidth="1"/>
    <col min="13825" max="13826" width="8.5703125" style="51" customWidth="1"/>
    <col min="13827" max="13828" width="8.28515625" style="51" customWidth="1"/>
    <col min="13829" max="13829" width="9.7109375" style="51" customWidth="1"/>
    <col min="13830" max="13832" width="7.42578125" style="51" customWidth="1"/>
    <col min="13833" max="13833" width="28.140625" style="51" customWidth="1"/>
    <col min="13834" max="13834" width="7" style="51" hidden="1" customWidth="1"/>
    <col min="13835" max="14078" width="9.140625" style="51"/>
    <col min="14079" max="14079" width="4.85546875" style="51" customWidth="1"/>
    <col min="14080" max="14080" width="28" style="51" customWidth="1"/>
    <col min="14081" max="14082" width="8.5703125" style="51" customWidth="1"/>
    <col min="14083" max="14084" width="8.28515625" style="51" customWidth="1"/>
    <col min="14085" max="14085" width="9.7109375" style="51" customWidth="1"/>
    <col min="14086" max="14088" width="7.42578125" style="51" customWidth="1"/>
    <col min="14089" max="14089" width="28.140625" style="51" customWidth="1"/>
    <col min="14090" max="14090" width="7" style="51" hidden="1" customWidth="1"/>
    <col min="14091" max="14334" width="9.140625" style="51"/>
    <col min="14335" max="14335" width="4.85546875" style="51" customWidth="1"/>
    <col min="14336" max="14336" width="28" style="51" customWidth="1"/>
    <col min="14337" max="14338" width="8.5703125" style="51" customWidth="1"/>
    <col min="14339" max="14340" width="8.28515625" style="51" customWidth="1"/>
    <col min="14341" max="14341" width="9.7109375" style="51" customWidth="1"/>
    <col min="14342" max="14344" width="7.42578125" style="51" customWidth="1"/>
    <col min="14345" max="14345" width="28.140625" style="51" customWidth="1"/>
    <col min="14346" max="14346" width="7" style="51" hidden="1" customWidth="1"/>
    <col min="14347" max="14590" width="9.140625" style="51"/>
    <col min="14591" max="14591" width="4.85546875" style="51" customWidth="1"/>
    <col min="14592" max="14592" width="28" style="51" customWidth="1"/>
    <col min="14593" max="14594" width="8.5703125" style="51" customWidth="1"/>
    <col min="14595" max="14596" width="8.28515625" style="51" customWidth="1"/>
    <col min="14597" max="14597" width="9.7109375" style="51" customWidth="1"/>
    <col min="14598" max="14600" width="7.42578125" style="51" customWidth="1"/>
    <col min="14601" max="14601" width="28.140625" style="51" customWidth="1"/>
    <col min="14602" max="14602" width="7" style="51" hidden="1" customWidth="1"/>
    <col min="14603" max="14846" width="9.140625" style="51"/>
    <col min="14847" max="14847" width="4.85546875" style="51" customWidth="1"/>
    <col min="14848" max="14848" width="28" style="51" customWidth="1"/>
    <col min="14849" max="14850" width="8.5703125" style="51" customWidth="1"/>
    <col min="14851" max="14852" width="8.28515625" style="51" customWidth="1"/>
    <col min="14853" max="14853" width="9.7109375" style="51" customWidth="1"/>
    <col min="14854" max="14856" width="7.42578125" style="51" customWidth="1"/>
    <col min="14857" max="14857" width="28.140625" style="51" customWidth="1"/>
    <col min="14858" max="14858" width="7" style="51" hidden="1" customWidth="1"/>
    <col min="14859" max="15102" width="9.140625" style="51"/>
    <col min="15103" max="15103" width="4.85546875" style="51" customWidth="1"/>
    <col min="15104" max="15104" width="28" style="51" customWidth="1"/>
    <col min="15105" max="15106" width="8.5703125" style="51" customWidth="1"/>
    <col min="15107" max="15108" width="8.28515625" style="51" customWidth="1"/>
    <col min="15109" max="15109" width="9.7109375" style="51" customWidth="1"/>
    <col min="15110" max="15112" width="7.42578125" style="51" customWidth="1"/>
    <col min="15113" max="15113" width="28.140625" style="51" customWidth="1"/>
    <col min="15114" max="15114" width="7" style="51" hidden="1" customWidth="1"/>
    <col min="15115" max="15358" width="9.140625" style="51"/>
    <col min="15359" max="15359" width="4.85546875" style="51" customWidth="1"/>
    <col min="15360" max="15360" width="28" style="51" customWidth="1"/>
    <col min="15361" max="15362" width="8.5703125" style="51" customWidth="1"/>
    <col min="15363" max="15364" width="8.28515625" style="51" customWidth="1"/>
    <col min="15365" max="15365" width="9.7109375" style="51" customWidth="1"/>
    <col min="15366" max="15368" width="7.42578125" style="51" customWidth="1"/>
    <col min="15369" max="15369" width="28.140625" style="51" customWidth="1"/>
    <col min="15370" max="15370" width="7" style="51" hidden="1" customWidth="1"/>
    <col min="15371" max="15614" width="9.140625" style="51"/>
    <col min="15615" max="15615" width="4.85546875" style="51" customWidth="1"/>
    <col min="15616" max="15616" width="28" style="51" customWidth="1"/>
    <col min="15617" max="15618" width="8.5703125" style="51" customWidth="1"/>
    <col min="15619" max="15620" width="8.28515625" style="51" customWidth="1"/>
    <col min="15621" max="15621" width="9.7109375" style="51" customWidth="1"/>
    <col min="15622" max="15624" width="7.42578125" style="51" customWidth="1"/>
    <col min="15625" max="15625" width="28.140625" style="51" customWidth="1"/>
    <col min="15626" max="15626" width="7" style="51" hidden="1" customWidth="1"/>
    <col min="15627" max="15870" width="9.140625" style="51"/>
    <col min="15871" max="15871" width="4.85546875" style="51" customWidth="1"/>
    <col min="15872" max="15872" width="28" style="51" customWidth="1"/>
    <col min="15873" max="15874" width="8.5703125" style="51" customWidth="1"/>
    <col min="15875" max="15876" width="8.28515625" style="51" customWidth="1"/>
    <col min="15877" max="15877" width="9.7109375" style="51" customWidth="1"/>
    <col min="15878" max="15880" width="7.42578125" style="51" customWidth="1"/>
    <col min="15881" max="15881" width="28.140625" style="51" customWidth="1"/>
    <col min="15882" max="15882" width="7" style="51" hidden="1" customWidth="1"/>
    <col min="15883" max="16126" width="9.140625" style="51"/>
    <col min="16127" max="16127" width="4.85546875" style="51" customWidth="1"/>
    <col min="16128" max="16128" width="28" style="51" customWidth="1"/>
    <col min="16129" max="16130" width="8.5703125" style="51" customWidth="1"/>
    <col min="16131" max="16132" width="8.28515625" style="51" customWidth="1"/>
    <col min="16133" max="16133" width="9.7109375" style="51" customWidth="1"/>
    <col min="16134" max="16136" width="7.42578125" style="51" customWidth="1"/>
    <col min="16137" max="16137" width="28.140625" style="51" customWidth="1"/>
    <col min="16138" max="16138" width="7" style="51" hidden="1" customWidth="1"/>
    <col min="16139" max="16384" width="9.140625" style="51"/>
  </cols>
  <sheetData>
    <row r="1" spans="1:11" ht="38.25" customHeight="1" x14ac:dyDescent="0.25">
      <c r="A1" s="181" t="s">
        <v>162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3.5" thickBot="1" x14ac:dyDescent="0.2">
      <c r="A2" s="52"/>
      <c r="B2" s="52"/>
      <c r="C2" s="53"/>
      <c r="D2" s="53"/>
      <c r="E2" s="53"/>
      <c r="F2" s="53"/>
      <c r="G2" s="54"/>
      <c r="H2" s="54"/>
      <c r="I2" s="54"/>
      <c r="J2" s="127"/>
      <c r="K2" s="148" t="s">
        <v>0</v>
      </c>
    </row>
    <row r="3" spans="1:11" ht="24" customHeight="1" x14ac:dyDescent="0.25">
      <c r="A3" s="183" t="s">
        <v>123</v>
      </c>
      <c r="B3" s="185" t="s">
        <v>124</v>
      </c>
      <c r="C3" s="187" t="s">
        <v>125</v>
      </c>
      <c r="D3" s="187" t="s">
        <v>126</v>
      </c>
      <c r="E3" s="187" t="s">
        <v>80</v>
      </c>
      <c r="F3" s="191" t="s">
        <v>160</v>
      </c>
      <c r="G3" s="157" t="s">
        <v>171</v>
      </c>
      <c r="H3" s="158"/>
      <c r="I3" s="158"/>
      <c r="J3" s="159"/>
      <c r="K3" s="189" t="s">
        <v>127</v>
      </c>
    </row>
    <row r="4" spans="1:11" ht="24" customHeight="1" x14ac:dyDescent="0.25">
      <c r="A4" s="184"/>
      <c r="B4" s="186"/>
      <c r="C4" s="188"/>
      <c r="D4" s="188"/>
      <c r="E4" s="188"/>
      <c r="F4" s="192"/>
      <c r="G4" s="55" t="s">
        <v>4</v>
      </c>
      <c r="H4" s="55" t="s">
        <v>128</v>
      </c>
      <c r="I4" s="55" t="s">
        <v>129</v>
      </c>
      <c r="J4" s="128" t="s">
        <v>77</v>
      </c>
      <c r="K4" s="190"/>
    </row>
    <row r="5" spans="1:11" s="56" customFormat="1" ht="18" customHeight="1" x14ac:dyDescent="0.25">
      <c r="A5" s="178" t="s">
        <v>5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</row>
    <row r="6" spans="1:11" s="56" customFormat="1" ht="56.25" customHeight="1" x14ac:dyDescent="0.25">
      <c r="A6" s="57" t="s">
        <v>130</v>
      </c>
      <c r="B6" s="58"/>
      <c r="C6" s="59">
        <f>D6+E6+F6+G6+H6+I6</f>
        <v>215</v>
      </c>
      <c r="D6" s="59">
        <v>0</v>
      </c>
      <c r="E6" s="59">
        <v>15</v>
      </c>
      <c r="F6" s="60">
        <v>50</v>
      </c>
      <c r="G6" s="140">
        <v>50</v>
      </c>
      <c r="H6" s="140">
        <v>50</v>
      </c>
      <c r="I6" s="140">
        <v>50</v>
      </c>
      <c r="J6" s="125" t="s">
        <v>131</v>
      </c>
      <c r="K6" s="61" t="s">
        <v>132</v>
      </c>
    </row>
    <row r="7" spans="1:11" s="56" customFormat="1" ht="26.25" customHeight="1" x14ac:dyDescent="0.25">
      <c r="A7" s="62" t="s">
        <v>6</v>
      </c>
      <c r="B7" s="63"/>
      <c r="C7" s="64">
        <f t="shared" ref="C7:J7" si="0">SUM(C6:C6)</f>
        <v>215</v>
      </c>
      <c r="D7" s="64">
        <f t="shared" si="0"/>
        <v>0</v>
      </c>
      <c r="E7" s="64">
        <f t="shared" si="0"/>
        <v>15</v>
      </c>
      <c r="F7" s="64">
        <f t="shared" si="0"/>
        <v>50</v>
      </c>
      <c r="G7" s="64">
        <f t="shared" si="0"/>
        <v>50</v>
      </c>
      <c r="H7" s="64">
        <f t="shared" si="0"/>
        <v>50</v>
      </c>
      <c r="I7" s="64">
        <f t="shared" si="0"/>
        <v>50</v>
      </c>
      <c r="J7" s="129">
        <f t="shared" si="0"/>
        <v>0</v>
      </c>
      <c r="K7" s="65"/>
    </row>
    <row r="8" spans="1:11" s="56" customFormat="1" ht="18" customHeight="1" x14ac:dyDescent="0.25">
      <c r="A8" s="66" t="s">
        <v>133</v>
      </c>
      <c r="B8" s="67"/>
      <c r="C8" s="67"/>
      <c r="D8" s="67"/>
      <c r="E8" s="67"/>
      <c r="F8" s="67"/>
      <c r="G8" s="67"/>
      <c r="H8" s="67"/>
      <c r="I8" s="67"/>
      <c r="J8" s="130"/>
      <c r="K8" s="68"/>
    </row>
    <row r="9" spans="1:11" s="56" customFormat="1" ht="109.5" customHeight="1" x14ac:dyDescent="0.25">
      <c r="A9" s="69" t="s">
        <v>134</v>
      </c>
      <c r="B9" s="70"/>
      <c r="C9" s="71">
        <f>E9+F9+G9+H9+I9+J9</f>
        <v>191000</v>
      </c>
      <c r="D9" s="72">
        <v>0</v>
      </c>
      <c r="E9" s="71">
        <v>59000</v>
      </c>
      <c r="F9" s="72">
        <v>87500</v>
      </c>
      <c r="G9" s="140">
        <v>44500</v>
      </c>
      <c r="H9" s="140">
        <v>0</v>
      </c>
      <c r="I9" s="140">
        <v>0</v>
      </c>
      <c r="J9" s="131">
        <v>0</v>
      </c>
      <c r="K9" s="73" t="s">
        <v>135</v>
      </c>
    </row>
    <row r="10" spans="1:11" s="56" customFormat="1" ht="129.75" customHeight="1" x14ac:dyDescent="0.25">
      <c r="A10" s="81" t="s">
        <v>136</v>
      </c>
      <c r="B10" s="91"/>
      <c r="C10" s="71">
        <f>E10+F10+G10+H10+I10+J10</f>
        <v>15743</v>
      </c>
      <c r="D10" s="72">
        <v>0</v>
      </c>
      <c r="E10" s="71">
        <v>3045</v>
      </c>
      <c r="F10" s="72">
        <v>3233</v>
      </c>
      <c r="G10" s="140">
        <v>3155</v>
      </c>
      <c r="H10" s="140">
        <v>3155</v>
      </c>
      <c r="I10" s="140">
        <v>3155</v>
      </c>
      <c r="J10" s="131">
        <v>0</v>
      </c>
      <c r="K10" s="82" t="s">
        <v>137</v>
      </c>
    </row>
    <row r="11" spans="1:11" s="56" customFormat="1" ht="69" customHeight="1" x14ac:dyDescent="0.25">
      <c r="A11" s="74" t="s">
        <v>177</v>
      </c>
      <c r="B11" s="75"/>
      <c r="C11" s="76">
        <f>E11+F11+G11+H11+I11+J11</f>
        <v>120</v>
      </c>
      <c r="D11" s="60">
        <v>0</v>
      </c>
      <c r="E11" s="76">
        <v>30</v>
      </c>
      <c r="F11" s="60">
        <v>30</v>
      </c>
      <c r="G11" s="140">
        <v>30</v>
      </c>
      <c r="H11" s="140">
        <v>30</v>
      </c>
      <c r="I11" s="140">
        <v>0</v>
      </c>
      <c r="J11" s="126">
        <v>0</v>
      </c>
      <c r="K11" s="77" t="s">
        <v>178</v>
      </c>
    </row>
    <row r="12" spans="1:11" s="56" customFormat="1" ht="15.75" customHeight="1" x14ac:dyDescent="0.25">
      <c r="A12" s="62" t="s">
        <v>138</v>
      </c>
      <c r="B12" s="78"/>
      <c r="C12" s="78">
        <f>SUM(C9:C11)</f>
        <v>206863</v>
      </c>
      <c r="D12" s="78">
        <f t="shared" ref="D12:I12" si="1">SUM(D9:D11)</f>
        <v>0</v>
      </c>
      <c r="E12" s="78">
        <f t="shared" si="1"/>
        <v>62075</v>
      </c>
      <c r="F12" s="78">
        <f t="shared" si="1"/>
        <v>90763</v>
      </c>
      <c r="G12" s="78">
        <f t="shared" si="1"/>
        <v>47685</v>
      </c>
      <c r="H12" s="78">
        <f t="shared" si="1"/>
        <v>3185</v>
      </c>
      <c r="I12" s="78">
        <f t="shared" si="1"/>
        <v>3155</v>
      </c>
      <c r="J12" s="132">
        <f t="shared" ref="J12" si="2">SUM(J9:J10)</f>
        <v>0</v>
      </c>
      <c r="K12" s="65"/>
    </row>
    <row r="13" spans="1:11" s="56" customFormat="1" ht="18" customHeight="1" x14ac:dyDescent="0.25">
      <c r="A13" s="66" t="s">
        <v>115</v>
      </c>
      <c r="B13" s="67"/>
      <c r="C13" s="67"/>
      <c r="D13" s="67"/>
      <c r="E13" s="67"/>
      <c r="F13" s="67"/>
      <c r="G13" s="67"/>
      <c r="H13" s="67"/>
      <c r="I13" s="67"/>
      <c r="J13" s="130"/>
      <c r="K13" s="68"/>
    </row>
    <row r="14" spans="1:11" s="56" customFormat="1" ht="94.5" x14ac:dyDescent="0.25">
      <c r="A14" s="79" t="s">
        <v>139</v>
      </c>
      <c r="B14" s="75">
        <v>8503</v>
      </c>
      <c r="C14" s="59">
        <f>D14+E14+F14+G14+H14+I14+J14</f>
        <v>136428</v>
      </c>
      <c r="D14" s="59">
        <v>8154</v>
      </c>
      <c r="E14" s="59">
        <v>55828</v>
      </c>
      <c r="F14" s="60">
        <v>24014</v>
      </c>
      <c r="G14" s="140">
        <v>15825</v>
      </c>
      <c r="H14" s="140">
        <v>16142</v>
      </c>
      <c r="I14" s="140">
        <v>16465</v>
      </c>
      <c r="J14" s="126">
        <v>0</v>
      </c>
      <c r="K14" s="61" t="s">
        <v>140</v>
      </c>
    </row>
    <row r="15" spans="1:11" s="56" customFormat="1" ht="26.25" customHeight="1" x14ac:dyDescent="0.25">
      <c r="A15" s="62" t="s">
        <v>116</v>
      </c>
      <c r="B15" s="78"/>
      <c r="C15" s="78">
        <f>SUM(C14)</f>
        <v>136428</v>
      </c>
      <c r="D15" s="78">
        <f t="shared" ref="D15:J15" si="3">SUM(D14)</f>
        <v>8154</v>
      </c>
      <c r="E15" s="78">
        <f t="shared" si="3"/>
        <v>55828</v>
      </c>
      <c r="F15" s="78">
        <f t="shared" si="3"/>
        <v>24014</v>
      </c>
      <c r="G15" s="78">
        <f t="shared" si="3"/>
        <v>15825</v>
      </c>
      <c r="H15" s="78">
        <f t="shared" si="3"/>
        <v>16142</v>
      </c>
      <c r="I15" s="78">
        <f t="shared" si="3"/>
        <v>16465</v>
      </c>
      <c r="J15" s="132">
        <f t="shared" si="3"/>
        <v>0</v>
      </c>
      <c r="K15" s="65"/>
    </row>
    <row r="16" spans="1:11" s="56" customFormat="1" ht="18" customHeight="1" x14ac:dyDescent="0.25">
      <c r="A16" s="66" t="s">
        <v>141</v>
      </c>
      <c r="B16" s="67"/>
      <c r="C16" s="67"/>
      <c r="D16" s="67"/>
      <c r="E16" s="67"/>
      <c r="F16" s="67"/>
      <c r="G16" s="67"/>
      <c r="H16" s="67"/>
      <c r="I16" s="67"/>
      <c r="J16" s="130"/>
      <c r="K16" s="68"/>
    </row>
    <row r="17" spans="1:22" s="56" customFormat="1" ht="55.5" customHeight="1" x14ac:dyDescent="0.25">
      <c r="A17" s="145" t="s">
        <v>142</v>
      </c>
      <c r="B17" s="146"/>
      <c r="C17" s="76">
        <f>D17+E17+F17+G17+H17+I17+J17</f>
        <v>536</v>
      </c>
      <c r="D17" s="76">
        <v>268</v>
      </c>
      <c r="E17" s="76">
        <v>134</v>
      </c>
      <c r="F17" s="60">
        <v>0</v>
      </c>
      <c r="G17" s="140">
        <v>0</v>
      </c>
      <c r="H17" s="140">
        <v>134</v>
      </c>
      <c r="I17" s="140">
        <v>0</v>
      </c>
      <c r="J17" s="147">
        <v>0</v>
      </c>
      <c r="K17" s="61" t="s">
        <v>143</v>
      </c>
    </row>
    <row r="18" spans="1:22" s="56" customFormat="1" ht="26.25" customHeight="1" x14ac:dyDescent="0.25">
      <c r="A18" s="62" t="s">
        <v>144</v>
      </c>
      <c r="B18" s="78"/>
      <c r="C18" s="78">
        <f>SUM(C17)</f>
        <v>536</v>
      </c>
      <c r="D18" s="78">
        <f t="shared" ref="D18:J18" si="4">SUM(D17)</f>
        <v>268</v>
      </c>
      <c r="E18" s="78">
        <f t="shared" si="4"/>
        <v>134</v>
      </c>
      <c r="F18" s="78">
        <f t="shared" si="4"/>
        <v>0</v>
      </c>
      <c r="G18" s="78">
        <f t="shared" si="4"/>
        <v>0</v>
      </c>
      <c r="H18" s="78">
        <f t="shared" si="4"/>
        <v>134</v>
      </c>
      <c r="I18" s="78">
        <f t="shared" si="4"/>
        <v>0</v>
      </c>
      <c r="J18" s="132">
        <f t="shared" si="4"/>
        <v>0</v>
      </c>
      <c r="K18" s="65"/>
    </row>
    <row r="19" spans="1:22" s="56" customFormat="1" ht="18" customHeight="1" x14ac:dyDescent="0.25">
      <c r="A19" s="66" t="s">
        <v>145</v>
      </c>
      <c r="B19" s="67"/>
      <c r="C19" s="67"/>
      <c r="D19" s="67"/>
      <c r="E19" s="67"/>
      <c r="F19" s="67"/>
      <c r="G19" s="67"/>
      <c r="H19" s="67"/>
      <c r="I19" s="67"/>
      <c r="J19" s="130"/>
      <c r="K19" s="68"/>
    </row>
    <row r="20" spans="1:22" s="56" customFormat="1" ht="87.75" customHeight="1" x14ac:dyDescent="0.25">
      <c r="A20" s="69" t="s">
        <v>146</v>
      </c>
      <c r="B20" s="70"/>
      <c r="C20" s="71">
        <f>D20+E20+F20+G20+H20+I20+J20</f>
        <v>21300</v>
      </c>
      <c r="D20" s="71">
        <v>0</v>
      </c>
      <c r="E20" s="71">
        <v>8000</v>
      </c>
      <c r="F20" s="72">
        <v>8000</v>
      </c>
      <c r="G20" s="140">
        <v>5300</v>
      </c>
      <c r="H20" s="140">
        <v>0</v>
      </c>
      <c r="I20" s="140">
        <v>0</v>
      </c>
      <c r="J20" s="131">
        <v>0</v>
      </c>
      <c r="K20" s="73" t="s">
        <v>147</v>
      </c>
      <c r="L20" s="80"/>
    </row>
    <row r="21" spans="1:22" s="56" customFormat="1" ht="77.25" customHeight="1" x14ac:dyDescent="0.25">
      <c r="A21" s="81" t="s">
        <v>148</v>
      </c>
      <c r="B21" s="75"/>
      <c r="C21" s="71">
        <f>D21+E21+F21+G21+H21+I21+J21</f>
        <v>1500</v>
      </c>
      <c r="D21" s="71">
        <v>0</v>
      </c>
      <c r="E21" s="71">
        <v>0</v>
      </c>
      <c r="F21" s="72">
        <v>500</v>
      </c>
      <c r="G21" s="140">
        <v>500</v>
      </c>
      <c r="H21" s="140">
        <v>500</v>
      </c>
      <c r="I21" s="140">
        <v>0</v>
      </c>
      <c r="J21" s="131">
        <v>0</v>
      </c>
      <c r="K21" s="82" t="s">
        <v>149</v>
      </c>
      <c r="L21" s="80"/>
    </row>
    <row r="22" spans="1:22" s="56" customFormat="1" ht="87" customHeight="1" x14ac:dyDescent="0.25">
      <c r="A22" s="83" t="s">
        <v>150</v>
      </c>
      <c r="B22" s="84"/>
      <c r="C22" s="76">
        <f>D22+E22+F22+G22+H22+I22</f>
        <v>4000</v>
      </c>
      <c r="D22" s="76">
        <v>2000</v>
      </c>
      <c r="E22" s="76">
        <v>500</v>
      </c>
      <c r="F22" s="60">
        <v>500</v>
      </c>
      <c r="G22" s="140">
        <v>500</v>
      </c>
      <c r="H22" s="140">
        <v>500</v>
      </c>
      <c r="I22" s="140">
        <v>0</v>
      </c>
      <c r="J22" s="133">
        <v>0</v>
      </c>
      <c r="K22" s="77" t="s">
        <v>151</v>
      </c>
    </row>
    <row r="23" spans="1:22" s="56" customFormat="1" ht="15.75" customHeight="1" x14ac:dyDescent="0.25">
      <c r="A23" s="62" t="s">
        <v>152</v>
      </c>
      <c r="B23" s="78"/>
      <c r="C23" s="78">
        <f>SUM(C20:C22)</f>
        <v>26800</v>
      </c>
      <c r="D23" s="78">
        <f t="shared" ref="D23:J23" si="5">SUM(D20:D22)</f>
        <v>2000</v>
      </c>
      <c r="E23" s="78">
        <f t="shared" si="5"/>
        <v>8500</v>
      </c>
      <c r="F23" s="78">
        <f t="shared" si="5"/>
        <v>9000</v>
      </c>
      <c r="G23" s="78">
        <f t="shared" si="5"/>
        <v>6300</v>
      </c>
      <c r="H23" s="78">
        <f t="shared" si="5"/>
        <v>1000</v>
      </c>
      <c r="I23" s="78">
        <f t="shared" si="5"/>
        <v>0</v>
      </c>
      <c r="J23" s="132">
        <f t="shared" si="5"/>
        <v>0</v>
      </c>
      <c r="K23" s="65"/>
    </row>
    <row r="24" spans="1:22" s="56" customFormat="1" ht="18" customHeight="1" x14ac:dyDescent="0.25">
      <c r="A24" s="66" t="s">
        <v>22</v>
      </c>
      <c r="B24" s="85"/>
      <c r="C24" s="86"/>
      <c r="D24" s="86"/>
      <c r="E24" s="86"/>
      <c r="F24" s="139"/>
      <c r="G24" s="87"/>
      <c r="H24" s="87"/>
      <c r="I24" s="87"/>
      <c r="J24" s="134"/>
      <c r="K24" s="88"/>
    </row>
    <row r="25" spans="1:22" s="56" customFormat="1" ht="55.5" customHeight="1" x14ac:dyDescent="0.25">
      <c r="A25" s="57" t="s">
        <v>153</v>
      </c>
      <c r="B25" s="75">
        <v>1308</v>
      </c>
      <c r="C25" s="59">
        <f>D25+E25+F25+G25+H25+I25+J25</f>
        <v>5220</v>
      </c>
      <c r="D25" s="59">
        <v>0</v>
      </c>
      <c r="E25" s="59">
        <v>0</v>
      </c>
      <c r="F25" s="60">
        <v>870</v>
      </c>
      <c r="G25" s="140">
        <v>1740</v>
      </c>
      <c r="H25" s="140">
        <v>1740</v>
      </c>
      <c r="I25" s="140">
        <v>870</v>
      </c>
      <c r="J25" s="126">
        <v>0</v>
      </c>
      <c r="K25" s="61" t="s">
        <v>154</v>
      </c>
    </row>
    <row r="26" spans="1:22" s="56" customFormat="1" ht="15.75" customHeight="1" x14ac:dyDescent="0.25">
      <c r="A26" s="62" t="s">
        <v>38</v>
      </c>
      <c r="B26" s="78"/>
      <c r="C26" s="78">
        <f>D26+E26+F26+G26+H26+I26+J26</f>
        <v>5220</v>
      </c>
      <c r="D26" s="78">
        <f>D25</f>
        <v>0</v>
      </c>
      <c r="E26" s="78">
        <f t="shared" ref="E26:J26" si="6">E25</f>
        <v>0</v>
      </c>
      <c r="F26" s="78">
        <f t="shared" si="6"/>
        <v>870</v>
      </c>
      <c r="G26" s="78">
        <f t="shared" si="6"/>
        <v>1740</v>
      </c>
      <c r="H26" s="78">
        <f t="shared" si="6"/>
        <v>1740</v>
      </c>
      <c r="I26" s="78">
        <f t="shared" si="6"/>
        <v>870</v>
      </c>
      <c r="J26" s="132">
        <f t="shared" si="6"/>
        <v>0</v>
      </c>
      <c r="K26" s="65"/>
    </row>
    <row r="27" spans="1:22" s="56" customFormat="1" ht="18" customHeight="1" x14ac:dyDescent="0.25">
      <c r="A27" s="178" t="s">
        <v>39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89"/>
    </row>
    <row r="28" spans="1:22" s="56" customFormat="1" ht="108.75" customHeight="1" x14ac:dyDescent="0.25">
      <c r="A28" s="90" t="s">
        <v>155</v>
      </c>
      <c r="B28" s="91"/>
      <c r="C28" s="92">
        <f>D28+E28+F28+G28+H28+I28+J28</f>
        <v>133188</v>
      </c>
      <c r="D28" s="92">
        <v>72395</v>
      </c>
      <c r="E28" s="92">
        <v>12793</v>
      </c>
      <c r="F28" s="72">
        <v>12000</v>
      </c>
      <c r="G28" s="140">
        <v>12000</v>
      </c>
      <c r="H28" s="140">
        <v>12000</v>
      </c>
      <c r="I28" s="140">
        <v>12000</v>
      </c>
      <c r="J28" s="131">
        <v>0</v>
      </c>
      <c r="K28" s="73" t="s">
        <v>156</v>
      </c>
    </row>
    <row r="29" spans="1:22" s="56" customFormat="1" ht="66" customHeight="1" x14ac:dyDescent="0.25">
      <c r="A29" s="90" t="s">
        <v>157</v>
      </c>
      <c r="B29" s="93"/>
      <c r="C29" s="92">
        <f>D29+E29+F29+G29+H29+I29+J29</f>
        <v>16800</v>
      </c>
      <c r="D29" s="92">
        <v>2400</v>
      </c>
      <c r="E29" s="92">
        <v>2400</v>
      </c>
      <c r="F29" s="72">
        <v>2600</v>
      </c>
      <c r="G29" s="140">
        <v>3000</v>
      </c>
      <c r="H29" s="140">
        <v>3200</v>
      </c>
      <c r="I29" s="140">
        <v>3200</v>
      </c>
      <c r="J29" s="131">
        <v>0</v>
      </c>
      <c r="K29" s="73" t="s">
        <v>158</v>
      </c>
      <c r="U29" s="94"/>
      <c r="V29" s="95"/>
    </row>
    <row r="30" spans="1:22" s="56" customFormat="1" ht="16.5" customHeight="1" thickBot="1" x14ac:dyDescent="0.3">
      <c r="A30" s="96" t="s">
        <v>42</v>
      </c>
      <c r="B30" s="97"/>
      <c r="C30" s="98">
        <f t="shared" ref="C30:J30" si="7">SUM(C28:C29)</f>
        <v>149988</v>
      </c>
      <c r="D30" s="98">
        <f t="shared" si="7"/>
        <v>74795</v>
      </c>
      <c r="E30" s="98">
        <f t="shared" si="7"/>
        <v>15193</v>
      </c>
      <c r="F30" s="98">
        <f t="shared" si="7"/>
        <v>14600</v>
      </c>
      <c r="G30" s="98">
        <f t="shared" si="7"/>
        <v>15000</v>
      </c>
      <c r="H30" s="98">
        <f t="shared" si="7"/>
        <v>15200</v>
      </c>
      <c r="I30" s="98">
        <f t="shared" si="7"/>
        <v>15200</v>
      </c>
      <c r="J30" s="135">
        <f t="shared" si="7"/>
        <v>0</v>
      </c>
      <c r="K30" s="99"/>
    </row>
    <row r="31" spans="1:22" s="56" customFormat="1" ht="9" customHeight="1" thickBot="1" x14ac:dyDescent="0.3">
      <c r="A31" s="100"/>
      <c r="B31" s="101"/>
      <c r="C31" s="102"/>
      <c r="D31" s="102"/>
      <c r="E31" s="102"/>
      <c r="F31" s="102"/>
      <c r="G31" s="102"/>
      <c r="H31" s="102"/>
      <c r="I31" s="102"/>
      <c r="J31" s="136"/>
      <c r="K31" s="103"/>
    </row>
    <row r="32" spans="1:22" s="56" customFormat="1" ht="18" customHeight="1" thickBot="1" x14ac:dyDescent="0.3">
      <c r="A32" s="104" t="s">
        <v>45</v>
      </c>
      <c r="B32" s="105"/>
      <c r="C32" s="106">
        <f t="shared" ref="C32:J32" si="8">SUM(C7+C15+C23+C26+C30+C12+C18)</f>
        <v>526050</v>
      </c>
      <c r="D32" s="106">
        <f t="shared" si="8"/>
        <v>85217</v>
      </c>
      <c r="E32" s="106">
        <f t="shared" si="8"/>
        <v>141745</v>
      </c>
      <c r="F32" s="106">
        <f t="shared" si="8"/>
        <v>139297</v>
      </c>
      <c r="G32" s="106">
        <f t="shared" si="8"/>
        <v>86600</v>
      </c>
      <c r="H32" s="106">
        <f t="shared" si="8"/>
        <v>37451</v>
      </c>
      <c r="I32" s="106">
        <f t="shared" si="8"/>
        <v>35740</v>
      </c>
      <c r="J32" s="137">
        <f t="shared" si="8"/>
        <v>0</v>
      </c>
      <c r="K32" s="107"/>
    </row>
    <row r="34" spans="1:11" x14ac:dyDescent="0.25">
      <c r="I34" s="108"/>
    </row>
    <row r="37" spans="1:11" ht="14.25" x14ac:dyDescent="0.2">
      <c r="A37" s="109"/>
      <c r="B37" s="109"/>
    </row>
    <row r="39" spans="1:11" x14ac:dyDescent="0.25">
      <c r="A39" s="52"/>
      <c r="B39" s="52"/>
      <c r="C39" s="53"/>
      <c r="D39" s="53"/>
      <c r="E39" s="53"/>
      <c r="F39" s="53"/>
      <c r="G39" s="54"/>
      <c r="H39" s="54"/>
      <c r="I39" s="54"/>
      <c r="J39" s="127"/>
      <c r="K39" s="53"/>
    </row>
  </sheetData>
  <mergeCells count="11">
    <mergeCell ref="A5:K5"/>
    <mergeCell ref="A27:K27"/>
    <mergeCell ref="A1:K1"/>
    <mergeCell ref="A3:A4"/>
    <mergeCell ref="B3:B4"/>
    <mergeCell ref="C3:C4"/>
    <mergeCell ref="D3:D4"/>
    <mergeCell ref="E3:E4"/>
    <mergeCell ref="K3:K4"/>
    <mergeCell ref="F3:F4"/>
    <mergeCell ref="G3:J3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94" firstPageNumber="7" fitToHeight="0" orientation="landscape" useFirstPageNumber="1" r:id="rId1"/>
  <headerFooter>
    <oddHeader>&amp;L&amp;"Tahoma,Kurzíva"&amp;9Návrh rozpočtu na rok 2025
Příloha č. 8&amp;R&amp;"Tahoma,Kurzíva"&amp;9Akce reprodukce majetku kraje a ostatní akce, které vyvolají nový závazek kraje pro rok 2026 a další léta</oddHeader>
    <oddFooter>&amp;C&amp;"Tahoma,Obyčejné"&amp;10&amp;P</oddFooter>
  </headerFooter>
  <rowBreaks count="2" manualBreakCount="2">
    <brk id="10" max="10" man="1"/>
    <brk id="28" max="10" man="1"/>
  </rowBreaks>
  <ignoredErrors>
    <ignoredError sqref="G4:I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C6294676561344BD372BEA72638A28" ma:contentTypeVersion="4" ma:contentTypeDescription="Create a new document." ma:contentTypeScope="" ma:versionID="c1758718e5e0cc27a32f4e2e7ba0bbba">
  <xsd:schema xmlns:xsd="http://www.w3.org/2001/XMLSchema" xmlns:xs="http://www.w3.org/2001/XMLSchema" xmlns:p="http://schemas.microsoft.com/office/2006/metadata/properties" xmlns:ns2="4af3958b-5764-41fd-9e51-7f968bd77d68" targetNamespace="http://schemas.microsoft.com/office/2006/metadata/properties" ma:root="true" ma:fieldsID="2b87ebe51e789ce78480e89d1712c55f" ns2:_="">
    <xsd:import namespace="4af3958b-5764-41fd-9e51-7f968bd77d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3958b-5764-41fd-9e51-7f968bd77d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66EA5B-9BE3-4EE1-9B4B-B38062C827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439BF5-C57B-40A3-8D6E-98904C1E55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1F81E-92C4-4B60-A428-3FBE5989A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3958b-5764-41fd-9e51-7f968bd77d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Závazky z akcí RMK realiz. p.o.</vt:lpstr>
      <vt:lpstr>Závazky z akcí RMK realiz. KÚ</vt:lpstr>
      <vt:lpstr>Ostatní závazky</vt:lpstr>
      <vt:lpstr>'Ostatní závazky'!Názvy_tisku</vt:lpstr>
      <vt:lpstr>'Závazky z akcí RMK realiz. KÚ'!Názvy_tisku</vt:lpstr>
      <vt:lpstr>'Závazky z akcí RMK realiz. p.o.'!Názvy_tisku</vt:lpstr>
      <vt:lpstr>'Ostatní závazky'!Oblast_tisku</vt:lpstr>
      <vt:lpstr>'Závazky z akcí RMK realiz. p.o.'!Oblast_tisku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Petra</dc:creator>
  <cp:lastModifiedBy>Metelka Tomáš</cp:lastModifiedBy>
  <cp:lastPrinted>2024-11-26T13:28:34Z</cp:lastPrinted>
  <dcterms:created xsi:type="dcterms:W3CDTF">2024-10-31T14:00:43Z</dcterms:created>
  <dcterms:modified xsi:type="dcterms:W3CDTF">2024-11-27T09:07:36Z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2024-10-31T14:01:12Z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2d9067ff-8f4b-4ca5-a499-6bce392b9b13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0x0101006BC6294676561344BD372BEA72638A28</vt:lpwstr>
  </property>
</Properties>
</file>