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petra_solanska_msk_cz/Documents/Plocha/"/>
    </mc:Choice>
  </mc:AlternateContent>
  <xr:revisionPtr revIDLastSave="0" documentId="8_{82B25363-7243-4CC7-B4C3-EFCEA35AAB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 Neinvestiční" sheetId="2" r:id="rId1"/>
    <sheet name="2 Investiční" sheetId="1" r:id="rId2"/>
  </sheets>
  <definedNames>
    <definedName name="_xlnm.Print_Area" localSheetId="0">'1 Neinvestiční'!$A$1:$E$56</definedName>
    <definedName name="_xlnm.Print_Area" localSheetId="1">'2 Investiční'!$A$1:$F$29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2" l="1"/>
  <c r="C36" i="2"/>
  <c r="C20" i="2"/>
  <c r="C35" i="2"/>
  <c r="C34" i="2"/>
  <c r="C33" i="2"/>
  <c r="C32" i="2"/>
  <c r="C31" i="2"/>
  <c r="C30" i="2"/>
  <c r="C29" i="2"/>
  <c r="C28" i="2"/>
  <c r="C27" i="2"/>
  <c r="C25" i="2"/>
  <c r="C24" i="2"/>
  <c r="C23" i="2"/>
  <c r="D20" i="2" l="1"/>
  <c r="D36" i="2"/>
  <c r="C54" i="2" l="1"/>
  <c r="C56" i="2" s="1"/>
  <c r="E14" i="2" l="1"/>
  <c r="E54" i="2" l="1"/>
  <c r="D54" i="2"/>
  <c r="E41" i="2"/>
  <c r="D41" i="2"/>
  <c r="E36" i="2"/>
  <c r="D56" i="2" l="1"/>
  <c r="E22" i="1" l="1"/>
  <c r="E21" i="1"/>
  <c r="E20" i="1"/>
  <c r="E19" i="1"/>
  <c r="E18" i="1"/>
  <c r="E17" i="1"/>
  <c r="E16" i="1"/>
  <c r="E14" i="1"/>
  <c r="E13" i="1"/>
  <c r="E12" i="1"/>
  <c r="E11" i="1"/>
  <c r="E10" i="1"/>
  <c r="E9" i="1"/>
  <c r="E8" i="1"/>
  <c r="C15" i="1"/>
  <c r="D15" i="1"/>
  <c r="C7" i="1"/>
  <c r="E7" i="1" l="1"/>
  <c r="C23" i="1"/>
  <c r="E15" i="1"/>
  <c r="F15" i="1"/>
  <c r="E20" i="2"/>
  <c r="E16" i="2"/>
  <c r="E12" i="2"/>
  <c r="E10" i="2"/>
  <c r="E23" i="1" l="1"/>
  <c r="E56" i="2"/>
  <c r="D7" i="1"/>
  <c r="D23" i="1" s="1"/>
  <c r="F7" i="1" l="1"/>
  <c r="F23" i="1" s="1"/>
</calcChain>
</file>

<file path=xl/sharedStrings.xml><?xml version="1.0" encoding="utf-8"?>
<sst xmlns="http://schemas.openxmlformats.org/spreadsheetml/2006/main" count="166" uniqueCount="93">
  <si>
    <t>Vyplňte prosím pouze bílá políčka</t>
  </si>
  <si>
    <r>
      <t xml:space="preserve">Upravená výše požadované dotace
</t>
    </r>
    <r>
      <rPr>
        <sz val="10"/>
        <rFont val="Tahoma"/>
        <family val="2"/>
        <charset val="238"/>
      </rPr>
      <t>(zaokrouhleno na celé stokoruny směrem dolů)</t>
    </r>
  </si>
  <si>
    <t xml:space="preserve"> (v Kč)</t>
  </si>
  <si>
    <t>a</t>
  </si>
  <si>
    <t>b</t>
  </si>
  <si>
    <t>c</t>
  </si>
  <si>
    <t>Druh</t>
  </si>
  <si>
    <t>Položka</t>
  </si>
  <si>
    <t>Druh nákladu/výdaje</t>
  </si>
  <si>
    <t>žadatel:</t>
  </si>
  <si>
    <t>projekt:</t>
  </si>
  <si>
    <t>Nákladový rozpočet projektu - individuální dotace</t>
  </si>
  <si>
    <t>Požadovaná výše dotace z rozpočtu MSK</t>
  </si>
  <si>
    <t xml:space="preserve">Přiznaná výše dotace </t>
  </si>
  <si>
    <t xml:space="preserve">1. Spotřeba materiálu  </t>
  </si>
  <si>
    <t>1.1</t>
  </si>
  <si>
    <t>1.5</t>
  </si>
  <si>
    <t>2. Drobný dlouhodobý hmotný majetek</t>
  </si>
  <si>
    <t>2.1</t>
  </si>
  <si>
    <t>NEINVESTIČNÍ NÁKLADY/VÝDAJE CELKEM:</t>
  </si>
  <si>
    <t>Vysvětlivky k jednotlivým druhům nákladů:</t>
  </si>
  <si>
    <t>1.</t>
  </si>
  <si>
    <t>2.</t>
  </si>
  <si>
    <t>3.</t>
  </si>
  <si>
    <t>4.</t>
  </si>
  <si>
    <t>5.</t>
  </si>
  <si>
    <t>1   Dlouhodobý nehmotný majetek</t>
  </si>
  <si>
    <t>2   Dlouhodobý hmotný majetek</t>
  </si>
  <si>
    <t>1.2 Projektová dokumentace</t>
  </si>
  <si>
    <t>1.4</t>
  </si>
  <si>
    <t>1.6</t>
  </si>
  <si>
    <t>1.7</t>
  </si>
  <si>
    <t>2.1 Budovy, haly, stavby</t>
  </si>
  <si>
    <t>2.2 Samostatné movité věci a soubory movitých věcí</t>
  </si>
  <si>
    <t>2.3 Pozemky, pěstitelské celky trvalých porostů</t>
  </si>
  <si>
    <t>1.3</t>
  </si>
  <si>
    <t>2.5</t>
  </si>
  <si>
    <t>2.6</t>
  </si>
  <si>
    <t>2.7</t>
  </si>
  <si>
    <t>INVESTIČNÍ NÁKLADY/VÝDAJE CELKEM:</t>
  </si>
  <si>
    <t xml:space="preserve">Plánované celkové náklady/výdaje    </t>
  </si>
  <si>
    <t>1.1. Programové vybavení (software)</t>
  </si>
  <si>
    <t>2.4 Výpočetní technika (hardware)</t>
  </si>
  <si>
    <t>3. Drobný dlouhodobý nehmotný majetek</t>
  </si>
  <si>
    <t xml:space="preserve">4. Spotřeba energie </t>
  </si>
  <si>
    <t>4.1 Spotřeba elektrické energie</t>
  </si>
  <si>
    <t>4.2 Vodné, stočné</t>
  </si>
  <si>
    <t>4.3 Spotřeba plynu</t>
  </si>
  <si>
    <t>6. Cestovné</t>
  </si>
  <si>
    <t>8. Jiné uznatelné služby</t>
  </si>
  <si>
    <t>Náklady nelze hradit vzájemným zápočtem.</t>
  </si>
  <si>
    <t>Příloha č. 1 k žádosti o individuální dotaci</t>
  </si>
  <si>
    <r>
      <rPr>
        <b/>
        <sz val="10"/>
        <color theme="1"/>
        <rFont val="Tahoma"/>
        <family val="2"/>
        <charset val="238"/>
      </rPr>
      <t>Spotřeba materiálu:</t>
    </r>
    <r>
      <rPr>
        <sz val="10"/>
        <color theme="1"/>
        <rFont val="Tahoma"/>
        <family val="2"/>
        <charset val="238"/>
      </rPr>
      <t xml:space="preserve"> do hodnoty cca  3.000 Kč/ks  (jedná se např. o kancelářské potřeby a jiné spotřebované nákupy,  odborná literatura) - výše hodnoty musí být v souladu s vnitřní směrnicí k účetnictví žadatele,</t>
    </r>
  </si>
  <si>
    <r>
      <rPr>
        <b/>
        <sz val="10"/>
        <color theme="1"/>
        <rFont val="Tahoma"/>
        <family val="2"/>
        <charset val="238"/>
      </rPr>
      <t>Drobný dlouhodobý hmotný majetek</t>
    </r>
    <r>
      <rPr>
        <sz val="10"/>
        <color theme="1"/>
        <rFont val="Tahoma"/>
        <family val="2"/>
        <charset val="238"/>
      </rPr>
      <t>: majetek pořízený v částce  do 40.000 Kč a dobou použitelnosti delší než 1 rok</t>
    </r>
  </si>
  <si>
    <r>
      <rPr>
        <b/>
        <sz val="10"/>
        <color theme="1"/>
        <rFont val="Tahoma"/>
        <family val="2"/>
        <charset val="238"/>
      </rPr>
      <t>Drobný dlouhodobý nehmotný majetek</t>
    </r>
    <r>
      <rPr>
        <sz val="10"/>
        <color theme="1"/>
        <rFont val="Tahoma"/>
        <family val="2"/>
        <charset val="238"/>
      </rPr>
      <t>: majetek pořízený v částce   do 60.000 Kč a dobou použitelnosti delší než 1 rok</t>
    </r>
  </si>
  <si>
    <r>
      <rPr>
        <b/>
        <sz val="10"/>
        <color theme="1"/>
        <rFont val="Tahoma"/>
        <family val="2"/>
        <charset val="238"/>
      </rPr>
      <t>Spotřeba energie</t>
    </r>
    <r>
      <rPr>
        <sz val="10"/>
        <color theme="1"/>
        <rFont val="Tahoma"/>
        <family val="2"/>
        <charset val="238"/>
      </rPr>
      <t xml:space="preserve">: el. energie, plynu, vodné, stočné, teplo </t>
    </r>
  </si>
  <si>
    <r>
      <rPr>
        <b/>
        <sz val="10"/>
        <color theme="1"/>
        <rFont val="Tahoma"/>
        <family val="2"/>
        <charset val="238"/>
      </rPr>
      <t>Mzdové náklady</t>
    </r>
    <r>
      <rPr>
        <sz val="10"/>
        <color theme="1"/>
        <rFont val="Tahoma"/>
        <family val="2"/>
        <charset val="238"/>
      </rPr>
      <t>: mzdy na základě pracovní smlouvy, dohody o provedení práce a dohody o pracovní činnosti vč. odvodů (mimo odvod na FKSP)</t>
    </r>
  </si>
  <si>
    <t>7. Subdodávky (služby plně zajištěné externí dodávkou)</t>
  </si>
  <si>
    <t>3.1.</t>
  </si>
  <si>
    <t>5. Mzdy a zákonné odvody pracovníků podílejících se na akci</t>
  </si>
  <si>
    <t>5.1 Management</t>
  </si>
  <si>
    <t>5.2 Administrativní/produkční personál</t>
  </si>
  <si>
    <t>Koordinátorka marketingu</t>
  </si>
  <si>
    <t>Administrativní podpora</t>
  </si>
  <si>
    <t xml:space="preserve">8.1 </t>
  </si>
  <si>
    <t>CEO</t>
  </si>
  <si>
    <t>Finanční ředitel</t>
  </si>
  <si>
    <t>Senior Project Director</t>
  </si>
  <si>
    <t>Koordinátorka projektu</t>
  </si>
  <si>
    <t>Koordinátorka Special Partner Nation</t>
  </si>
  <si>
    <t>Koordinátorka VIP a delegací</t>
  </si>
  <si>
    <t>Hlavní účetní</t>
  </si>
  <si>
    <t>Koordinátorka sociálních sítí a PR</t>
  </si>
  <si>
    <t>Asistentka ekonomického oddělení</t>
  </si>
  <si>
    <t>Asistentka koordinátorky projektu</t>
  </si>
  <si>
    <t>6.1 Mezinárodní cestovné vč. diet</t>
  </si>
  <si>
    <t>6.2 Místní doprava, víza, cestovní pojištění</t>
  </si>
  <si>
    <t xml:space="preserve">6.3 Náklady na provoz vozidla </t>
  </si>
  <si>
    <t>6.4 Ubytování</t>
  </si>
  <si>
    <t>7.1 Ubytování účastníků akce i brigádníků</t>
  </si>
  <si>
    <t xml:space="preserve">7.2 Mzdy brigádníků a pracovního servisu </t>
  </si>
  <si>
    <t>7.3 Grafické práce, fotodokumentace, tisk, kopírování (vč. pronájmu zařízení), spotřeba materiálu vč. PHM, propagace, medializace akce, inzerce</t>
  </si>
  <si>
    <t>7.4 Nájemné a služby s ním spojené</t>
  </si>
  <si>
    <t>7.5 Zajištění pitného režimu účastníků i brigádníků, občerstvení účastníků, nákup surovin pro zajištění stravy účastníků i hostů, náklady na reprezentaci</t>
  </si>
  <si>
    <t>7.6 Poplatky (poštovné, bankovní, telekomunikační), pojištění akce, audit projektu, poradenství</t>
  </si>
  <si>
    <t>7.7 Pronájem plochy, technického zázemí (stoly, židle, kontejnery, oplocení, toalety, obrazovky, elektrocentrály, elektronické vybavení a další), náklady spojené s úklidem, odvozem odpadů, služby pořadatelské a zdravotnické,  služby spojené s pronájmem</t>
  </si>
  <si>
    <t>7.8 Překlady (pro webové stránky, korespondenci s účastníky apod.), tlumočení (při přípravě a v místě konání akce, na zahraničních prezentacích apod.), komentování, moderování, PR aktivity</t>
  </si>
  <si>
    <t>7.9 Náklady spojené s přepravou osob a materiálu (parkovné, PHM, pronájem vozů apod.)</t>
  </si>
  <si>
    <t>7.10 Správa a aktualizace webu, internet, poplatky za konektivitu, záloha dat, provoz sítí, IT dohled, videopráce, videozáznam, stream a služby s tím spojené.</t>
  </si>
  <si>
    <t>7.11 Krácené DPH</t>
  </si>
  <si>
    <t>7.12 Ostatní (opravy, mytí vozů apod.)</t>
  </si>
  <si>
    <t>Dny NATO v Ostravě &amp; Dny Vzdušných sil AČR 2024</t>
  </si>
  <si>
    <t xml:space="preserve">Jagello 2000, z. 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</si>
</sst>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left" vertical="center" wrapText="1" indent="1"/>
    </xf>
    <xf numFmtId="3" fontId="7" fillId="5" borderId="2" xfId="0" applyNumberFormat="1" applyFont="1" applyFill="1" applyBorder="1" applyAlignment="1">
      <alignment horizontal="right" vertical="center" shrinkToFit="1"/>
    </xf>
    <xf numFmtId="3" fontId="7" fillId="4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3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6" borderId="2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3" fontId="4" fillId="4" borderId="2" xfId="0" applyNumberFormat="1" applyFont="1" applyFill="1" applyBorder="1" applyAlignment="1">
      <alignment horizontal="right" vertical="center"/>
    </xf>
    <xf numFmtId="3" fontId="1" fillId="5" borderId="2" xfId="0" applyNumberFormat="1" applyFont="1" applyFill="1" applyBorder="1" applyAlignment="1">
      <alignment horizontal="right" vertical="center" shrinkToFit="1"/>
    </xf>
    <xf numFmtId="3" fontId="1" fillId="4" borderId="2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left" vertical="center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indent="1"/>
    </xf>
    <xf numFmtId="3" fontId="7" fillId="4" borderId="2" xfId="0" applyNumberFormat="1" applyFont="1" applyFill="1" applyBorder="1" applyAlignment="1" applyProtection="1">
      <alignment horizontal="right" vertical="center" shrinkToFit="1"/>
      <protection hidden="1"/>
    </xf>
    <xf numFmtId="49" fontId="4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49" fontId="4" fillId="0" borderId="2" xfId="1" applyNumberFormat="1" applyFont="1" applyBorder="1" applyAlignment="1" applyProtection="1">
      <alignment horizontal="left" vertical="center" wrapText="1"/>
      <protection locked="0"/>
    </xf>
    <xf numFmtId="0" fontId="11" fillId="0" borderId="2" xfId="1" applyFont="1" applyBorder="1" applyAlignment="1" applyProtection="1">
      <alignment horizontal="left" vertical="center" wrapText="1"/>
      <protection locked="0"/>
    </xf>
    <xf numFmtId="3" fontId="4" fillId="5" borderId="2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lef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0" fillId="0" borderId="2" xfId="1" applyNumberFormat="1" applyBorder="1" applyAlignment="1" applyProtection="1">
      <alignment horizontal="center" vertical="center"/>
      <protection locked="0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 shrinkToFit="1"/>
    </xf>
    <xf numFmtId="3" fontId="4" fillId="0" borderId="2" xfId="1" applyNumberFormat="1" applyFont="1" applyBorder="1" applyAlignment="1" applyProtection="1">
      <alignment horizontal="center" vertical="center"/>
      <protection locked="0"/>
    </xf>
    <xf numFmtId="3" fontId="7" fillId="5" borderId="2" xfId="0" applyNumberFormat="1" applyFont="1" applyFill="1" applyBorder="1" applyAlignment="1">
      <alignment horizontal="center" vertical="center" shrinkToFit="1"/>
    </xf>
    <xf numFmtId="0" fontId="5" fillId="0" borderId="2" xfId="1" applyFont="1" applyBorder="1" applyAlignment="1" applyProtection="1">
      <alignment horizontal="left" vertical="center" wrapText="1" readingOrder="1"/>
      <protection locked="0"/>
    </xf>
    <xf numFmtId="0" fontId="4" fillId="0" borderId="9" xfId="1" applyFont="1" applyBorder="1" applyAlignment="1" applyProtection="1">
      <alignment horizontal="left" vertical="center" wrapText="1" readingOrder="1"/>
      <protection locked="0"/>
    </xf>
    <xf numFmtId="0" fontId="5" fillId="0" borderId="9" xfId="1" applyFont="1" applyBorder="1" applyAlignment="1" applyProtection="1">
      <alignment horizontal="left" vertical="center" wrapText="1" readingOrder="1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3" fontId="4" fillId="0" borderId="2" xfId="1" applyNumberFormat="1" applyFont="1" applyBorder="1" applyAlignment="1">
      <alignment horizontal="center" vertical="center"/>
    </xf>
    <xf numFmtId="3" fontId="4" fillId="6" borderId="2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49" fontId="7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 shrinkToFit="1"/>
    </xf>
    <xf numFmtId="3" fontId="7" fillId="4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inden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Normální" xfId="0" builtinId="0"/>
    <cellStyle name="normální_Rozpočet_žádosti" xfId="1" xr:uid="{F04BC55E-8D9F-478F-82B1-61260EFC8EC9}"/>
  </cellStyles>
  <dxfs count="1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showGridLines="0" tabSelected="1" topLeftCell="A41" zoomScale="90" zoomScaleNormal="90" zoomScaleSheetLayoutView="100" workbookViewId="0">
      <selection activeCell="D49" sqref="D49"/>
    </sheetView>
  </sheetViews>
  <sheetFormatPr defaultColWidth="9.1796875" defaultRowHeight="12.5" x14ac:dyDescent="0.25"/>
  <cols>
    <col min="1" max="1" width="6.54296875" style="2" customWidth="1"/>
    <col min="2" max="2" width="41.1796875" style="2" customWidth="1"/>
    <col min="3" max="3" width="17.1796875" style="38" customWidth="1"/>
    <col min="4" max="4" width="15.7265625" style="38" customWidth="1"/>
    <col min="5" max="5" width="15.7265625" style="2" customWidth="1"/>
    <col min="6" max="6" width="16.1796875" style="2" customWidth="1"/>
    <col min="7" max="16384" width="9.1796875" style="2"/>
  </cols>
  <sheetData>
    <row r="1" spans="1:7" s="5" customFormat="1" x14ac:dyDescent="0.25">
      <c r="A1" s="79" t="s">
        <v>51</v>
      </c>
      <c r="B1" s="79"/>
      <c r="C1" s="79"/>
      <c r="D1" s="79"/>
      <c r="E1" s="79"/>
    </row>
    <row r="2" spans="1:7" x14ac:dyDescent="0.25">
      <c r="A2" s="2" t="s">
        <v>10</v>
      </c>
      <c r="B2" s="2" t="s">
        <v>91</v>
      </c>
    </row>
    <row r="3" spans="1:7" ht="16.5" customHeight="1" x14ac:dyDescent="0.25">
      <c r="A3" s="2" t="s">
        <v>9</v>
      </c>
      <c r="B3" s="2" t="s">
        <v>92</v>
      </c>
    </row>
    <row r="4" spans="1:7" ht="21" customHeight="1" x14ac:dyDescent="0.3">
      <c r="A4" s="80" t="s">
        <v>11</v>
      </c>
      <c r="B4" s="80"/>
      <c r="C4" s="80"/>
      <c r="D4" s="80"/>
      <c r="E4" s="80"/>
      <c r="F4" s="1"/>
      <c r="G4" s="1"/>
    </row>
    <row r="5" spans="1:7" ht="14" x14ac:dyDescent="0.25">
      <c r="A5" s="80"/>
      <c r="B5" s="80"/>
      <c r="C5" s="80"/>
      <c r="D5" s="80"/>
      <c r="E5" s="80"/>
      <c r="F5" s="3"/>
    </row>
    <row r="6" spans="1:7" x14ac:dyDescent="0.25">
      <c r="A6" s="81" t="s">
        <v>0</v>
      </c>
      <c r="B6" s="81"/>
      <c r="C6" s="81"/>
      <c r="D6" s="81"/>
      <c r="E6" s="81"/>
      <c r="F6" s="4"/>
    </row>
    <row r="7" spans="1:7" ht="63" customHeight="1" x14ac:dyDescent="0.25">
      <c r="A7" s="82" t="s">
        <v>8</v>
      </c>
      <c r="B7" s="83"/>
      <c r="C7" s="8" t="s">
        <v>40</v>
      </c>
      <c r="D7" s="8" t="s">
        <v>12</v>
      </c>
      <c r="E7" s="9" t="s">
        <v>13</v>
      </c>
    </row>
    <row r="8" spans="1:7" ht="13.5" customHeight="1" x14ac:dyDescent="0.25">
      <c r="A8" s="84"/>
      <c r="B8" s="85"/>
      <c r="C8" s="39" t="s">
        <v>2</v>
      </c>
      <c r="D8" s="39" t="s">
        <v>2</v>
      </c>
      <c r="E8" s="39" t="s">
        <v>2</v>
      </c>
    </row>
    <row r="9" spans="1:7" ht="17.25" customHeight="1" x14ac:dyDescent="0.25">
      <c r="A9" s="86"/>
      <c r="B9" s="86"/>
      <c r="C9" s="11" t="s">
        <v>3</v>
      </c>
      <c r="D9" s="11" t="s">
        <v>4</v>
      </c>
      <c r="E9" s="12" t="s">
        <v>5</v>
      </c>
    </row>
    <row r="10" spans="1:7" customFormat="1" x14ac:dyDescent="0.25">
      <c r="A10" s="13" t="s">
        <v>6</v>
      </c>
      <c r="B10" s="55" t="s">
        <v>14</v>
      </c>
      <c r="C10" s="50"/>
      <c r="D10" s="50"/>
      <c r="E10" s="33">
        <f>SUM(E11:E11)</f>
        <v>0</v>
      </c>
    </row>
    <row r="11" spans="1:7" customFormat="1" x14ac:dyDescent="0.25">
      <c r="A11" s="34" t="s">
        <v>7</v>
      </c>
      <c r="B11" s="56" t="s">
        <v>15</v>
      </c>
      <c r="C11" s="51"/>
      <c r="D11" s="51"/>
      <c r="E11" s="35"/>
    </row>
    <row r="12" spans="1:7" customFormat="1" ht="18.75" customHeight="1" x14ac:dyDescent="0.25">
      <c r="A12" s="13" t="s">
        <v>6</v>
      </c>
      <c r="B12" s="57" t="s">
        <v>17</v>
      </c>
      <c r="C12" s="50"/>
      <c r="D12" s="50"/>
      <c r="E12" s="6">
        <f>SUM(E13:E13)</f>
        <v>0</v>
      </c>
    </row>
    <row r="13" spans="1:7" customFormat="1" x14ac:dyDescent="0.25">
      <c r="A13" s="34" t="s">
        <v>7</v>
      </c>
      <c r="B13" s="56" t="s">
        <v>18</v>
      </c>
      <c r="C13" s="51"/>
      <c r="D13" s="51"/>
      <c r="E13" s="35"/>
    </row>
    <row r="14" spans="1:7" customFormat="1" ht="24" customHeight="1" x14ac:dyDescent="0.25">
      <c r="A14" s="13" t="s">
        <v>6</v>
      </c>
      <c r="B14" s="57" t="s">
        <v>43</v>
      </c>
      <c r="C14" s="50"/>
      <c r="D14" s="50"/>
      <c r="E14" s="6">
        <f>SUM(E15:E15)</f>
        <v>0</v>
      </c>
    </row>
    <row r="15" spans="1:7" customFormat="1" x14ac:dyDescent="0.25">
      <c r="A15" s="34" t="s">
        <v>7</v>
      </c>
      <c r="B15" s="56" t="s">
        <v>58</v>
      </c>
      <c r="C15" s="51"/>
      <c r="D15" s="51"/>
      <c r="E15" s="35"/>
    </row>
    <row r="16" spans="1:7" customFormat="1" x14ac:dyDescent="0.25">
      <c r="A16" s="13" t="s">
        <v>6</v>
      </c>
      <c r="B16" s="57" t="s">
        <v>44</v>
      </c>
      <c r="C16" s="50"/>
      <c r="D16" s="50"/>
      <c r="E16" s="6">
        <f>SUM(E17:E19)</f>
        <v>0</v>
      </c>
    </row>
    <row r="17" spans="1:5" customFormat="1" x14ac:dyDescent="0.25">
      <c r="A17" s="34" t="s">
        <v>7</v>
      </c>
      <c r="B17" s="56" t="s">
        <v>45</v>
      </c>
      <c r="C17" s="51"/>
      <c r="D17" s="51"/>
      <c r="E17" s="35"/>
    </row>
    <row r="18" spans="1:5" customFormat="1" ht="12.65" customHeight="1" x14ac:dyDescent="0.25">
      <c r="A18" s="34" t="s">
        <v>7</v>
      </c>
      <c r="B18" s="56" t="s">
        <v>46</v>
      </c>
      <c r="C18" s="51"/>
      <c r="D18" s="51"/>
      <c r="E18" s="35"/>
    </row>
    <row r="19" spans="1:5" customFormat="1" x14ac:dyDescent="0.25">
      <c r="A19" s="34" t="s">
        <v>7</v>
      </c>
      <c r="B19" s="56" t="s">
        <v>47</v>
      </c>
      <c r="C19" s="51"/>
      <c r="D19" s="51"/>
      <c r="E19" s="35"/>
    </row>
    <row r="20" spans="1:5" customFormat="1" ht="19.149999999999999" customHeight="1" x14ac:dyDescent="0.25">
      <c r="A20" s="75" t="s">
        <v>6</v>
      </c>
      <c r="B20" s="73" t="s">
        <v>59</v>
      </c>
      <c r="C20" s="77">
        <f>SUM(C22:C35)</f>
        <v>6651164.8099999987</v>
      </c>
      <c r="D20" s="77">
        <f>SUM(D22:D35)</f>
        <v>0</v>
      </c>
      <c r="E20" s="6">
        <f>SUM(E22:E29)</f>
        <v>0</v>
      </c>
    </row>
    <row r="21" spans="1:5" customFormat="1" ht="12" customHeight="1" x14ac:dyDescent="0.25">
      <c r="A21" s="76"/>
      <c r="B21" s="74"/>
      <c r="C21" s="78"/>
      <c r="D21" s="78"/>
      <c r="E21" s="6"/>
    </row>
    <row r="22" spans="1:5" customFormat="1" x14ac:dyDescent="0.25">
      <c r="A22" s="34"/>
      <c r="B22" s="64" t="s">
        <v>60</v>
      </c>
      <c r="C22" s="58"/>
      <c r="D22" s="51"/>
      <c r="E22" s="35"/>
    </row>
    <row r="23" spans="1:5" customFormat="1" x14ac:dyDescent="0.25">
      <c r="A23" s="34" t="s">
        <v>7</v>
      </c>
      <c r="B23" s="65" t="s">
        <v>65</v>
      </c>
      <c r="C23" s="68">
        <f>(1570668.54)</f>
        <v>1570668.54</v>
      </c>
      <c r="D23" s="67"/>
      <c r="E23" s="35"/>
    </row>
    <row r="24" spans="1:5" customFormat="1" x14ac:dyDescent="0.25">
      <c r="A24" s="34" t="s">
        <v>7</v>
      </c>
      <c r="B24" s="65" t="s">
        <v>66</v>
      </c>
      <c r="C24" s="68">
        <f>741787.2</f>
        <v>741787.2</v>
      </c>
      <c r="D24" s="67"/>
      <c r="E24" s="35"/>
    </row>
    <row r="25" spans="1:5" customFormat="1" x14ac:dyDescent="0.25">
      <c r="A25" s="34" t="s">
        <v>7</v>
      </c>
      <c r="B25" s="65" t="s">
        <v>67</v>
      </c>
      <c r="C25" s="68">
        <f>204947.25</f>
        <v>204947.25</v>
      </c>
      <c r="D25" s="67"/>
      <c r="E25" s="35"/>
    </row>
    <row r="26" spans="1:5" customFormat="1" x14ac:dyDescent="0.25">
      <c r="A26" s="34"/>
      <c r="B26" s="66" t="s">
        <v>61</v>
      </c>
      <c r="C26" s="58"/>
      <c r="D26" s="67"/>
      <c r="E26" s="35"/>
    </row>
    <row r="27" spans="1:5" customFormat="1" x14ac:dyDescent="0.25">
      <c r="A27" s="34" t="s">
        <v>7</v>
      </c>
      <c r="B27" s="65" t="s">
        <v>68</v>
      </c>
      <c r="C27" s="68">
        <f>606756.39</f>
        <v>606756.39</v>
      </c>
      <c r="D27" s="67"/>
      <c r="E27" s="35"/>
    </row>
    <row r="28" spans="1:5" customFormat="1" x14ac:dyDescent="0.25">
      <c r="A28" s="34" t="s">
        <v>7</v>
      </c>
      <c r="B28" s="65" t="s">
        <v>69</v>
      </c>
      <c r="C28" s="68">
        <f>497935.8</f>
        <v>497935.8</v>
      </c>
      <c r="D28" s="67"/>
      <c r="E28" s="35"/>
    </row>
    <row r="29" spans="1:5" customFormat="1" x14ac:dyDescent="0.25">
      <c r="A29" s="34" t="s">
        <v>7</v>
      </c>
      <c r="B29" s="65" t="s">
        <v>62</v>
      </c>
      <c r="C29" s="69">
        <f>(679293.62)</f>
        <v>679293.62</v>
      </c>
      <c r="D29" s="67"/>
      <c r="E29" s="35"/>
    </row>
    <row r="30" spans="1:5" customFormat="1" x14ac:dyDescent="0.25">
      <c r="A30" s="34" t="s">
        <v>7</v>
      </c>
      <c r="B30" s="65" t="s">
        <v>70</v>
      </c>
      <c r="C30" s="69">
        <f>624026.85</f>
        <v>624026.85</v>
      </c>
      <c r="D30" s="67"/>
      <c r="E30" s="35"/>
    </row>
    <row r="31" spans="1:5" customFormat="1" x14ac:dyDescent="0.25">
      <c r="A31" s="34" t="s">
        <v>7</v>
      </c>
      <c r="B31" s="65" t="s">
        <v>71</v>
      </c>
      <c r="C31" s="69">
        <f>487162.56</f>
        <v>487162.56</v>
      </c>
      <c r="D31" s="67"/>
      <c r="E31" s="35"/>
    </row>
    <row r="32" spans="1:5" customFormat="1" x14ac:dyDescent="0.25">
      <c r="A32" s="34" t="s">
        <v>7</v>
      </c>
      <c r="B32" s="65" t="s">
        <v>72</v>
      </c>
      <c r="C32" s="69">
        <f>385344</f>
        <v>385344</v>
      </c>
      <c r="D32" s="67"/>
      <c r="E32" s="35"/>
    </row>
    <row r="33" spans="1:5" customFormat="1" x14ac:dyDescent="0.25">
      <c r="A33" s="34" t="s">
        <v>7</v>
      </c>
      <c r="B33" s="65" t="s">
        <v>73</v>
      </c>
      <c r="C33" s="69">
        <f>209397</f>
        <v>209397</v>
      </c>
      <c r="D33" s="67"/>
      <c r="E33" s="35"/>
    </row>
    <row r="34" spans="1:5" customFormat="1" x14ac:dyDescent="0.25">
      <c r="A34" s="34" t="s">
        <v>7</v>
      </c>
      <c r="B34" s="65" t="s">
        <v>74</v>
      </c>
      <c r="C34" s="69">
        <f>411033.6</f>
        <v>411033.59999999998</v>
      </c>
      <c r="D34" s="67"/>
      <c r="E34" s="35"/>
    </row>
    <row r="35" spans="1:5" customFormat="1" x14ac:dyDescent="0.25">
      <c r="A35" s="34" t="s">
        <v>7</v>
      </c>
      <c r="B35" s="65" t="s">
        <v>63</v>
      </c>
      <c r="C35" s="69">
        <f>232812</f>
        <v>232812</v>
      </c>
      <c r="D35" s="67"/>
      <c r="E35" s="35"/>
    </row>
    <row r="36" spans="1:5" customFormat="1" x14ac:dyDescent="0.25">
      <c r="A36" s="13" t="s">
        <v>6</v>
      </c>
      <c r="B36" s="57" t="s">
        <v>48</v>
      </c>
      <c r="C36" s="60">
        <f>SUM(C37:C40)</f>
        <v>671000</v>
      </c>
      <c r="D36" s="61">
        <f>SUM(D37:D39)</f>
        <v>0</v>
      </c>
      <c r="E36" s="6">
        <f>SUM(E37:E39)</f>
        <v>0</v>
      </c>
    </row>
    <row r="37" spans="1:5" customFormat="1" x14ac:dyDescent="0.25">
      <c r="A37" s="34" t="s">
        <v>7</v>
      </c>
      <c r="B37" s="36" t="s">
        <v>75</v>
      </c>
      <c r="C37" s="59">
        <v>550000</v>
      </c>
      <c r="D37" s="51"/>
      <c r="E37" s="35"/>
    </row>
    <row r="38" spans="1:5" customFormat="1" x14ac:dyDescent="0.25">
      <c r="A38" s="34" t="s">
        <v>7</v>
      </c>
      <c r="B38" s="36" t="s">
        <v>76</v>
      </c>
      <c r="C38" s="59">
        <v>31000</v>
      </c>
      <c r="D38" s="51"/>
      <c r="E38" s="35"/>
    </row>
    <row r="39" spans="1:5" customFormat="1" x14ac:dyDescent="0.25">
      <c r="A39" s="34" t="s">
        <v>7</v>
      </c>
      <c r="B39" s="48" t="s">
        <v>77</v>
      </c>
      <c r="C39" s="59">
        <v>40000</v>
      </c>
      <c r="D39" s="51"/>
      <c r="E39" s="35"/>
    </row>
    <row r="40" spans="1:5" customFormat="1" x14ac:dyDescent="0.25">
      <c r="A40" s="34" t="s">
        <v>7</v>
      </c>
      <c r="B40" s="48" t="s">
        <v>78</v>
      </c>
      <c r="C40" s="59">
        <v>50000</v>
      </c>
      <c r="D40" s="51"/>
      <c r="E40" s="35"/>
    </row>
    <row r="41" spans="1:5" customFormat="1" ht="25" x14ac:dyDescent="0.25">
      <c r="A41" s="13" t="s">
        <v>6</v>
      </c>
      <c r="B41" s="57" t="s">
        <v>57</v>
      </c>
      <c r="C41" s="63">
        <f>SUM(C42:C53)</f>
        <v>15715000</v>
      </c>
      <c r="D41" s="63">
        <f>SUM(D42:D53)</f>
        <v>4500000</v>
      </c>
      <c r="E41" s="6">
        <f>SUM(E42:E53)</f>
        <v>0</v>
      </c>
    </row>
    <row r="42" spans="1:5" customFormat="1" x14ac:dyDescent="0.25">
      <c r="A42" s="34" t="s">
        <v>7</v>
      </c>
      <c r="B42" s="36" t="s">
        <v>79</v>
      </c>
      <c r="C42" s="62">
        <v>2500000</v>
      </c>
      <c r="D42" s="51">
        <v>1000000</v>
      </c>
      <c r="E42" s="35"/>
    </row>
    <row r="43" spans="1:5" customFormat="1" x14ac:dyDescent="0.25">
      <c r="A43" s="34" t="s">
        <v>7</v>
      </c>
      <c r="B43" s="49" t="s">
        <v>80</v>
      </c>
      <c r="C43" s="62">
        <v>1700000</v>
      </c>
      <c r="D43" s="51">
        <v>200000</v>
      </c>
      <c r="E43" s="35"/>
    </row>
    <row r="44" spans="1:5" customFormat="1" ht="50" x14ac:dyDescent="0.25">
      <c r="A44" s="34" t="s">
        <v>7</v>
      </c>
      <c r="B44" s="36" t="s">
        <v>81</v>
      </c>
      <c r="C44" s="62">
        <v>1300000</v>
      </c>
      <c r="D44" s="51">
        <v>300000</v>
      </c>
      <c r="E44" s="35"/>
    </row>
    <row r="45" spans="1:5" customFormat="1" x14ac:dyDescent="0.25">
      <c r="A45" s="34" t="s">
        <v>7</v>
      </c>
      <c r="B45" s="36" t="s">
        <v>82</v>
      </c>
      <c r="C45" s="62">
        <v>580000</v>
      </c>
      <c r="D45" s="51"/>
      <c r="E45" s="35"/>
    </row>
    <row r="46" spans="1:5" customFormat="1" ht="50" x14ac:dyDescent="0.25">
      <c r="A46" s="34" t="s">
        <v>7</v>
      </c>
      <c r="B46" s="36" t="s">
        <v>83</v>
      </c>
      <c r="C46" s="62">
        <v>950000</v>
      </c>
      <c r="D46" s="51">
        <v>300000</v>
      </c>
      <c r="E46" s="35"/>
    </row>
    <row r="47" spans="1:5" customFormat="1" ht="37.5" x14ac:dyDescent="0.25">
      <c r="A47" s="34" t="s">
        <v>7</v>
      </c>
      <c r="B47" s="36" t="s">
        <v>84</v>
      </c>
      <c r="C47" s="62">
        <v>110000</v>
      </c>
      <c r="D47" s="51"/>
      <c r="E47" s="35"/>
    </row>
    <row r="48" spans="1:5" customFormat="1" ht="75" x14ac:dyDescent="0.25">
      <c r="A48" s="34" t="s">
        <v>7</v>
      </c>
      <c r="B48" s="36" t="s">
        <v>85</v>
      </c>
      <c r="C48" s="62">
        <v>6700000</v>
      </c>
      <c r="D48" s="51">
        <v>2500000</v>
      </c>
      <c r="E48" s="35"/>
    </row>
    <row r="49" spans="1:5" customFormat="1" ht="62.5" x14ac:dyDescent="0.25">
      <c r="A49" s="34" t="s">
        <v>7</v>
      </c>
      <c r="B49" s="36" t="s">
        <v>86</v>
      </c>
      <c r="C49" s="62">
        <v>1000000</v>
      </c>
      <c r="D49" s="51">
        <v>200000</v>
      </c>
      <c r="E49" s="35"/>
    </row>
    <row r="50" spans="1:5" customFormat="1" ht="37.5" x14ac:dyDescent="0.25">
      <c r="A50" s="34" t="s">
        <v>7</v>
      </c>
      <c r="B50" s="36" t="s">
        <v>87</v>
      </c>
      <c r="C50" s="62">
        <v>180000</v>
      </c>
      <c r="D50" s="51"/>
      <c r="E50" s="35"/>
    </row>
    <row r="51" spans="1:5" customFormat="1" ht="50" x14ac:dyDescent="0.25">
      <c r="A51" s="34" t="s">
        <v>7</v>
      </c>
      <c r="B51" s="36" t="s">
        <v>88</v>
      </c>
      <c r="C51" s="62">
        <v>130000</v>
      </c>
      <c r="D51" s="51"/>
      <c r="E51" s="35"/>
    </row>
    <row r="52" spans="1:5" customFormat="1" x14ac:dyDescent="0.25">
      <c r="A52" s="34" t="s">
        <v>7</v>
      </c>
      <c r="B52" s="36" t="s">
        <v>89</v>
      </c>
      <c r="C52" s="62">
        <v>550000</v>
      </c>
      <c r="D52" s="51"/>
      <c r="E52" s="35"/>
    </row>
    <row r="53" spans="1:5" customFormat="1" x14ac:dyDescent="0.25">
      <c r="A53" s="34" t="s">
        <v>7</v>
      </c>
      <c r="B53" s="36" t="s">
        <v>90</v>
      </c>
      <c r="C53" s="62">
        <v>15000</v>
      </c>
      <c r="D53" s="51"/>
      <c r="E53" s="35"/>
    </row>
    <row r="54" spans="1:5" customFormat="1" x14ac:dyDescent="0.25">
      <c r="A54" s="13" t="s">
        <v>6</v>
      </c>
      <c r="B54" s="57" t="s">
        <v>49</v>
      </c>
      <c r="C54" s="61">
        <f>SUM(C55:C55)</f>
        <v>0</v>
      </c>
      <c r="D54" s="61">
        <f>SUM(D55:D55)</f>
        <v>0</v>
      </c>
      <c r="E54" s="6">
        <f>SUM(E55:E55)</f>
        <v>0</v>
      </c>
    </row>
    <row r="55" spans="1:5" customFormat="1" x14ac:dyDescent="0.25">
      <c r="A55" s="34" t="s">
        <v>7</v>
      </c>
      <c r="B55" s="56" t="s">
        <v>64</v>
      </c>
      <c r="C55" s="51"/>
      <c r="D55" s="51"/>
      <c r="E55" s="35"/>
    </row>
    <row r="56" spans="1:5" customFormat="1" x14ac:dyDescent="0.25">
      <c r="A56" s="13" t="s">
        <v>19</v>
      </c>
      <c r="B56" s="40"/>
      <c r="C56" s="61">
        <f>C36+C20+C16+C12+C10+C41+C54+C14</f>
        <v>23037164.809999999</v>
      </c>
      <c r="D56" s="61">
        <f>D36+D20+D16+D12+D10+D41+D54+D14</f>
        <v>4500000</v>
      </c>
      <c r="E56" s="41">
        <f>E54+E41+E36+E20+E16+E14+E12+E10</f>
        <v>0</v>
      </c>
    </row>
    <row r="57" spans="1:5" customFormat="1" ht="24.65" customHeight="1" x14ac:dyDescent="0.25">
      <c r="A57" s="42"/>
      <c r="B57" s="43" t="s">
        <v>20</v>
      </c>
      <c r="C57" s="52"/>
      <c r="D57" s="52"/>
      <c r="E57" s="37"/>
    </row>
    <row r="58" spans="1:5" customFormat="1" ht="24.65" customHeight="1" x14ac:dyDescent="0.25">
      <c r="A58" s="44" t="s">
        <v>21</v>
      </c>
      <c r="B58" s="70" t="s">
        <v>52</v>
      </c>
      <c r="C58" s="70"/>
      <c r="D58" s="70"/>
      <c r="E58" s="70"/>
    </row>
    <row r="59" spans="1:5" customFormat="1" ht="12.75" customHeight="1" x14ac:dyDescent="0.25">
      <c r="A59" s="45" t="s">
        <v>22</v>
      </c>
      <c r="B59" s="71" t="s">
        <v>53</v>
      </c>
      <c r="C59" s="71"/>
      <c r="D59" s="71"/>
      <c r="E59" s="71"/>
    </row>
    <row r="60" spans="1:5" customFormat="1" ht="11.25" customHeight="1" x14ac:dyDescent="0.25">
      <c r="A60" s="45" t="s">
        <v>23</v>
      </c>
      <c r="B60" s="71" t="s">
        <v>54</v>
      </c>
      <c r="C60" s="71"/>
      <c r="D60" s="71"/>
      <c r="E60" s="71"/>
    </row>
    <row r="61" spans="1:5" customFormat="1" ht="12" customHeight="1" x14ac:dyDescent="0.25">
      <c r="A61" s="45" t="s">
        <v>24</v>
      </c>
      <c r="B61" s="72" t="s">
        <v>55</v>
      </c>
      <c r="C61" s="72"/>
      <c r="D61" s="72"/>
      <c r="E61" s="72"/>
    </row>
    <row r="62" spans="1:5" customFormat="1" ht="26.25" customHeight="1" x14ac:dyDescent="0.25">
      <c r="A62" s="44" t="s">
        <v>25</v>
      </c>
      <c r="B62" s="71" t="s">
        <v>56</v>
      </c>
      <c r="C62" s="71"/>
      <c r="D62" s="71"/>
      <c r="E62" s="71"/>
    </row>
    <row r="63" spans="1:5" customFormat="1" ht="12" customHeight="1" x14ac:dyDescent="0.25">
      <c r="A63" s="46"/>
      <c r="B63" s="47" t="s">
        <v>50</v>
      </c>
      <c r="C63" s="53"/>
      <c r="D63" s="53"/>
      <c r="E63" s="47"/>
    </row>
    <row r="64" spans="1:5" customFormat="1" x14ac:dyDescent="0.25">
      <c r="A64" s="7"/>
      <c r="B64" s="2"/>
      <c r="C64" s="54"/>
      <c r="D64" s="54"/>
    </row>
  </sheetData>
  <sheetProtection formatCells="0" formatColumns="0" formatRows="0" insertRows="0" deleteRows="0" sort="0" autoFilter="0" pivotTables="0"/>
  <mergeCells count="14">
    <mergeCell ref="B20:B21"/>
    <mergeCell ref="A20:A21"/>
    <mergeCell ref="C20:C21"/>
    <mergeCell ref="D20:D21"/>
    <mergeCell ref="A1:E1"/>
    <mergeCell ref="A4:E5"/>
    <mergeCell ref="A6:E6"/>
    <mergeCell ref="A7:B8"/>
    <mergeCell ref="A9:B9"/>
    <mergeCell ref="B58:E58"/>
    <mergeCell ref="B59:E59"/>
    <mergeCell ref="B61:E61"/>
    <mergeCell ref="B62:E62"/>
    <mergeCell ref="B60:E60"/>
  </mergeCells>
  <conditionalFormatting sqref="C10:D10">
    <cfRule type="cellIs" dxfId="16" priority="14" stopIfTrue="1" operator="equal">
      <formula>0</formula>
    </cfRule>
  </conditionalFormatting>
  <conditionalFormatting sqref="C12:D12">
    <cfRule type="cellIs" dxfId="15" priority="13" stopIfTrue="1" operator="equal">
      <formula>0</formula>
    </cfRule>
  </conditionalFormatting>
  <conditionalFormatting sqref="C13:D13">
    <cfRule type="cellIs" dxfId="14" priority="16" stopIfTrue="1" operator="equal">
      <formula>0</formula>
    </cfRule>
    <cfRule type="cellIs" dxfId="13" priority="17" stopIfTrue="1" operator="equal">
      <formula>"Chyba !!!"</formula>
    </cfRule>
  </conditionalFormatting>
  <conditionalFormatting sqref="C14:D14">
    <cfRule type="cellIs" dxfId="12" priority="4" stopIfTrue="1" operator="equal">
      <formula>0</formula>
    </cfRule>
  </conditionalFormatting>
  <conditionalFormatting sqref="C15:D15">
    <cfRule type="cellIs" dxfId="11" priority="5" stopIfTrue="1" operator="equal">
      <formula>0</formula>
    </cfRule>
    <cfRule type="cellIs" dxfId="10" priority="6" stopIfTrue="1" operator="equal">
      <formula>"Chyba !!!"</formula>
    </cfRule>
  </conditionalFormatting>
  <conditionalFormatting sqref="C16:D16">
    <cfRule type="cellIs" dxfId="9" priority="12" stopIfTrue="1" operator="equal">
      <formula>0</formula>
    </cfRule>
  </conditionalFormatting>
  <conditionalFormatting sqref="C20:D20">
    <cfRule type="cellIs" dxfId="8" priority="10" stopIfTrue="1" operator="equal">
      <formula>0</formula>
    </cfRule>
  </conditionalFormatting>
  <conditionalFormatting sqref="C36:D36">
    <cfRule type="cellIs" dxfId="7" priority="9" stopIfTrue="1" operator="equal">
      <formula>0</formula>
    </cfRule>
  </conditionalFormatting>
  <conditionalFormatting sqref="C41:D41">
    <cfRule type="cellIs" dxfId="6" priority="3" stopIfTrue="1" operator="equal">
      <formula>0</formula>
    </cfRule>
  </conditionalFormatting>
  <conditionalFormatting sqref="C54:D54">
    <cfRule type="cellIs" dxfId="5" priority="2" stopIfTrue="1" operator="equal">
      <formula>0</formula>
    </cfRule>
  </conditionalFormatting>
  <conditionalFormatting sqref="C56:D56">
    <cfRule type="cellIs" dxfId="4" priority="1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horizontalDpi="300" verticalDpi="300" r:id="rId1"/>
  <headerFooter alignWithMargins="0">
    <oddFooter>&amp;L_x000D_&amp;1#&amp;"Calibri"&amp;9&amp;K000000 Klasifikace informací: Neveřejné</oddFooter>
  </headerFooter>
  <ignoredErrors>
    <ignoredError sqref="E54 E10:E11 E16:E20 E36 E41 E12:E13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workbookViewId="0">
      <selection activeCell="A4" sqref="A4:B5"/>
    </sheetView>
  </sheetViews>
  <sheetFormatPr defaultColWidth="9.1796875" defaultRowHeight="12.5" x14ac:dyDescent="0.25"/>
  <cols>
    <col min="1" max="1" width="7.1796875" style="23" customWidth="1"/>
    <col min="2" max="2" width="45.26953125" style="2" customWidth="1"/>
    <col min="3" max="4" width="15.7265625" style="2" customWidth="1"/>
    <col min="5" max="5" width="15.7265625" style="2" hidden="1" customWidth="1"/>
    <col min="6" max="6" width="15.7265625" style="2" customWidth="1"/>
    <col min="7" max="16384" width="9.1796875" style="2"/>
  </cols>
  <sheetData>
    <row r="1" spans="1:8" ht="21" customHeight="1" x14ac:dyDescent="0.3">
      <c r="A1" s="93" t="s">
        <v>11</v>
      </c>
      <c r="B1" s="93"/>
      <c r="C1" s="93"/>
      <c r="D1" s="93"/>
      <c r="E1" s="93"/>
      <c r="F1" s="93"/>
      <c r="G1" s="1"/>
      <c r="H1" s="1"/>
    </row>
    <row r="2" spans="1:8" ht="14" x14ac:dyDescent="0.25">
      <c r="A2" s="93"/>
      <c r="B2" s="93"/>
      <c r="C2" s="93"/>
      <c r="D2" s="93"/>
      <c r="E2" s="93"/>
      <c r="F2" s="93"/>
      <c r="G2" s="3"/>
    </row>
    <row r="3" spans="1:8" x14ac:dyDescent="0.25">
      <c r="A3" s="81" t="s">
        <v>0</v>
      </c>
      <c r="B3" s="81"/>
      <c r="C3" s="81"/>
      <c r="D3" s="81"/>
      <c r="E3" s="81"/>
      <c r="F3" s="81"/>
      <c r="G3" s="4"/>
    </row>
    <row r="4" spans="1:8" ht="63" customHeight="1" x14ac:dyDescent="0.25">
      <c r="A4" s="88" t="s">
        <v>8</v>
      </c>
      <c r="B4" s="89"/>
      <c r="C4" s="8" t="s">
        <v>40</v>
      </c>
      <c r="D4" s="8" t="s">
        <v>12</v>
      </c>
      <c r="E4" s="31" t="s">
        <v>1</v>
      </c>
      <c r="F4" s="28" t="s">
        <v>13</v>
      </c>
    </row>
    <row r="5" spans="1:8" ht="13.5" customHeight="1" x14ac:dyDescent="0.25">
      <c r="A5" s="90"/>
      <c r="B5" s="91"/>
      <c r="C5" s="10" t="s">
        <v>2</v>
      </c>
      <c r="D5" s="10" t="s">
        <v>2</v>
      </c>
      <c r="E5" s="32" t="s">
        <v>2</v>
      </c>
      <c r="F5" s="29" t="s">
        <v>2</v>
      </c>
    </row>
    <row r="6" spans="1:8" ht="17.25" customHeight="1" x14ac:dyDescent="0.25">
      <c r="A6" s="92"/>
      <c r="B6" s="92"/>
      <c r="C6" s="11" t="s">
        <v>3</v>
      </c>
      <c r="D6" s="11" t="s">
        <v>4</v>
      </c>
      <c r="E6" s="30" t="s">
        <v>5</v>
      </c>
      <c r="F6" s="12" t="s">
        <v>5</v>
      </c>
    </row>
    <row r="7" spans="1:8" ht="12.75" customHeight="1" x14ac:dyDescent="0.25">
      <c r="A7" s="14" t="s">
        <v>6</v>
      </c>
      <c r="B7" s="15" t="s">
        <v>26</v>
      </c>
      <c r="C7" s="16">
        <f>SUM(C8:C14)</f>
        <v>0</v>
      </c>
      <c r="D7" s="16">
        <f>SUM(D8:D14)</f>
        <v>0</v>
      </c>
      <c r="E7" s="17">
        <f>SUM(E8:E14)</f>
        <v>0</v>
      </c>
      <c r="F7" s="17">
        <f>SUM(F8:F14)</f>
        <v>0</v>
      </c>
    </row>
    <row r="8" spans="1:8" ht="12.75" customHeight="1" x14ac:dyDescent="0.25">
      <c r="A8" s="21" t="s">
        <v>7</v>
      </c>
      <c r="B8" s="18" t="s">
        <v>41</v>
      </c>
      <c r="C8" s="19"/>
      <c r="D8" s="19"/>
      <c r="E8" s="25">
        <f>FLOOR(C8,100)</f>
        <v>0</v>
      </c>
      <c r="F8" s="25"/>
    </row>
    <row r="9" spans="1:8" ht="12.75" customHeight="1" x14ac:dyDescent="0.25">
      <c r="A9" s="21" t="s">
        <v>7</v>
      </c>
      <c r="B9" s="18" t="s">
        <v>28</v>
      </c>
      <c r="C9" s="19"/>
      <c r="D9" s="19"/>
      <c r="E9" s="25">
        <f t="shared" ref="E9:E14" si="0">FLOOR(C9,100)</f>
        <v>0</v>
      </c>
      <c r="F9" s="25"/>
    </row>
    <row r="10" spans="1:8" ht="12.75" customHeight="1" x14ac:dyDescent="0.25">
      <c r="A10" s="21" t="s">
        <v>7</v>
      </c>
      <c r="B10" s="24" t="s">
        <v>35</v>
      </c>
      <c r="C10" s="19"/>
      <c r="D10" s="19"/>
      <c r="E10" s="25">
        <f t="shared" si="0"/>
        <v>0</v>
      </c>
      <c r="F10" s="25"/>
    </row>
    <row r="11" spans="1:8" ht="12.75" customHeight="1" x14ac:dyDescent="0.25">
      <c r="A11" s="21" t="s">
        <v>7</v>
      </c>
      <c r="B11" s="24" t="s">
        <v>29</v>
      </c>
      <c r="C11" s="19"/>
      <c r="D11" s="19"/>
      <c r="E11" s="25">
        <f t="shared" si="0"/>
        <v>0</v>
      </c>
      <c r="F11" s="25"/>
    </row>
    <row r="12" spans="1:8" ht="12.75" customHeight="1" x14ac:dyDescent="0.25">
      <c r="A12" s="21" t="s">
        <v>7</v>
      </c>
      <c r="B12" s="24" t="s">
        <v>16</v>
      </c>
      <c r="C12" s="19"/>
      <c r="D12" s="19"/>
      <c r="E12" s="25">
        <f t="shared" si="0"/>
        <v>0</v>
      </c>
      <c r="F12" s="25"/>
    </row>
    <row r="13" spans="1:8" ht="12.75" customHeight="1" x14ac:dyDescent="0.25">
      <c r="A13" s="21" t="s">
        <v>7</v>
      </c>
      <c r="B13" s="24" t="s">
        <v>30</v>
      </c>
      <c r="C13" s="19"/>
      <c r="D13" s="19"/>
      <c r="E13" s="25">
        <f t="shared" si="0"/>
        <v>0</v>
      </c>
      <c r="F13" s="25"/>
    </row>
    <row r="14" spans="1:8" ht="12.75" customHeight="1" x14ac:dyDescent="0.25">
      <c r="A14" s="21" t="s">
        <v>7</v>
      </c>
      <c r="B14" s="24" t="s">
        <v>31</v>
      </c>
      <c r="C14" s="19"/>
      <c r="D14" s="19"/>
      <c r="E14" s="25">
        <f t="shared" si="0"/>
        <v>0</v>
      </c>
      <c r="F14" s="25"/>
    </row>
    <row r="15" spans="1:8" ht="12.75" customHeight="1" x14ac:dyDescent="0.25">
      <c r="A15" s="14" t="s">
        <v>6</v>
      </c>
      <c r="B15" s="15" t="s">
        <v>27</v>
      </c>
      <c r="C15" s="16">
        <f>SUM(C16:C22)</f>
        <v>0</v>
      </c>
      <c r="D15" s="16">
        <f>SUM(D16:D22)</f>
        <v>0</v>
      </c>
      <c r="E15" s="17">
        <f>SUM(E16:E22)</f>
        <v>0</v>
      </c>
      <c r="F15" s="17">
        <f>SUM(F16:F22)</f>
        <v>0</v>
      </c>
    </row>
    <row r="16" spans="1:8" ht="12.75" customHeight="1" x14ac:dyDescent="0.25">
      <c r="A16" s="21" t="s">
        <v>7</v>
      </c>
      <c r="B16" s="18" t="s">
        <v>32</v>
      </c>
      <c r="C16" s="19"/>
      <c r="D16" s="19"/>
      <c r="E16" s="25">
        <f t="shared" ref="E16:E22" si="1">FLOOR(C16,100)</f>
        <v>0</v>
      </c>
      <c r="F16" s="25"/>
    </row>
    <row r="17" spans="1:6" ht="12.75" customHeight="1" x14ac:dyDescent="0.25">
      <c r="A17" s="21" t="s">
        <v>7</v>
      </c>
      <c r="B17" s="18" t="s">
        <v>33</v>
      </c>
      <c r="C17" s="19"/>
      <c r="D17" s="19"/>
      <c r="E17" s="25">
        <f t="shared" si="1"/>
        <v>0</v>
      </c>
      <c r="F17" s="25"/>
    </row>
    <row r="18" spans="1:6" ht="12.75" customHeight="1" x14ac:dyDescent="0.25">
      <c r="A18" s="21" t="s">
        <v>7</v>
      </c>
      <c r="B18" s="20" t="s">
        <v>34</v>
      </c>
      <c r="C18" s="19"/>
      <c r="D18" s="19"/>
      <c r="E18" s="25">
        <f t="shared" si="1"/>
        <v>0</v>
      </c>
      <c r="F18" s="25"/>
    </row>
    <row r="19" spans="1:6" ht="12.75" customHeight="1" x14ac:dyDescent="0.25">
      <c r="A19" s="21" t="s">
        <v>7</v>
      </c>
      <c r="B19" s="24" t="s">
        <v>42</v>
      </c>
      <c r="C19" s="19"/>
      <c r="D19" s="19"/>
      <c r="E19" s="25">
        <f t="shared" si="1"/>
        <v>0</v>
      </c>
      <c r="F19" s="25"/>
    </row>
    <row r="20" spans="1:6" ht="12.75" customHeight="1" x14ac:dyDescent="0.25">
      <c r="A20" s="21" t="s">
        <v>7</v>
      </c>
      <c r="B20" s="24" t="s">
        <v>36</v>
      </c>
      <c r="C20" s="19"/>
      <c r="D20" s="19"/>
      <c r="E20" s="25">
        <f t="shared" si="1"/>
        <v>0</v>
      </c>
      <c r="F20" s="25"/>
    </row>
    <row r="21" spans="1:6" ht="12.75" customHeight="1" x14ac:dyDescent="0.25">
      <c r="A21" s="21" t="s">
        <v>7</v>
      </c>
      <c r="B21" s="24" t="s">
        <v>37</v>
      </c>
      <c r="C21" s="19"/>
      <c r="D21" s="19"/>
      <c r="E21" s="25">
        <f t="shared" si="1"/>
        <v>0</v>
      </c>
      <c r="F21" s="25"/>
    </row>
    <row r="22" spans="1:6" ht="12.75" customHeight="1" x14ac:dyDescent="0.25">
      <c r="A22" s="21" t="s">
        <v>7</v>
      </c>
      <c r="B22" s="24" t="s">
        <v>38</v>
      </c>
      <c r="C22" s="19"/>
      <c r="D22" s="19"/>
      <c r="E22" s="25">
        <f t="shared" si="1"/>
        <v>0</v>
      </c>
      <c r="F22" s="25"/>
    </row>
    <row r="23" spans="1:6" ht="19" customHeight="1" x14ac:dyDescent="0.25">
      <c r="A23" s="87" t="s">
        <v>39</v>
      </c>
      <c r="B23" s="87"/>
      <c r="C23" s="26">
        <f>C15+C7</f>
        <v>0</v>
      </c>
      <c r="D23" s="26">
        <f>D15+D7</f>
        <v>0</v>
      </c>
      <c r="E23" s="27">
        <f>E15+E7</f>
        <v>0</v>
      </c>
      <c r="F23" s="27">
        <f>F15+F7</f>
        <v>0</v>
      </c>
    </row>
    <row r="29" spans="1:6" ht="15" x14ac:dyDescent="0.25">
      <c r="A29" s="22"/>
    </row>
  </sheetData>
  <sheetProtection formatCells="0" formatColumns="0" formatRows="0" insertRows="0" deleteRows="0" sort="0" autoFilter="0" pivotTables="0"/>
  <mergeCells count="5">
    <mergeCell ref="A23:B23"/>
    <mergeCell ref="A4:B5"/>
    <mergeCell ref="A3:F3"/>
    <mergeCell ref="A6:B6"/>
    <mergeCell ref="A1:F2"/>
  </mergeCells>
  <conditionalFormatting sqref="C7:D7">
    <cfRule type="cellIs" dxfId="3" priority="9" stopIfTrue="1" operator="equal">
      <formula>0</formula>
    </cfRule>
  </conditionalFormatting>
  <conditionalFormatting sqref="C15:D15">
    <cfRule type="cellIs" dxfId="2" priority="2" stopIfTrue="1" operator="equal">
      <formula>0</formula>
    </cfRule>
  </conditionalFormatting>
  <conditionalFormatting sqref="C23:D23">
    <cfRule type="cellIs" dxfId="1" priority="7" stopIfTrue="1" operator="equal">
      <formula>0</formula>
    </cfRule>
    <cfRule type="cellIs" dxfId="0" priority="8" stopIfTrue="1" operator="equal">
      <formula>"Chyba !!!"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horizontalDpi="300" verticalDpi="300" r:id="rId1"/>
  <headerFooter alignWithMargins="0"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 Neinvestiční</vt:lpstr>
      <vt:lpstr>2 Investiční</vt:lpstr>
      <vt:lpstr>'1 Neinvestiční'!Oblast_tisku</vt:lpstr>
      <vt:lpstr>'2 Investiční'!Oblast_tisku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Solanská Petra</cp:lastModifiedBy>
  <cp:lastPrinted>2019-02-21T11:24:20Z</cp:lastPrinted>
  <dcterms:created xsi:type="dcterms:W3CDTF">2017-12-15T09:50:19Z</dcterms:created>
  <dcterms:modified xsi:type="dcterms:W3CDTF">2024-02-12T06:50:47Z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2024-02-12T06:50:20Z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1ecfcbca-f41d-43dc-8f4f-fdb10e4eb72e</vt:lpwstr>
  </property>
  <property fmtid="{D5CDD505-2E9C-101B-9397-08002B2CF9AE}" pid="8" name="MSIP_Label_215ad6d0-798b-44f9-b3fd-112ad6275fb4_ContentBits">
    <vt:lpwstr>2</vt:lpwstr>
  </property>
</Properties>
</file>