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mskraj-my.sharepoint.com/personal/renata_kubikova_msk_cz/Documents/Plocha/PODKLADY - ZK 7.9. 2023/"/>
    </mc:Choice>
  </mc:AlternateContent>
  <xr:revisionPtr revIDLastSave="267" documentId="8_{A971163A-DC67-4C2B-9DEE-D6BAC5C997BB}" xr6:coauthVersionLast="47" xr6:coauthVersionMax="47" xr10:uidLastSave="{E013A24C-6721-47DB-93C0-1FB68D883F27}"/>
  <bookViews>
    <workbookView xWindow="28680" yWindow="-75" windowWidth="29040" windowHeight="15840" firstSheet="1" activeTab="1" xr2:uid="{00000000-000D-0000-FFFF-FFFF00000000}"/>
  </bookViews>
  <sheets>
    <sheet name="SOUHRN" sheetId="6" state="hidden" r:id="rId1"/>
    <sheet name="FINAL přehled nových závazků" sheetId="7" r:id="rId2"/>
    <sheet name="List1" sheetId="9" r:id="rId3"/>
    <sheet name=" ŠMS do 20.7.před final úpravou" sheetId="1" state="hidden" r:id="rId4"/>
    <sheet name="ZDR" sheetId="5" state="hidden" r:id="rId5"/>
    <sheet name="DSH" sheetId="3" state="hidden" r:id="rId6"/>
    <sheet name="SOC" sheetId="4" state="hidden" r:id="rId7"/>
    <sheet name="KPP" sheetId="2" state="hidden" r:id="rId8"/>
    <sheet name="Final přehled pro FIN " sheetId="8" state="hidden" r:id="rId9"/>
  </sheets>
  <definedNames>
    <definedName name="_xlnm._FilterDatabase" localSheetId="3" hidden="1">' ŠMS do 20.7.před final úpravou'!$A$4:$AI$183</definedName>
    <definedName name="_xlnm._FilterDatabase" localSheetId="5" hidden="1">DSH!$A$4:$AI$8</definedName>
    <definedName name="_xlnm._FilterDatabase" localSheetId="1" hidden="1">'FINAL přehled nových závazků'!$A$4:$AI$78</definedName>
    <definedName name="_xlnm._FilterDatabase" localSheetId="7" hidden="1">KPP!$A$4:$AI$4</definedName>
    <definedName name="_xlnm._FilterDatabase" localSheetId="6" hidden="1">SOC!$A$4:$AI$4</definedName>
    <definedName name="_xlnm._FilterDatabase" localSheetId="4" hidden="1">ZDR!$A$4:$AI$62</definedName>
    <definedName name="_xlnm.Print_Titles" localSheetId="3">' ŠMS do 20.7.před final úpravou'!$1:$3</definedName>
    <definedName name="_xlnm.Print_Titles" localSheetId="5">DSH!$1:$3</definedName>
    <definedName name="_xlnm.Print_Titles" localSheetId="7">KPP!$1:$3</definedName>
    <definedName name="_xlnm.Print_Titles" localSheetId="6">SOC!$1:$3</definedName>
    <definedName name="_xlnm.Print_Titles" localSheetId="4">ZDR!$1:$3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4" i="7" l="1"/>
  <c r="Z68" i="7"/>
  <c r="Z78" i="7"/>
  <c r="Z80" i="7" l="1"/>
  <c r="Z63" i="7"/>
  <c r="Y64" i="7"/>
  <c r="W64" i="7"/>
  <c r="V64" i="7"/>
  <c r="T64" i="7"/>
  <c r="S64" i="7"/>
  <c r="Q64" i="7"/>
  <c r="P64" i="7"/>
  <c r="N64" i="7"/>
  <c r="M64" i="7"/>
  <c r="Z76" i="7" l="1"/>
  <c r="P78" i="7"/>
  <c r="V78" i="7"/>
  <c r="M78" i="7"/>
  <c r="Z70" i="7"/>
  <c r="N78" i="7"/>
  <c r="O78" i="7"/>
  <c r="Q78" i="7"/>
  <c r="R78" i="7"/>
  <c r="S78" i="7"/>
  <c r="T78" i="7"/>
  <c r="U78" i="7"/>
  <c r="W78" i="7"/>
  <c r="Z74" i="7"/>
  <c r="Z75" i="7"/>
  <c r="Z77" i="7"/>
  <c r="T72" i="7" l="1"/>
  <c r="M59" i="7" l="1"/>
  <c r="M68" i="7"/>
  <c r="Z67" i="7"/>
  <c r="X73" i="8" l="1"/>
  <c r="X75" i="8" s="1"/>
  <c r="W73" i="8"/>
  <c r="W75" i="8" s="1"/>
  <c r="V73" i="8"/>
  <c r="V75" i="8" s="1"/>
  <c r="U73" i="8"/>
  <c r="U75" i="8" s="1"/>
  <c r="T73" i="8"/>
  <c r="T75" i="8" s="1"/>
  <c r="S73" i="8"/>
  <c r="S75" i="8" s="1"/>
  <c r="R73" i="8"/>
  <c r="R75" i="8" s="1"/>
  <c r="Q73" i="8"/>
  <c r="Q75" i="8" s="1"/>
  <c r="P73" i="8"/>
  <c r="P75" i="8" s="1"/>
  <c r="O73" i="8"/>
  <c r="O75" i="8" s="1"/>
  <c r="N73" i="8"/>
  <c r="N75" i="8" s="1"/>
  <c r="M73" i="8"/>
  <c r="M75" i="8" s="1"/>
  <c r="L73" i="8"/>
  <c r="L75" i="8" s="1"/>
  <c r="K73" i="8"/>
  <c r="A73" i="8"/>
  <c r="A75" i="8" s="1"/>
  <c r="Y72" i="8"/>
  <c r="Y73" i="8" s="1"/>
  <c r="X71" i="8"/>
  <c r="W71" i="8"/>
  <c r="V71" i="8"/>
  <c r="U71" i="8"/>
  <c r="T71" i="8"/>
  <c r="S71" i="8"/>
  <c r="R71" i="8"/>
  <c r="Q71" i="8"/>
  <c r="P71" i="8"/>
  <c r="O71" i="8"/>
  <c r="N71" i="8"/>
  <c r="M71" i="8"/>
  <c r="L71" i="8"/>
  <c r="K71" i="8"/>
  <c r="A71" i="8"/>
  <c r="Y70" i="8"/>
  <c r="Y69" i="8"/>
  <c r="Y68" i="8"/>
  <c r="Y71" i="8" s="1"/>
  <c r="X67" i="8"/>
  <c r="W67" i="8"/>
  <c r="V67" i="8"/>
  <c r="U67" i="8"/>
  <c r="T67" i="8"/>
  <c r="S67" i="8"/>
  <c r="R67" i="8"/>
  <c r="Q67" i="8"/>
  <c r="P67" i="8"/>
  <c r="O67" i="8"/>
  <c r="N67" i="8"/>
  <c r="M67" i="8"/>
  <c r="L67" i="8"/>
  <c r="K67" i="8"/>
  <c r="A67" i="8"/>
  <c r="Y66" i="8"/>
  <c r="Y67" i="8" s="1"/>
  <c r="Y65" i="8"/>
  <c r="Y64" i="8"/>
  <c r="X63" i="8"/>
  <c r="W63" i="8"/>
  <c r="V63" i="8"/>
  <c r="U63" i="8"/>
  <c r="T63" i="8"/>
  <c r="S63" i="8"/>
  <c r="R63" i="8"/>
  <c r="Q63" i="8"/>
  <c r="P63" i="8"/>
  <c r="O63" i="8"/>
  <c r="N63" i="8"/>
  <c r="M63" i="8"/>
  <c r="L63" i="8"/>
  <c r="K63" i="8"/>
  <c r="A63" i="8"/>
  <c r="Y62" i="8"/>
  <c r="Y61" i="8"/>
  <c r="Y60" i="8"/>
  <c r="Y63" i="8" s="1"/>
  <c r="X59" i="8"/>
  <c r="W59" i="8"/>
  <c r="V59" i="8"/>
  <c r="U59" i="8"/>
  <c r="T59" i="8"/>
  <c r="S59" i="8"/>
  <c r="R59" i="8"/>
  <c r="Q59" i="8"/>
  <c r="P59" i="8"/>
  <c r="O59" i="8"/>
  <c r="N59" i="8"/>
  <c r="M59" i="8"/>
  <c r="L59" i="8"/>
  <c r="A59" i="8"/>
  <c r="Y58" i="8"/>
  <c r="Y57" i="8"/>
  <c r="Y56" i="8"/>
  <c r="Y55" i="8"/>
  <c r="Y54" i="8"/>
  <c r="Y53" i="8"/>
  <c r="Y52" i="8"/>
  <c r="Y51" i="8"/>
  <c r="Y50" i="8"/>
  <c r="Y49" i="8"/>
  <c r="Y48" i="8"/>
  <c r="Y47" i="8"/>
  <c r="Y46" i="8"/>
  <c r="Y45" i="8"/>
  <c r="Y44" i="8"/>
  <c r="Y43" i="8"/>
  <c r="Y42" i="8"/>
  <c r="Y41" i="8"/>
  <c r="Y40" i="8"/>
  <c r="Y39" i="8"/>
  <c r="Y38" i="8"/>
  <c r="Y37" i="8"/>
  <c r="Y36" i="8"/>
  <c r="Y35" i="8"/>
  <c r="Y34" i="8"/>
  <c r="Y33" i="8"/>
  <c r="Y32" i="8"/>
  <c r="Y31" i="8"/>
  <c r="Y30" i="8"/>
  <c r="Y29" i="8"/>
  <c r="Y28" i="8"/>
  <c r="Y27" i="8"/>
  <c r="Y26" i="8"/>
  <c r="Y25" i="8"/>
  <c r="Y24" i="8"/>
  <c r="Y23" i="8"/>
  <c r="Y22" i="8"/>
  <c r="Y21" i="8"/>
  <c r="Y20" i="8"/>
  <c r="Y19" i="8"/>
  <c r="Y18" i="8"/>
  <c r="Y17" i="8"/>
  <c r="Y16" i="8"/>
  <c r="Y15" i="8"/>
  <c r="Y14" i="8"/>
  <c r="K14" i="8"/>
  <c r="Y13" i="8"/>
  <c r="K12" i="8"/>
  <c r="Y12" i="8" s="1"/>
  <c r="Y11" i="8"/>
  <c r="Y10" i="8"/>
  <c r="Y59" i="8" s="1"/>
  <c r="K10" i="8"/>
  <c r="Y9" i="8"/>
  <c r="Y8" i="8"/>
  <c r="Y7" i="8"/>
  <c r="Y6" i="8"/>
  <c r="J2" i="8"/>
  <c r="Y75" i="8" l="1"/>
  <c r="K59" i="8"/>
  <c r="K75" i="8" s="1"/>
  <c r="X78" i="7"/>
  <c r="Y78" i="7"/>
  <c r="L78" i="7"/>
  <c r="Z73" i="7"/>
  <c r="A72" i="7"/>
  <c r="M72" i="7"/>
  <c r="M80" i="7" s="1"/>
  <c r="N72" i="7"/>
  <c r="O72" i="7"/>
  <c r="P72" i="7"/>
  <c r="Q72" i="7"/>
  <c r="R72" i="7"/>
  <c r="S72" i="7"/>
  <c r="U72" i="7"/>
  <c r="V72" i="7"/>
  <c r="W72" i="7"/>
  <c r="X72" i="7"/>
  <c r="Y72" i="7"/>
  <c r="L72" i="7"/>
  <c r="Z71" i="7"/>
  <c r="Z69" i="7"/>
  <c r="Z72" i="7" s="1"/>
  <c r="N68" i="7"/>
  <c r="O68" i="7"/>
  <c r="P68" i="7"/>
  <c r="Q68" i="7"/>
  <c r="R68" i="7"/>
  <c r="S68" i="7"/>
  <c r="T68" i="7"/>
  <c r="U68" i="7"/>
  <c r="V68" i="7"/>
  <c r="W68" i="7"/>
  <c r="X68" i="7"/>
  <c r="Y68" i="7"/>
  <c r="L68" i="7"/>
  <c r="A68" i="7"/>
  <c r="Z66" i="7"/>
  <c r="Z65" i="7"/>
  <c r="O64" i="7" l="1"/>
  <c r="R64" i="7"/>
  <c r="U64" i="7"/>
  <c r="X64" i="7"/>
  <c r="L64" i="7"/>
  <c r="A59" i="7"/>
  <c r="Z61" i="7"/>
  <c r="Z62" i="7"/>
  <c r="Z60" i="7"/>
  <c r="Z58" i="7"/>
  <c r="Z54" i="7"/>
  <c r="Z55" i="7"/>
  <c r="Z56" i="7"/>
  <c r="Z57" i="7"/>
  <c r="Z53" i="7"/>
  <c r="Z13" i="7"/>
  <c r="N59" i="7"/>
  <c r="O59" i="7"/>
  <c r="P59" i="7"/>
  <c r="Q59" i="7"/>
  <c r="R59" i="7"/>
  <c r="S59" i="7"/>
  <c r="T59" i="7"/>
  <c r="U59" i="7"/>
  <c r="V59" i="7"/>
  <c r="W59" i="7"/>
  <c r="X59" i="7"/>
  <c r="Y59" i="7"/>
  <c r="Z6" i="7"/>
  <c r="Z7" i="7"/>
  <c r="Z8" i="7"/>
  <c r="Z9" i="7"/>
  <c r="L10" i="7"/>
  <c r="Z10" i="7" s="1"/>
  <c r="Z11" i="7"/>
  <c r="L12" i="7"/>
  <c r="Z12" i="7" s="1"/>
  <c r="L14" i="7"/>
  <c r="Z14" i="7" s="1"/>
  <c r="Z15" i="7"/>
  <c r="Z16" i="7"/>
  <c r="Z17" i="7"/>
  <c r="Z18" i="7"/>
  <c r="Z19" i="7"/>
  <c r="Z20" i="7"/>
  <c r="Z21" i="7"/>
  <c r="Z22" i="7"/>
  <c r="Z23" i="7"/>
  <c r="Z24" i="7"/>
  <c r="Z25" i="7"/>
  <c r="Z26" i="7"/>
  <c r="Z27" i="7"/>
  <c r="Z28" i="7"/>
  <c r="Z29" i="7"/>
  <c r="Z30" i="7"/>
  <c r="Z31" i="7"/>
  <c r="Z32" i="7"/>
  <c r="Z33" i="7"/>
  <c r="Z34" i="7"/>
  <c r="Z35" i="7"/>
  <c r="Z36" i="7"/>
  <c r="Z37" i="7"/>
  <c r="Z38" i="7"/>
  <c r="Z39" i="7"/>
  <c r="Z40" i="7"/>
  <c r="Z41" i="7"/>
  <c r="Z42" i="7"/>
  <c r="Z43" i="7"/>
  <c r="Z44" i="7"/>
  <c r="Z45" i="7"/>
  <c r="Z46" i="7"/>
  <c r="Z47" i="7"/>
  <c r="Z48" i="7"/>
  <c r="Z49" i="7"/>
  <c r="Z50" i="7"/>
  <c r="Z51" i="7"/>
  <c r="Z52" i="7"/>
  <c r="K204" i="1"/>
  <c r="K196" i="1"/>
  <c r="K197" i="1"/>
  <c r="K185" i="1"/>
  <c r="K67" i="1"/>
  <c r="K195" i="1"/>
  <c r="V80" i="7" l="1"/>
  <c r="A80" i="7"/>
  <c r="N80" i="7"/>
  <c r="P80" i="7"/>
  <c r="S80" i="7"/>
  <c r="X80" i="7"/>
  <c r="R80" i="7"/>
  <c r="T80" i="7"/>
  <c r="U80" i="7"/>
  <c r="W80" i="7"/>
  <c r="O80" i="7"/>
  <c r="Y80" i="7"/>
  <c r="Q80" i="7"/>
  <c r="Z59" i="7"/>
  <c r="L59" i="7"/>
  <c r="L80" i="7" s="1"/>
  <c r="K186" i="1"/>
  <c r="K28" i="2"/>
  <c r="X19" i="2"/>
  <c r="X6" i="4" l="1"/>
  <c r="X7" i="4"/>
  <c r="X8" i="4"/>
  <c r="J19" i="1" l="1"/>
  <c r="J18" i="1"/>
  <c r="J16" i="1"/>
  <c r="J14" i="1"/>
  <c r="K13" i="1" l="1"/>
  <c r="K8" i="1" l="1"/>
  <c r="K184" i="1"/>
  <c r="X19" i="1"/>
  <c r="X14" i="1"/>
  <c r="O20" i="1"/>
  <c r="P20" i="1"/>
  <c r="Q20" i="1"/>
  <c r="R20" i="1"/>
  <c r="S20" i="1"/>
  <c r="T20" i="1"/>
  <c r="U20" i="1"/>
  <c r="V20" i="1"/>
  <c r="W20" i="1"/>
  <c r="K20" i="1"/>
  <c r="L20" i="1"/>
  <c r="M20" i="1"/>
  <c r="N20" i="1"/>
  <c r="X15" i="1"/>
  <c r="X16" i="1"/>
  <c r="X17" i="1"/>
  <c r="X18" i="1"/>
  <c r="X12" i="1"/>
  <c r="I2" i="1" l="1"/>
  <c r="X20" i="1"/>
  <c r="L20" i="2" l="1"/>
  <c r="M20" i="2"/>
  <c r="N20" i="2"/>
  <c r="O20" i="2"/>
  <c r="P20" i="2"/>
  <c r="Q20" i="2"/>
  <c r="R20" i="2"/>
  <c r="S20" i="2"/>
  <c r="T20" i="2"/>
  <c r="F15" i="6" s="1"/>
  <c r="U20" i="2"/>
  <c r="V20" i="2"/>
  <c r="W20" i="2"/>
  <c r="K20" i="2"/>
  <c r="J20" i="2"/>
  <c r="L28" i="2"/>
  <c r="M28" i="2"/>
  <c r="N28" i="2"/>
  <c r="O28" i="2"/>
  <c r="P28" i="2"/>
  <c r="Q28" i="2"/>
  <c r="R28" i="2"/>
  <c r="S28" i="2"/>
  <c r="T28" i="2"/>
  <c r="U28" i="2"/>
  <c r="V28" i="2"/>
  <c r="W28" i="2"/>
  <c r="N27" i="2"/>
  <c r="K27" i="2"/>
  <c r="X20" i="2"/>
  <c r="J26" i="2"/>
  <c r="X26" i="2" s="1"/>
  <c r="X28" i="2" s="1"/>
  <c r="K21" i="4"/>
  <c r="L195" i="1"/>
  <c r="M195" i="1"/>
  <c r="N195" i="1"/>
  <c r="O195" i="1"/>
  <c r="P195" i="1"/>
  <c r="Q195" i="1"/>
  <c r="R195" i="1"/>
  <c r="S195" i="1"/>
  <c r="T195" i="1"/>
  <c r="C18" i="4"/>
  <c r="U195" i="1"/>
  <c r="V195" i="1"/>
  <c r="W195" i="1"/>
  <c r="X195" i="1"/>
  <c r="X27" i="2" l="1"/>
  <c r="L64" i="5"/>
  <c r="M64" i="5"/>
  <c r="N64" i="5"/>
  <c r="O64" i="5"/>
  <c r="P64" i="5"/>
  <c r="Q64" i="5"/>
  <c r="R64" i="5"/>
  <c r="S64" i="5"/>
  <c r="T64" i="5"/>
  <c r="U64" i="5"/>
  <c r="V64" i="5"/>
  <c r="W64" i="5"/>
  <c r="X64" i="5"/>
  <c r="K64" i="5"/>
  <c r="K18" i="4"/>
  <c r="L18" i="4"/>
  <c r="M18" i="4"/>
  <c r="N18" i="4"/>
  <c r="O18" i="4"/>
  <c r="P18" i="4"/>
  <c r="Q18" i="4"/>
  <c r="R18" i="4"/>
  <c r="S18" i="4"/>
  <c r="T18" i="4"/>
  <c r="U18" i="4"/>
  <c r="V18" i="4"/>
  <c r="W18" i="4"/>
  <c r="X18" i="4"/>
  <c r="J18" i="4"/>
  <c r="X65" i="1"/>
  <c r="C184" i="1"/>
  <c r="X64" i="1"/>
  <c r="X63" i="1"/>
  <c r="X11" i="1" l="1"/>
  <c r="X10" i="1"/>
  <c r="X9" i="1"/>
  <c r="W8" i="1"/>
  <c r="V8" i="1"/>
  <c r="U8" i="1"/>
  <c r="T8" i="1"/>
  <c r="S8" i="1"/>
  <c r="R8" i="1"/>
  <c r="Q8" i="1"/>
  <c r="P8" i="1"/>
  <c r="O8" i="1"/>
  <c r="N8" i="1"/>
  <c r="M8" i="1"/>
  <c r="L8" i="1"/>
  <c r="X6" i="1"/>
  <c r="X7" i="1"/>
  <c r="L13" i="1"/>
  <c r="M13" i="1"/>
  <c r="N13" i="1"/>
  <c r="O13" i="1"/>
  <c r="P13" i="1"/>
  <c r="Q13" i="1"/>
  <c r="R13" i="1"/>
  <c r="S13" i="1"/>
  <c r="T13" i="1"/>
  <c r="U13" i="1"/>
  <c r="V13" i="1"/>
  <c r="W13" i="1"/>
  <c r="C18" i="6"/>
  <c r="C17" i="6"/>
  <c r="D17" i="6"/>
  <c r="B6" i="6"/>
  <c r="E17" i="6"/>
  <c r="F17" i="6"/>
  <c r="D18" i="6"/>
  <c r="E18" i="6"/>
  <c r="F18" i="6"/>
  <c r="E15" i="6"/>
  <c r="D15" i="6"/>
  <c r="C15" i="6"/>
  <c r="B5" i="6"/>
  <c r="C14" i="6"/>
  <c r="D14" i="6"/>
  <c r="E14" i="6"/>
  <c r="F14" i="6"/>
  <c r="B16" i="6"/>
  <c r="B19" i="6" s="1"/>
  <c r="C9" i="3"/>
  <c r="B9" i="6" s="1"/>
  <c r="B8" i="6"/>
  <c r="W67" i="1" l="1"/>
  <c r="X13" i="1"/>
  <c r="O67" i="1"/>
  <c r="S67" i="1"/>
  <c r="R67" i="1"/>
  <c r="V67" i="1"/>
  <c r="P67" i="1"/>
  <c r="Q67" i="1"/>
  <c r="N67" i="1"/>
  <c r="U67" i="1"/>
  <c r="M67" i="1"/>
  <c r="T67" i="1"/>
  <c r="L67" i="1"/>
  <c r="X8" i="1"/>
  <c r="X9" i="3" l="1"/>
  <c r="W9" i="3"/>
  <c r="V9" i="3"/>
  <c r="U9" i="3"/>
  <c r="T9" i="3"/>
  <c r="F9" i="6" s="1"/>
  <c r="S9" i="3"/>
  <c r="R9" i="3"/>
  <c r="Q9" i="3"/>
  <c r="E9" i="6" s="1"/>
  <c r="P9" i="3"/>
  <c r="O9" i="3"/>
  <c r="N9" i="3"/>
  <c r="D9" i="6" s="1"/>
  <c r="M9" i="3"/>
  <c r="L9" i="3"/>
  <c r="K9" i="3"/>
  <c r="C9" i="6" s="1"/>
  <c r="C16" i="6"/>
  <c r="C19" i="6" s="1"/>
  <c r="W184" i="1"/>
  <c r="V184" i="1"/>
  <c r="U184" i="1"/>
  <c r="T184" i="1"/>
  <c r="S184" i="1"/>
  <c r="R184" i="1"/>
  <c r="Q184" i="1"/>
  <c r="E16" i="6" s="1"/>
  <c r="E19" i="6" s="1"/>
  <c r="P184" i="1"/>
  <c r="O184" i="1"/>
  <c r="N184" i="1"/>
  <c r="D16" i="6" s="1"/>
  <c r="D19" i="6" s="1"/>
  <c r="M184" i="1"/>
  <c r="L184" i="1"/>
  <c r="X66" i="1"/>
  <c r="X62" i="1"/>
  <c r="X61" i="1"/>
  <c r="X60" i="1"/>
  <c r="X59" i="1"/>
  <c r="X137" i="1"/>
  <c r="X58" i="1"/>
  <c r="X57" i="1"/>
  <c r="X56" i="1"/>
  <c r="X55" i="1"/>
  <c r="X54" i="1"/>
  <c r="X53" i="1"/>
  <c r="X52" i="1"/>
  <c r="X51" i="1"/>
  <c r="X50" i="1"/>
  <c r="X49" i="1"/>
  <c r="X48" i="1"/>
  <c r="X47" i="1"/>
  <c r="X46" i="1"/>
  <c r="X45" i="1"/>
  <c r="X44" i="1"/>
  <c r="X43" i="1"/>
  <c r="X42" i="1"/>
  <c r="X41" i="1"/>
  <c r="X40" i="1"/>
  <c r="X39" i="1"/>
  <c r="X38" i="1"/>
  <c r="X37" i="1"/>
  <c r="X36" i="1"/>
  <c r="X138" i="1"/>
  <c r="X35" i="1"/>
  <c r="X34" i="1"/>
  <c r="X33" i="1"/>
  <c r="X32" i="1"/>
  <c r="X31" i="1"/>
  <c r="X30" i="1"/>
  <c r="X29" i="1"/>
  <c r="X28" i="1"/>
  <c r="X27" i="1"/>
  <c r="X26" i="1"/>
  <c r="X25" i="1"/>
  <c r="X24" i="1"/>
  <c r="X23" i="1"/>
  <c r="X22" i="1"/>
  <c r="X21" i="1"/>
  <c r="F8" i="6"/>
  <c r="E8" i="6"/>
  <c r="D8" i="6"/>
  <c r="C8" i="6"/>
  <c r="J64" i="5"/>
  <c r="X6" i="2"/>
  <c r="Y20" i="2"/>
  <c r="F6" i="6"/>
  <c r="E6" i="6"/>
  <c r="D6" i="6"/>
  <c r="C6" i="6"/>
  <c r="F5" i="6"/>
  <c r="E5" i="6"/>
  <c r="D5" i="6"/>
  <c r="C5" i="6"/>
  <c r="Y64" i="5"/>
  <c r="Y184" i="1"/>
  <c r="Y18" i="4"/>
  <c r="F16" i="6" l="1"/>
  <c r="F19" i="6" s="1"/>
  <c r="G19" i="6" s="1"/>
  <c r="X67" i="1"/>
  <c r="X184" i="1"/>
  <c r="C7" i="6"/>
  <c r="C10" i="6" s="1"/>
  <c r="D7" i="6"/>
  <c r="D10" i="6" s="1"/>
  <c r="E7" i="6"/>
  <c r="E10" i="6" s="1"/>
  <c r="F7" i="6"/>
  <c r="F10" i="6" s="1"/>
  <c r="G10" i="6" l="1"/>
  <c r="B7" i="6" l="1"/>
  <c r="B1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Kubíková Renata</author>
  </authors>
  <commentList>
    <comment ref="D6" authorId="0" shapeId="0" xr:uid="{9EB78784-5AF3-4C5B-9AC7-3957723A5CB9}">
      <text>
        <r>
          <rPr>
            <sz val="10"/>
            <rFont val="Arial"/>
            <family val="2"/>
            <charset val="238"/>
          </rPr>
          <t xml:space="preserve">Kubíková Renata:
Do správy EP v září? </t>
        </r>
      </text>
    </comment>
    <comment ref="J6" authorId="0" shapeId="0" xr:uid="{886B56EB-0C63-4EE1-B4C7-F2A964B05873}">
      <text>
        <r>
          <rPr>
            <b/>
            <sz val="9"/>
            <color indexed="81"/>
            <rFont val="Tahoma"/>
            <family val="2"/>
            <charset val="238"/>
          </rPr>
          <t>Kubíková Renata:</t>
        </r>
        <r>
          <rPr>
            <sz val="9"/>
            <color indexed="81"/>
            <rFont val="Tahoma"/>
            <family val="2"/>
            <charset val="238"/>
          </rPr>
          <t xml:space="preserve">
zadáno dle FAMA
</t>
        </r>
      </text>
    </comment>
    <comment ref="D7" authorId="0" shapeId="0" xr:uid="{E87F2E91-E0ED-488F-A3FE-8C43FD0DD4D6}">
      <text>
        <r>
          <rPr>
            <sz val="10"/>
            <rFont val="Arial"/>
            <family val="2"/>
            <charset val="238"/>
          </rPr>
          <t xml:space="preserve">Kubíková Renata:
Do správy EP v září? </t>
        </r>
      </text>
    </comment>
    <comment ref="E14" authorId="0" shapeId="0" xr:uid="{3818DB03-A794-4B2D-936C-7E3205F3DEC4}">
      <text>
        <r>
          <rPr>
            <sz val="10"/>
            <rFont val="Arial CE"/>
            <charset val="238"/>
          </rPr>
          <t>Kubíková Renata:
součástí limitních seznamů FIN</t>
        </r>
      </text>
    </comment>
    <comment ref="J14" authorId="0" shapeId="0" xr:uid="{793B838E-7C6D-4038-A142-957B8930AD67}">
      <text>
        <r>
          <rPr>
            <b/>
            <sz val="9"/>
            <color indexed="81"/>
            <rFont val="Tahoma"/>
            <family val="2"/>
            <charset val="238"/>
          </rPr>
          <t>Kubíková Renata:</t>
        </r>
        <r>
          <rPr>
            <sz val="9"/>
            <color indexed="81"/>
            <rFont val="Tahoma"/>
            <family val="2"/>
            <charset val="238"/>
          </rPr>
          <t xml:space="preserve">
zadáno dle FAMA- zkontrolovat</t>
        </r>
      </text>
    </comment>
    <comment ref="E15" authorId="0" shapeId="0" xr:uid="{6D06AE98-31E4-402F-9ACE-2D283D9BC2A5}">
      <text>
        <r>
          <rPr>
            <sz val="10"/>
            <rFont val="Arial CE"/>
            <charset val="238"/>
          </rPr>
          <t>Kubíková Renata:
součástí limitních seznamů FIN</t>
        </r>
      </text>
    </comment>
    <comment ref="J15" authorId="0" shapeId="0" xr:uid="{571FA789-C8BD-499F-9EEC-471ED0C2EC42}">
      <text>
        <r>
          <rPr>
            <b/>
            <sz val="9"/>
            <color indexed="81"/>
            <rFont val="Tahoma"/>
            <family val="2"/>
            <charset val="238"/>
          </rPr>
          <t>Kubíková Renata:</t>
        </r>
        <r>
          <rPr>
            <sz val="9"/>
            <color indexed="81"/>
            <rFont val="Tahoma"/>
            <family val="2"/>
            <charset val="238"/>
          </rPr>
          <t xml:space="preserve">
zadáno dle FAMA- zkontrolovat</t>
        </r>
      </text>
    </comment>
    <comment ref="E16" authorId="0" shapeId="0" xr:uid="{F2355DAD-6C15-4416-8D2C-A24CB84FF094}">
      <text>
        <r>
          <rPr>
            <sz val="10"/>
            <rFont val="Arial CE"/>
            <charset val="238"/>
          </rPr>
          <t>Kubíková Renata:
je součástí  limitních seznamů FIN</t>
        </r>
      </text>
    </comment>
    <comment ref="J16" authorId="0" shapeId="0" xr:uid="{D5C4178E-4374-4010-837B-61F4290FE630}">
      <text>
        <r>
          <rPr>
            <b/>
            <sz val="9"/>
            <color indexed="81"/>
            <rFont val="Tahoma"/>
            <family val="2"/>
            <charset val="238"/>
          </rPr>
          <t>Kubíková Renata:</t>
        </r>
        <r>
          <rPr>
            <sz val="9"/>
            <color indexed="81"/>
            <rFont val="Tahoma"/>
            <family val="2"/>
            <charset val="238"/>
          </rPr>
          <t xml:space="preserve">
zadáno dle FAMA- zkontrolovat</t>
        </r>
      </text>
    </comment>
    <comment ref="E17" authorId="0" shapeId="0" xr:uid="{C5B99D00-5670-4C5F-9CE3-A458F67524CB}">
      <text>
        <r>
          <rPr>
            <sz val="10"/>
            <rFont val="Arial CE"/>
            <charset val="238"/>
          </rPr>
          <t>Kubíková Renata:
je součástí  limitních seznamů FIN</t>
        </r>
      </text>
    </comment>
    <comment ref="J17" authorId="0" shapeId="0" xr:uid="{E45DB438-1BBF-4600-85BA-2EF3182E7664}">
      <text>
        <r>
          <rPr>
            <b/>
            <sz val="9"/>
            <color indexed="81"/>
            <rFont val="Tahoma"/>
            <family val="2"/>
            <charset val="238"/>
          </rPr>
          <t>Kubíková Renata:</t>
        </r>
        <r>
          <rPr>
            <sz val="9"/>
            <color indexed="81"/>
            <rFont val="Tahoma"/>
            <family val="2"/>
            <charset val="238"/>
          </rPr>
          <t xml:space="preserve">
zadáno dle FAMA- zkontrolovat</t>
        </r>
      </text>
    </comment>
    <comment ref="D18" authorId="0" shapeId="0" xr:uid="{E08104E1-F120-4E18-88CF-D514DDC1C227}">
      <text>
        <r>
          <rPr>
            <b/>
            <sz val="9"/>
            <color indexed="81"/>
            <rFont val="Tahoma"/>
            <family val="2"/>
            <charset val="238"/>
          </rPr>
          <t>Kubíková Renata:</t>
        </r>
        <r>
          <rPr>
            <sz val="9"/>
            <color indexed="81"/>
            <rFont val="Tahoma"/>
            <family val="2"/>
            <charset val="238"/>
          </rPr>
          <t xml:space="preserve">
Do správy EP v září? </t>
        </r>
      </text>
    </comment>
    <comment ref="E18" authorId="0" shapeId="0" xr:uid="{7AF67B27-9108-4887-8B94-C272199540A5}">
      <text>
        <r>
          <rPr>
            <sz val="10"/>
            <rFont val="Arial CE"/>
            <charset val="238"/>
          </rPr>
          <t>Kubíková Renata:
je součástí  limitních seznamů FIN</t>
        </r>
      </text>
    </comment>
    <comment ref="J18" authorId="0" shapeId="0" xr:uid="{901A2FC1-4DEB-44D7-8F24-0C567FC2ED0C}">
      <text>
        <r>
          <rPr>
            <b/>
            <sz val="9"/>
            <color indexed="81"/>
            <rFont val="Tahoma"/>
            <family val="2"/>
            <charset val="238"/>
          </rPr>
          <t>Kubíková Renata:</t>
        </r>
        <r>
          <rPr>
            <sz val="9"/>
            <color indexed="81"/>
            <rFont val="Tahoma"/>
            <family val="2"/>
            <charset val="238"/>
          </rPr>
          <t xml:space="preserve">
zadáno dle FAMA- zkontrolovat</t>
        </r>
      </text>
    </comment>
    <comment ref="E19" authorId="0" shapeId="0" xr:uid="{BB514D92-F4A8-4B1F-BD80-BE0BC33E41FD}">
      <text>
        <r>
          <rPr>
            <sz val="10"/>
            <rFont val="Arial CE"/>
            <charset val="238"/>
          </rPr>
          <t>Kubíková Renata:
součástí  limitních sestav FIN</t>
        </r>
      </text>
    </comment>
    <comment ref="J19" authorId="0" shapeId="0" xr:uid="{7E7BD850-4C84-4883-A183-01434C662DA7}">
      <text>
        <r>
          <rPr>
            <b/>
            <sz val="9"/>
            <color indexed="81"/>
            <rFont val="Tahoma"/>
            <family val="2"/>
            <charset val="238"/>
          </rPr>
          <t>Kubíková Renata:</t>
        </r>
        <r>
          <rPr>
            <sz val="9"/>
            <color indexed="81"/>
            <rFont val="Tahoma"/>
            <family val="2"/>
            <charset val="238"/>
          </rPr>
          <t xml:space="preserve">
zadáno dle FAMA- zkontrolovat</t>
        </r>
      </text>
    </comment>
    <comment ref="J25" authorId="0" shapeId="0" xr:uid="{FC428F66-3DE3-40CA-BFAC-592F8AA5AD4F}">
      <text>
        <r>
          <rPr>
            <b/>
            <sz val="9"/>
            <color indexed="81"/>
            <rFont val="Tahoma"/>
            <family val="2"/>
            <charset val="238"/>
          </rPr>
          <t>Kubíková Renata:</t>
        </r>
        <r>
          <rPr>
            <sz val="9"/>
            <color indexed="81"/>
            <rFont val="Tahoma"/>
            <family val="2"/>
            <charset val="238"/>
          </rPr>
          <t xml:space="preserve">
zadáno dle FAMA zkontrolovat</t>
        </r>
      </text>
    </comment>
    <comment ref="D31" authorId="0" shapeId="0" xr:uid="{ACF1EA92-DB30-4C9D-8995-A1C9603593FD}">
      <text>
        <r>
          <rPr>
            <sz val="10"/>
            <rFont val="Arial"/>
            <family val="2"/>
            <charset val="238"/>
          </rPr>
          <t xml:space="preserve">Kubíková Renata:
do správy EP v září? Akce je v seznamu materiál do vedení 
</t>
        </r>
      </text>
    </comment>
    <comment ref="D33" authorId="0" shapeId="0" xr:uid="{D14A025E-5E6A-4395-8BD9-139BF2457775}">
      <text>
        <r>
          <rPr>
            <sz val="10"/>
            <rFont val="Arial"/>
            <family val="2"/>
            <charset val="238"/>
          </rPr>
          <t xml:space="preserve">Kubíková Renata:
Do správy EP v září? požadavek je v materiálu do vedení pod názvem Energetické úspory - Zateplení školních budov </t>
        </r>
      </text>
    </comment>
    <comment ref="D35" authorId="0" shapeId="0" xr:uid="{8742E5EB-D6BB-4E00-A108-0CFE684574C6}">
      <text>
        <r>
          <rPr>
            <sz val="10"/>
            <rFont val="Arial"/>
            <family val="2"/>
            <charset val="238"/>
          </rPr>
          <t xml:space="preserve">Kubíková Renata:
Do správy EP v září?požadavek je v materiálu do vedení pod názvem BS H. Suchá - zateplení budovy, výměna oken, rekonstrukce elektroinstalace </t>
        </r>
      </text>
    </comment>
    <comment ref="J35" authorId="0" shapeId="0" xr:uid="{08D6304B-8AA7-4F58-8A0B-4B87D87A2BD9}">
      <text>
        <r>
          <rPr>
            <b/>
            <sz val="9"/>
            <color indexed="81"/>
            <rFont val="Tahoma"/>
            <family val="2"/>
            <charset val="238"/>
          </rPr>
          <t>Kubíková Renata:</t>
        </r>
        <r>
          <rPr>
            <sz val="9"/>
            <color indexed="81"/>
            <rFont val="Tahoma"/>
            <family val="2"/>
            <charset val="238"/>
          </rPr>
          <t xml:space="preserve">
zadáno dle FAMA zkontrolovat</t>
        </r>
      </text>
    </comment>
    <comment ref="J42" authorId="0" shapeId="0" xr:uid="{1787F99C-9558-4701-ADED-C0DF0F080066}">
      <text>
        <r>
          <rPr>
            <b/>
            <sz val="9"/>
            <color indexed="81"/>
            <rFont val="Tahoma"/>
            <family val="2"/>
            <charset val="238"/>
          </rPr>
          <t>Kubíková Renata:</t>
        </r>
        <r>
          <rPr>
            <sz val="9"/>
            <color indexed="81"/>
            <rFont val="Tahoma"/>
            <family val="2"/>
            <charset val="238"/>
          </rPr>
          <t xml:space="preserve">
zadáno dle FAMA zkontrolovat</t>
        </r>
      </text>
    </comment>
    <comment ref="D48" authorId="0" shapeId="0" xr:uid="{D6B12998-0DF6-433F-91D5-D009F4D81102}">
      <text>
        <r>
          <rPr>
            <sz val="10"/>
            <rFont val="Arial"/>
            <family val="2"/>
            <charset val="238"/>
          </rPr>
          <t>Kubíková Renata:
Do správy EP v září?Požadavek je v seznamu materiálu do vedení se stejným názvem</t>
        </r>
      </text>
    </comment>
    <comment ref="D56" authorId="0" shapeId="0" xr:uid="{D63A7363-F41C-4713-A0A5-7C0C54918995}">
      <text>
        <r>
          <rPr>
            <sz val="10"/>
            <rFont val="Arial"/>
            <family val="2"/>
            <charset val="238"/>
          </rPr>
          <t>Kubíková Renata:
Do správy EP v září?Požadavek je v seznamu materiálu do vedení se stejným názvem</t>
        </r>
      </text>
    </comment>
    <comment ref="D58" authorId="0" shapeId="0" xr:uid="{DE5D22C6-A697-4FA2-999E-09DBF19F4BF8}">
      <text>
        <r>
          <rPr>
            <sz val="10"/>
            <rFont val="Arial"/>
            <family val="2"/>
            <charset val="238"/>
          </rPr>
          <t>Kubíková Renata:
Do správy EP v září? Požadavek je v seznamu materiálu do vedení se stejným názvem</t>
        </r>
      </text>
    </comment>
    <comment ref="J59" authorId="0" shapeId="0" xr:uid="{150D0963-B040-40E1-B585-D15EAAF46AD1}">
      <text>
        <r>
          <rPr>
            <b/>
            <sz val="9"/>
            <color indexed="81"/>
            <rFont val="Tahoma"/>
            <family val="2"/>
            <charset val="238"/>
          </rPr>
          <t>Kubíková Renata:</t>
        </r>
        <r>
          <rPr>
            <sz val="9"/>
            <color indexed="81"/>
            <rFont val="Tahoma"/>
            <family val="2"/>
            <charset val="238"/>
          </rPr>
          <t xml:space="preserve">
zadáno dle FAMA zkontrolovat</t>
        </r>
      </text>
    </comment>
    <comment ref="J61" authorId="0" shapeId="0" xr:uid="{E265D320-870F-4BE9-A545-B77A5618A55F}">
      <text>
        <r>
          <rPr>
            <b/>
            <sz val="9"/>
            <color indexed="81"/>
            <rFont val="Tahoma"/>
            <family val="2"/>
            <charset val="238"/>
          </rPr>
          <t>Kubíková Renata:</t>
        </r>
        <r>
          <rPr>
            <sz val="9"/>
            <color indexed="81"/>
            <rFont val="Tahoma"/>
            <family val="2"/>
            <charset val="238"/>
          </rPr>
          <t xml:space="preserve">
zadáno dle FAMA zkontrolovat</t>
        </r>
      </text>
    </comment>
    <comment ref="D62" authorId="0" shapeId="0" xr:uid="{2A62803C-C93C-4630-B17C-786ECEE880D5}">
      <text>
        <r>
          <rPr>
            <sz val="10"/>
            <rFont val="Arial"/>
            <family val="2"/>
            <charset val="238"/>
          </rPr>
          <t>Kubíková Renata:
Do správy EP v září?Požadavek je v seznamu materiálu do vedení se stejným názvem</t>
        </r>
      </text>
    </comment>
    <comment ref="A63" authorId="0" shapeId="0" xr:uid="{B76AFCDF-0E16-4A85-B1CB-A4E52E509F26}">
      <text>
        <r>
          <rPr>
            <sz val="10"/>
            <rFont val="Arial"/>
            <family val="2"/>
            <charset val="238"/>
          </rPr>
          <t xml:space="preserve">Kubíková Renata:
částky ve fama jiné
Michal:
Ano, to jsme navýšil já, proto je červeně. 
Renata: v roce  24 je pouze na PD 500, na vlastni realizaci  4 mil  v roce 25
</t>
        </r>
      </text>
    </comment>
    <comment ref="J64" authorId="0" shapeId="0" xr:uid="{F7D1E22C-FFB9-48BD-B283-8C5D08079B67}">
      <text>
        <r>
          <rPr>
            <b/>
            <sz val="9"/>
            <color indexed="81"/>
            <rFont val="Tahoma"/>
            <family val="2"/>
            <charset val="238"/>
          </rPr>
          <t>Kubíková Renata:</t>
        </r>
        <r>
          <rPr>
            <sz val="9"/>
            <color indexed="81"/>
            <rFont val="Tahoma"/>
            <family val="2"/>
            <charset val="238"/>
          </rPr>
          <t xml:space="preserve">
zadáno dle FAMA zkontrolovat</t>
        </r>
      </text>
    </comment>
    <comment ref="A65" authorId="0" shapeId="0" xr:uid="{60FD886D-9935-4024-B19A-5AA10FE86373}">
      <text>
        <r>
          <rPr>
            <sz val="10"/>
            <rFont val="Arial"/>
            <family val="2"/>
            <charset val="238"/>
          </rPr>
          <t>Kubíková Renata:
Martin STaniek prověří</t>
        </r>
      </text>
    </comment>
    <comment ref="D65" authorId="0" shapeId="0" xr:uid="{FCFC795A-4D13-4A1F-9432-E535D474CDA8}">
      <text>
        <r>
          <rPr>
            <b/>
            <sz val="9"/>
            <color indexed="81"/>
            <rFont val="Tahoma"/>
            <family val="2"/>
            <charset val="238"/>
          </rPr>
          <t>Kubíková Renata:</t>
        </r>
        <r>
          <rPr>
            <sz val="9"/>
            <color indexed="81"/>
            <rFont val="Tahoma"/>
            <family val="2"/>
            <charset val="238"/>
          </rPr>
          <t xml:space="preserve">
tato akce je na letošní rok  navrzřene ke schválení z rezervy</t>
        </r>
      </text>
    </comment>
    <comment ref="A193" authorId="0" shapeId="0" xr:uid="{43375508-8168-49AF-853B-35A120F99018}">
      <text>
        <r>
          <rPr>
            <sz val="10"/>
            <rFont val="Arial"/>
            <family val="2"/>
            <charset val="238"/>
          </rPr>
          <t>Kubíková Renata:
aktuálně je posunuta z II  do I
Michal:
Ano, to jsem posunul já, po osobní návštěvě.</t>
        </r>
      </text>
    </comment>
    <comment ref="A194" authorId="0" shapeId="0" xr:uid="{BEB17668-3359-4D04-8D29-780307254364}">
      <text>
        <r>
          <rPr>
            <sz val="10"/>
            <rFont val="Arial"/>
            <family val="2"/>
            <charset val="238"/>
          </rPr>
          <t>Kubíková Renata:
prověřeno martin Staniek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Kubíková Renata</author>
  </authors>
  <commentList>
    <comment ref="K7" authorId="0" shapeId="0" xr:uid="{9952FD45-7248-4B72-895A-59381DDBAE21}">
      <text>
        <r>
          <rPr>
            <sz val="10"/>
            <rFont val="Arial"/>
            <family val="2"/>
            <charset val="238"/>
          </rPr>
          <t xml:space="preserve">Kubíková Renata:
přesunuto na rok 2025 odborem ZDR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Kubíková Renata</author>
  </authors>
  <commentList>
    <comment ref="K6" authorId="0" shapeId="0" xr:uid="{4550AE5C-00F0-4771-8E0B-C9CC1885A6B1}">
      <text>
        <r>
          <rPr>
            <b/>
            <sz val="9"/>
            <color indexed="81"/>
            <rFont val="Tahoma"/>
            <family val="2"/>
            <charset val="238"/>
          </rPr>
          <t>Kubíková Renata:</t>
        </r>
        <r>
          <rPr>
            <sz val="9"/>
            <color indexed="81"/>
            <rFont val="Tahoma"/>
            <family val="2"/>
            <charset val="238"/>
          </rPr>
          <t xml:space="preserve">
v Limitních sestavácj FIN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Kubíková Renata</author>
  </authors>
  <commentList>
    <comment ref="J8" authorId="0" shapeId="0" xr:uid="{2184029E-544D-4306-9C50-6FE041CDDB64}">
      <text>
        <r>
          <rPr>
            <b/>
            <sz val="9"/>
            <color indexed="81"/>
            <rFont val="Tahoma"/>
            <family val="2"/>
            <charset val="238"/>
          </rPr>
          <t>Kubíková Renata:</t>
        </r>
        <r>
          <rPr>
            <sz val="9"/>
            <color indexed="81"/>
            <rFont val="Tahoma"/>
            <family val="2"/>
            <charset val="238"/>
          </rPr>
          <t xml:space="preserve">
doplněno dle FAMA - zkontrolovat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Kubíková Renata</author>
  </authors>
  <commentList>
    <comment ref="E6" authorId="0" shapeId="0" xr:uid="{6B9B0BF2-9734-4BB5-A277-A6F4478A045C}">
      <text>
        <r>
          <rPr>
            <sz val="10"/>
            <rFont val="Arial"/>
            <family val="2"/>
            <charset val="238"/>
          </rPr>
          <t>Kubíková Renata:
je zařazeno v limitních sestavách FIN</t>
        </r>
      </text>
    </comment>
    <comment ref="E18" authorId="0" shapeId="0" xr:uid="{6C9C33E7-3F24-4A8E-BCD9-D49DA395E0A6}">
      <text>
        <r>
          <rPr>
            <sz val="10"/>
            <rFont val="Arial"/>
            <family val="2"/>
            <charset val="238"/>
          </rPr>
          <t>Kubíková Renata:
je zařazeno v limitních sestavách FIN</t>
        </r>
      </text>
    </comment>
    <comment ref="E19" authorId="0" shapeId="0" xr:uid="{57E2EA0F-05D2-404B-8856-59D20CC8E77B}">
      <text>
        <r>
          <rPr>
            <sz val="10"/>
            <rFont val="Arial"/>
            <family val="2"/>
            <charset val="238"/>
          </rPr>
          <t>Kubíková Renata:
je zařazeno v limitních sestavách FIN sloučit s akcí ř. 27 Změnit název, posčítat, rozdělit do let</t>
        </r>
      </text>
    </comment>
    <comment ref="K19" authorId="0" shapeId="0" xr:uid="{EDC90D40-6A45-4D30-A5C0-B6F1890CCAE5}">
      <text>
        <r>
          <rPr>
            <sz val="10"/>
            <rFont val="Arial"/>
            <family val="2"/>
            <charset val="238"/>
          </rPr>
          <t>Kubíková Renata:
V limitních sestavách FIN je v roce 24 požadavek na 1 mil Kč, ve FAMA 2 mil Kč</t>
        </r>
      </text>
    </comment>
    <comment ref="E26" authorId="0" shapeId="0" xr:uid="{BE1135A0-8B27-4D19-9DA9-5A9C5BB320C4}">
      <text>
        <r>
          <rPr>
            <sz val="10"/>
            <rFont val="Arial"/>
            <family val="2"/>
            <charset val="238"/>
          </rPr>
          <t>Kubíková Renata:
 v roce 2024 řešíme rekonstrukci střechy, která je v hav stavu, dále se řeší koncepčně.. není obsaženo v limitních sestavách z fin. je třeba rozhodnout zda zařadit do návrhu 2024</t>
        </r>
      </text>
    </comment>
    <comment ref="K26" authorId="0" shapeId="0" xr:uid="{67795355-6330-421B-A333-881F0CBA194C}">
      <text>
        <r>
          <rPr>
            <sz val="10"/>
            <rFont val="Arial"/>
            <family val="2"/>
            <charset val="238"/>
          </rPr>
          <t xml:space="preserve">Kubíková Renata:
v roce 2024 nutno realizovat rekonstrukci střechy,  dále odvětví koncepčně nastavit.
</t>
        </r>
      </text>
    </comment>
    <comment ref="P26" authorId="0" shapeId="0" xr:uid="{9B1BB9BF-BD69-4BC8-BDED-7988BD96D843}">
      <text>
        <r>
          <rPr>
            <sz val="10"/>
            <rFont val="Arial"/>
            <family val="2"/>
            <charset val="238"/>
          </rPr>
          <t>Kubíková Renata:
 je to koncepční akce ....pokud se rozhodne o realizaci akce  je nutno  upravit  na závazek, protože ve fama je uvedeno z jiných zdrojů"!!!</t>
        </r>
      </text>
    </comment>
    <comment ref="E27" authorId="0" shapeId="0" xr:uid="{AF18270A-675E-4D86-A7BF-01420130D48F}">
      <text>
        <r>
          <rPr>
            <sz val="10"/>
            <rFont val="Arial"/>
            <family val="2"/>
            <charset val="238"/>
          </rPr>
          <t>Kubíková Renata:
na 5331 je 1500 tis. Kč z ORJ 17 Tato akce  bude spojena s  novým požadavkem viz ř 19 dojde ke změně názvu a zafinancuje se společně.</t>
        </r>
      </text>
    </comment>
    <comment ref="K27" authorId="0" shapeId="0" xr:uid="{54495897-9C88-45C5-BF31-4EF291332F5A}">
      <text>
        <r>
          <rPr>
            <sz val="10"/>
            <rFont val="Arial"/>
            <family val="2"/>
            <charset val="238"/>
          </rPr>
          <t>Kubíková Renata:
na PD v roce 2024 a rozvolněno do let...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Kubíková Renata</author>
  </authors>
  <commentList>
    <comment ref="A50" authorId="0" shapeId="0" xr:uid="{450128F2-D954-4895-8D13-F6DF25FDC9A0}">
      <text>
        <r>
          <rPr>
            <sz val="10"/>
            <rFont val="Arial"/>
            <family val="2"/>
            <charset val="238"/>
          </rPr>
          <t xml:space="preserve">Kubíková Renata:
částky ve fama jiné
Michal:
Ano, to jsme navýšil já, proto je červeně. 
Renata: v roce  24 je pouze na PD 500, na vlastni realizaci  4 mil  v roce 25
</t>
        </r>
      </text>
    </comment>
  </commentList>
</comments>
</file>

<file path=xl/sharedStrings.xml><?xml version="1.0" encoding="utf-8"?>
<sst xmlns="http://schemas.openxmlformats.org/spreadsheetml/2006/main" count="5157" uniqueCount="1162">
  <si>
    <t>Nové požadavky RMK na rozpočet 2024-2027  kategorie I</t>
  </si>
  <si>
    <t>Odvětví</t>
  </si>
  <si>
    <t>Počet akcí</t>
  </si>
  <si>
    <t>CELKEM</t>
  </si>
  <si>
    <t>SOC I</t>
  </si>
  <si>
    <t>KPP I</t>
  </si>
  <si>
    <t>ŠMS I</t>
  </si>
  <si>
    <t>ZDR I</t>
  </si>
  <si>
    <t>DSH I</t>
  </si>
  <si>
    <t>Celkem</t>
  </si>
  <si>
    <t>Nové požadavky RMK na rozpočet 2024-2027  kategorie II</t>
  </si>
  <si>
    <t>SOC II</t>
  </si>
  <si>
    <t>KPP II</t>
  </si>
  <si>
    <t>ŠMS II</t>
  </si>
  <si>
    <t>ZDR II</t>
  </si>
  <si>
    <t>DSH II</t>
  </si>
  <si>
    <t>Kód akce</t>
  </si>
  <si>
    <t>Název odvětví - nadřízený útvar</t>
  </si>
  <si>
    <t>Okres</t>
  </si>
  <si>
    <t>Žadatel</t>
  </si>
  <si>
    <r>
      <t xml:space="preserve">Název akce ( </t>
    </r>
    <r>
      <rPr>
        <b/>
        <sz val="8"/>
        <color rgb="FFFF0000"/>
        <rFont val="Arial"/>
        <family val="2"/>
        <charset val="238"/>
      </rPr>
      <t>zkontrolovat upravit názvy)</t>
    </r>
  </si>
  <si>
    <t xml:space="preserve">Popis a zdůvodnění akce </t>
  </si>
  <si>
    <t>Typ požadavku</t>
  </si>
  <si>
    <t>Typ financování</t>
  </si>
  <si>
    <t>Stav WF</t>
  </si>
  <si>
    <t>Zařazení požadavku do rozpočtu na rok</t>
  </si>
  <si>
    <t>Rok nákladu &lt; 2024  v tis. Kč</t>
  </si>
  <si>
    <t>Rok nákladu 2024  v tis. Kč</t>
  </si>
  <si>
    <t>Rok nákladu 2025 v tis. Kč</t>
  </si>
  <si>
    <t>Rok nákladu 2026 v tis. Kč</t>
  </si>
  <si>
    <t>Rok nákladu 2027 v tis. Kč</t>
  </si>
  <si>
    <t>Rok nákladu &gt; 2027  v tis. Kč</t>
  </si>
  <si>
    <t>Částka celkem v tis Kč</t>
  </si>
  <si>
    <t>Čáska skutečnost</t>
  </si>
  <si>
    <t>Priorita zadavatele</t>
  </si>
  <si>
    <t>Kód kategorie stavebně technické</t>
  </si>
  <si>
    <t>Kód kategorie koncepční</t>
  </si>
  <si>
    <t>Kód kategorie energetické</t>
  </si>
  <si>
    <t>Vyhodnocení</t>
  </si>
  <si>
    <t>Investiční referent</t>
  </si>
  <si>
    <t>Referent pro realizaci</t>
  </si>
  <si>
    <t>Poznámka</t>
  </si>
  <si>
    <t>z rozpočtu MSK</t>
  </si>
  <si>
    <t>Vlastní zdroje</t>
  </si>
  <si>
    <t>jiné zdroje</t>
  </si>
  <si>
    <t>Vlastní nebo jiné zdroje</t>
  </si>
  <si>
    <t>1806/2021/001</t>
  </si>
  <si>
    <t>Odvětví Školství</t>
  </si>
  <si>
    <t>Ostrava</t>
  </si>
  <si>
    <t>Domov mládeže a Školní jídelna-výdejna, Ostrava-Hrabůvka, Krakovská 1095, příspěvková organizace</t>
  </si>
  <si>
    <t>Výměna nízkotlakých kotlů</t>
  </si>
  <si>
    <t>z_RK</t>
  </si>
  <si>
    <t>Odesláno na odvětvový odbor</t>
  </si>
  <si>
    <t>1</t>
  </si>
  <si>
    <t>I.</t>
  </si>
  <si>
    <t>Neuwirthová Pavlína, Bc.</t>
  </si>
  <si>
    <t>hotovo</t>
  </si>
  <si>
    <t>1225/2014/010</t>
  </si>
  <si>
    <t>Opava</t>
  </si>
  <si>
    <t>Masarykova střední škola zemědělská a Vyšší odborná škola, Opava, příspěvková organizace</t>
  </si>
  <si>
    <t>Rekonstrukce plynové kotelny</t>
  </si>
  <si>
    <t xml:space="preserve">Předmětem akce je instalace nových kondenzačních kotlů a technického vybavení kotelny. Kotelna bude po rekonstrukci vyhovovat platné legislativě a dojde  k úspoře provozních nákladů.
</t>
  </si>
  <si>
    <t>Odesláno zřizovateli</t>
  </si>
  <si>
    <t>3</t>
  </si>
  <si>
    <t>II.</t>
  </si>
  <si>
    <t>Kollarová Marie, Ing.</t>
  </si>
  <si>
    <t>1215/2020/010</t>
  </si>
  <si>
    <t>Karviná</t>
  </si>
  <si>
    <t>Obchodní akademie, Český Těšín, příspěvková organizace</t>
  </si>
  <si>
    <t>Výměna kotle v tělocvičně</t>
  </si>
  <si>
    <t>Předmětem akce je výměna  kotle v tělocvičně školy, který je již 30 let starý a nefunkční.
Osazen budec nový plynový kotel a budou  provedeny související stavební práce.</t>
  </si>
  <si>
    <t>Střednědobý výhled</t>
  </si>
  <si>
    <t>Fábryová Radomíra, Mgr.</t>
  </si>
  <si>
    <t>1224/2016/002</t>
  </si>
  <si>
    <t>Střední škola průmyslová a umělecká, Opava, příspěvková organizace</t>
  </si>
  <si>
    <t>Rekonstrukce otopné soustavy v budově dílen</t>
  </si>
  <si>
    <t xml:space="preserve">Předmětem akce je instalace nových kotlů, vybavení kotelny, rozvodů a radiátorů v dílnách. Stávající systém vytápění je na hranici životnosti, po rekonstrukci bude kotelna splňovat emisní limity a dojde k úspoře provozních nákladů.
</t>
  </si>
  <si>
    <t>III.</t>
  </si>
  <si>
    <t>1308/2020/002</t>
  </si>
  <si>
    <t>Ostrava-město</t>
  </si>
  <si>
    <t>Střední škola technická a dopravní, Ostrava-Vítkovice, příspěvková organizace</t>
  </si>
  <si>
    <t>Výstavba ředitelství včetně spojovacích chodeb</t>
  </si>
  <si>
    <t>Předmětem akce je výstavba nové budovy ředitelství školy včetně učeben a spojovacího koridoru navazujícího na stávající budovu školy. Nová budova bude řešena jako náhrada za nyní prodávanou část areálu školy, ve které je dosud umístěno vedení školy a učebny. V roce 2023 bude dokončena projektová příprava.</t>
  </si>
  <si>
    <t>V realizaci - potř.dal. zdrojů</t>
  </si>
  <si>
    <t>1514/2020/001</t>
  </si>
  <si>
    <t>Střední škola, Základní škola a Mateřská škola, Karviná, příspěvková organizace</t>
  </si>
  <si>
    <t>Novostavba školní družiny</t>
  </si>
  <si>
    <t>Předmětem akce je realizace novostavby družiny. Objekt školní družiny je v původním stavu od doby, kdy byla budova uvedena do provozu. Stávající stav neodpovídá současným požadavkům. Do objektu zatéká přes střešní plášť a ve zdivu se nacházejí praskliny. V současné době probíhá zpracování projektové dokumentace.</t>
  </si>
  <si>
    <t>1210/2019/010</t>
  </si>
  <si>
    <t>Střední zdravotnická škola a Vyšší odborná škola zdravotnická, Ostrava, příspěvková organizace</t>
  </si>
  <si>
    <t>Rekonstrukce nádvoří</t>
  </si>
  <si>
    <t>Předmětem akce je rekonstrukce nádvoří budovy na ulici Jeremenkova. Nově bude řešeno oplocení, parkovací plochy včetně odvodnění a zeleň.
Akce je projektově připravena a v roce 2024 může být realizována.</t>
  </si>
  <si>
    <t>1129/2020/002</t>
  </si>
  <si>
    <t>Bruntál</t>
  </si>
  <si>
    <t>Gymnázium, Krnov, příspěvková organizace</t>
  </si>
  <si>
    <t>Rekonstrukce elektroinstalace</t>
  </si>
  <si>
    <t>Cílem akce je porvedení rekonstrukce silnoproudé a slaboproudé instalace v souladu se současně platnými normami. Vzhledem k velikosti budovy a rozsahu prací musí být realizace akce prováděna po ucelených samostatně funkčních etapách.</t>
  </si>
  <si>
    <t>Čmielová Andrea, Ing.</t>
  </si>
  <si>
    <t>1113/2021/005</t>
  </si>
  <si>
    <t>Gymnázium, Havířov-Podlesí, příspěvková organizace</t>
  </si>
  <si>
    <t xml:space="preserve">Rekonstrukce elektroinstalace </t>
  </si>
  <si>
    <t xml:space="preserve">Předmětem akce je provedení celkové rekonstrukce elektroinstalace v budově gymnázia, která bude splňovat veškeré uživatelské, bezpečnostní a ekonomické požadavky.  S ohledem na provoz školy byla akce etapizovaná. V roce 2024 proběhne finální realizační část akce.
</t>
  </si>
  <si>
    <t>Heřmanská Karolína, Ing.</t>
  </si>
  <si>
    <t>1906/2023/001</t>
  </si>
  <si>
    <t>Nový Jičín</t>
  </si>
  <si>
    <t>Dětský domov a Školní jídelna, Příbor, Masarykova 607, příspěvková organizace</t>
  </si>
  <si>
    <t>Sanace obvodového zdiva</t>
  </si>
  <si>
    <t>Předmětem akce je provedení hydroizolace obvodového zdiva na budově dětského domova včetně ochrany hydroizolace nopovou folií, oddrenážováni prostoru z vnější strany a nových klempířských prvků (střešní svody, lapače střešních nečistot) včetně nového napojení na kanalizaci a sanačních omítech.</t>
  </si>
  <si>
    <t>1405/2023/001</t>
  </si>
  <si>
    <t>Základní škola speciální, Ostrava-Slezská Ostrava, příspěvková organizace</t>
  </si>
  <si>
    <t>Oprava zídky</t>
  </si>
  <si>
    <t>1217/2022/002</t>
  </si>
  <si>
    <t>Střední zdravotnická škola, Karviná, příspěvková organizace</t>
  </si>
  <si>
    <t>Generální oprava horkovodní přípojky</t>
  </si>
  <si>
    <t>2</t>
  </si>
  <si>
    <t>1103/2016/010</t>
  </si>
  <si>
    <t>Gymnázium, Ostrava-Hrabůvka, příspěvková organizace</t>
  </si>
  <si>
    <t>1339/2020/001</t>
  </si>
  <si>
    <t>Frýdek-Místek</t>
  </si>
  <si>
    <t>Střední škola řemesel, Frýdek-Místek, příspěvková organizace</t>
  </si>
  <si>
    <t xml:space="preserve">Rekonstrukce prostoru bazénu a sprch </t>
  </si>
  <si>
    <t xml:space="preserve">Předmětem akce je kompletní  rekonstrukce prostor bazénu, sprch a zázemí. Dále je nutné vyměnit nerezevou vanu včetně technologie.
</t>
  </si>
  <si>
    <t>1411/2021/002</t>
  </si>
  <si>
    <t>Mateřská škola Klíček, Karviná-Hranice, Einsteinova 2849, příspěvková organizace</t>
  </si>
  <si>
    <t>Rekonstrukce jídelních výtahů</t>
  </si>
  <si>
    <t xml:space="preserve">Předmětem akce je rekonstrukce jídelních výtahů, které jsou zastaralé a za hranicí životnosti. Dle poslední revize je doporučena celková modernizace výtahů. Vzhledem ke stáří opotřebovaného jídelního výtahu, kde kabina je ještě dřevěná, je navržena kabina nerezová.
</t>
  </si>
  <si>
    <t>1317/2019/026</t>
  </si>
  <si>
    <t>Střední škola techniky a služeb, Karviná, příspěvková organizace</t>
  </si>
  <si>
    <t>Oprava potrubí teplé vody</t>
  </si>
  <si>
    <t>Předmětem akce je oprava potrubí teplé vody v délce cca 60m v potrubním kanále včetně úpravy povrchu na nádvoří.</t>
  </si>
  <si>
    <t>1905/2023/002</t>
  </si>
  <si>
    <t>Dětský domov a Školní jídelna, Nový Jičín, Revoluční 56, příspěvková organizace</t>
  </si>
  <si>
    <t xml:space="preserve">Sanace zdiva </t>
  </si>
  <si>
    <t xml:space="preserve">Předmětem akce je provedení sanačních prací budovy DD z roku 1904, která je ne nemovitou kulturní památkou. Cílem akce je odstranění zemní a vzlínající vlhkosti na zdivu 1.PP. V rámci akce bude provedena svislá hydroizolace s aplikací nopové fólie, položení drenáže s napojením na kanalizaci, ze strany interiéru pak provedení chemické injektáže, sanační omítky a difuzní malby.
</t>
  </si>
  <si>
    <t>1119/2023/001</t>
  </si>
  <si>
    <t>Masarykovo gymnázium, Příbor, příspěvková organizace</t>
  </si>
  <si>
    <t>Rekonstrukce střechy na školní tělocvičně</t>
  </si>
  <si>
    <t>Předmětem akce je rekonstrukce 1. části střechy na tělocvičně školy. V rámci akce bude provedena nová střešní krytina a  skladba sřechy včetně dalších souvisejících potřebných prací. V roce 2023 budou provedeny průzkumy a zpracovaná projektová dokumentace.</t>
  </si>
  <si>
    <t>1105/2021/002</t>
  </si>
  <si>
    <t>Wichterlovo gymnázium, Ostrava-Poruba, příspěvková organizace</t>
  </si>
  <si>
    <t>Oprava sociálních zařízení v části tělocvičen</t>
  </si>
  <si>
    <t>1505/2021/002</t>
  </si>
  <si>
    <t>Základní škola, Ostrava-Mariánské Hory, Karasova 6, příspěvková organizace</t>
  </si>
  <si>
    <t>Výměna oken</t>
  </si>
  <si>
    <t xml:space="preserve">Předmětem akce je provedení výměny všech okenních a dveřních výplní hlavní budovy školy. Je navržena výměna stávajících dřevěných okenních a dveřních prvků za nové plastové s izolačním trojsklem. Okna budou mít zachována stávající členění. 
Cílem akce je snížit tepelné ztráty budovy a zajistit bezpečnost provozu školy. 
</t>
  </si>
  <si>
    <t>1530/2022/001</t>
  </si>
  <si>
    <t>Základní škola a Praktická škola, Opava, Slezského odboje 5, příspěvková organizace</t>
  </si>
  <si>
    <t>Rekonstrukce kotelny</t>
  </si>
  <si>
    <t>1318/2022/001</t>
  </si>
  <si>
    <t>Střední škola a Základní škola, Havířov-Šumbark, příspěvková organizace</t>
  </si>
  <si>
    <t>Stavební úpravy svářečské dílny</t>
  </si>
  <si>
    <t>Předmětem akce je komplexní rekonstrukce svářecké dílny. V rámci akce bude provedena nová elektroinstalace (slaboproud, silnoproud), odsávání, výměna rozvodů vody, kanalizace a rekonstrukce sociálního zařízení.  Součásti rekonstrukce je řešeno i nové dizpoziční řešení v rámci kterého vzniknou nové šatny a skladovací prostory materiálu pro výuku.</t>
  </si>
  <si>
    <t>1545/2022/001</t>
  </si>
  <si>
    <t>Základní škola, Ostrava-Slezská Ostrava, Na Vizině 28, příspěvková organizace</t>
  </si>
  <si>
    <t>1103/2019/005</t>
  </si>
  <si>
    <t>Rekonstrukce rozvodů vody</t>
  </si>
  <si>
    <t>1536/2019/001</t>
  </si>
  <si>
    <t>Základní škola a Mateřská škola, Frýdlant nad Ostravicí, Náměstí 7, příspěvková organizace</t>
  </si>
  <si>
    <t>Rekonstrukce podlahy dílen</t>
  </si>
  <si>
    <t>1315/2017/008</t>
  </si>
  <si>
    <t>Střední škola polytechnická, Havířov-Šumbark, příspěvková organizace</t>
  </si>
  <si>
    <t>Oprava příjezdové cesty</t>
  </si>
  <si>
    <t xml:space="preserve">Předmětem akce je oprava příjezdové komunikace ke škole, která je také vyúživána žáky SŠ a ZŠ Havířov-Šumbark, ul. Školní, jejímž zřizovatelem je MSK. Komunikace je v havarijním stavu a ztěžuje pohyb osobám a žákům se zdravotním postižením. V rámci akce bude provedena pokládka nového asfaltového povrchu. </t>
  </si>
  <si>
    <t>4</t>
  </si>
  <si>
    <t>1614/2019/001</t>
  </si>
  <si>
    <t>Základní umělecká škola Leoše Janáčka, Havířov, příspěvková organizace</t>
  </si>
  <si>
    <t>Výměna výtahu</t>
  </si>
  <si>
    <t>Předmětem akce je kompletní výměna stávajícího řetězového výtahu s řidičem  za nový trakční výtah s řidičem. Dle Inspekční zprávy vykazuje výtah celkem 24 provozních rizik, z toho 12 mají vysokou úroveň rizika a výtah neodpovídá současným technickým požadavkům stanovených ČSN.</t>
  </si>
  <si>
    <t>1202/2014/002</t>
  </si>
  <si>
    <t>Střední průmyslová škola chemická akademika Heyrovského, Ostrava, příspěvková organizace</t>
  </si>
  <si>
    <t>Výměna rozvodů vody a kanalizace</t>
  </si>
  <si>
    <t>1330/2019/001</t>
  </si>
  <si>
    <t>Odborné učiliště a Praktická škola, Nový Jičín, příspěvková organizace</t>
  </si>
  <si>
    <t>Rekonstrukce vnitřní elektroinstalace OU a PrŠ</t>
  </si>
  <si>
    <t>Předmětem akce je rekonstrukce silnoproudé a slaboproudé elektroinstalace v souladu s platnými normami.V rámci akce bude provedena výměna rozvaděčů, jističů a osvětlení včetně stavebních prací souvisejících s akcí (např.výmalba). V roce 2024 bude zpracovaná projektová dokumentace.</t>
  </si>
  <si>
    <t>1210/2015/004</t>
  </si>
  <si>
    <t>Rekonstrukce  elektroinstalace pavilon A</t>
  </si>
  <si>
    <t>1101/2015/003</t>
  </si>
  <si>
    <t>Matiční gymnázium, Ostrava, příspěvková organizace</t>
  </si>
  <si>
    <t>1201/2023/002</t>
  </si>
  <si>
    <t>Střední průmyslová škola elektrotechniky a informatiky, Ostrava, příspěvková organizace</t>
  </si>
  <si>
    <t>Rekonstrukce výměníkové stanice</t>
  </si>
  <si>
    <t>1408/2015/055</t>
  </si>
  <si>
    <t>Střední škola prof. Zdeňka Matějčka, Ostrava-Poruba, příspěvková organizace</t>
  </si>
  <si>
    <t xml:space="preserve">Oprava rozvodů vody </t>
  </si>
  <si>
    <t>1909/2023/001</t>
  </si>
  <si>
    <t>Dětský domov a Školní jídelna, Opava, Rybí trh 14, příspěvková organizace</t>
  </si>
  <si>
    <t>1404/2023/001</t>
  </si>
  <si>
    <t>Základní škola a Mateřská škola pro sluchově postižené a vady řeči, Ostrava-Poruba, příspěvková organizace</t>
  </si>
  <si>
    <t xml:space="preserve">Rekonstrukce elektroinstalace a zdravotechniky </t>
  </si>
  <si>
    <t>1404/2023/002</t>
  </si>
  <si>
    <t>Rekonstrukce školní jídelny</t>
  </si>
  <si>
    <t>1221/2015/004</t>
  </si>
  <si>
    <t>Střední zdravotnická škola, Opava, příspěvková organizace</t>
  </si>
  <si>
    <t xml:space="preserve">Rekonstrukce sociálního zařízení a rozvodů ZTI </t>
  </si>
  <si>
    <t xml:space="preserve">V rámci poslední etapy akce dojde k výměně veškerých umyvadel na škole, bude provedena obnova sanitárního vybavení v prostorách sociálních zařízení včetně výměny rozvodů vody v bytě 1. patra školy. </t>
  </si>
  <si>
    <t>1225/2023/003</t>
  </si>
  <si>
    <t>Rekonstrukce podlah ve velké tělocvičně</t>
  </si>
  <si>
    <t>1348/2023/002</t>
  </si>
  <si>
    <t>Střední odborná škola a Základní škola, Město Albrechtice, příspěvková organizace</t>
  </si>
  <si>
    <t>Rekonstrukce prostorů šaten žáků v suterénu budovy školy</t>
  </si>
  <si>
    <t>1339/2023/015</t>
  </si>
  <si>
    <t>Rekonstrukce výtahu ve školní kuchyni</t>
  </si>
  <si>
    <t xml:space="preserve">Předmětem akce je rekonstrukce nevyhovujícího poruchového výtahu, který je využíván pro zásobování školní kuchyně. Výtah je využíván denně pro přepravu surovin ze skladů i pro svoz hotových obědů v termoboxech určených pro vývoz. </t>
  </si>
  <si>
    <t>1102/2016/010</t>
  </si>
  <si>
    <t>Gymnázium Hladnov a Jazyková škola s právem státní jazykové zkoušky, Ostrava, příspěvková organizace</t>
  </si>
  <si>
    <t>1217/2019/002</t>
  </si>
  <si>
    <t>Rekonstrukce elektroinstalace budovy D - tělocvična</t>
  </si>
  <si>
    <t>Předmětem akce je rekonstrukce elektroinstalace v tělocvičně. Rozvody elektrické energie jsou v budově D zastaralé, nacházejí se v původním stavu od roku 1976. Osvětlení v samotné tělocvičně, která se nachází v této části budovy není dostatečné. 
.</t>
  </si>
  <si>
    <t>1408/2017/018</t>
  </si>
  <si>
    <t>Modernizace výtahu budovy A</t>
  </si>
  <si>
    <t>1531/2015/005</t>
  </si>
  <si>
    <t>Dětský domov a Školní jídelna, Radkov-Dubová 141, příspěvková organizace</t>
  </si>
  <si>
    <t>Výměna oken v budově DD a ŠJ</t>
  </si>
  <si>
    <t>1545/2014/003</t>
  </si>
  <si>
    <t>Rekonstrukce sociálního zařízení</t>
  </si>
  <si>
    <t>1116/2015/005</t>
  </si>
  <si>
    <t>Gymnázium Mikuláše Koperníka, Bílovec, příspěvková organizace</t>
  </si>
  <si>
    <t>Rekonstrukce sociálních zařízení budova B</t>
  </si>
  <si>
    <t>Cílem akce je komplexní rekonstrukce sociálních zařízení v budově B školy, včetně nových rozvodů vody a odpadů. Budova B školy byla postavena v 80tých letech minulého století. Budova je postavena na nestabilním podloží, z toho důvodu dochází k pohybu budovy, praskání příček a pod.</t>
  </si>
  <si>
    <t>1310/2023/005</t>
  </si>
  <si>
    <t>Střední škola služeb a podnikání, Ostrava-Poruba, příspěvková organizace</t>
  </si>
  <si>
    <t>Hydroizolace zdiva - budova  B</t>
  </si>
  <si>
    <t>1205/2022/006</t>
  </si>
  <si>
    <t>Obchodní akademie a Vyšší odborná škola sociální, Ostrava-Mariánské Hory, příspěvková organizace</t>
  </si>
  <si>
    <t>Celková rekonstrukce elektroinstalace</t>
  </si>
  <si>
    <t>1518/2023/001</t>
  </si>
  <si>
    <t>Základní škola a Mateřská škola Motýlek, Kopřivnice, Smetanova 1122, příspěvková organizace</t>
  </si>
  <si>
    <t xml:space="preserve">Sanace trhlin budovy </t>
  </si>
  <si>
    <t>Předmětem akce je zajištění satických funkcí obvodového zdiva budovy školy. V rámci akce bude sanováno a zpevněno poškozené zdivo,  bude zpevněno podzákladí  včetně provedení nové hydroizolace a drenáže na západní straně objektu budovy. V roce 2023 bude zahájená projekční příprava.</t>
  </si>
  <si>
    <t> </t>
  </si>
  <si>
    <t>1532/2023/005</t>
  </si>
  <si>
    <t>Střední škola, Dětský domov a Školní jídelna, Velké Heraltice, příspěvková organizace</t>
  </si>
  <si>
    <t>Přípojka splaškové kanalizace</t>
  </si>
  <si>
    <t>Zařazeno do limitních sestav</t>
  </si>
  <si>
    <t>1318/2016/019</t>
  </si>
  <si>
    <t>Rekonstrukce elektroinstalace budovy A1 a školní jídelny</t>
  </si>
  <si>
    <t>Předmětem akce je rekonstrukce elektronistalace v budově školy a školní jídelny, kdy v rámci akce dojde k výměně zastaralých silnoproudových a slaboproudových el. rozvodů. Dále bude povedena výměna rozvaděčů, osvětlení a stavební práce souvísející s akcí (např. opravy omítek, výmalba).  V roce 2024 bude zpracovaná projektová dokumentace.</t>
  </si>
  <si>
    <t>1215/2016/003</t>
  </si>
  <si>
    <t>Střecha a obvodový plášť budovy tělocvičny</t>
  </si>
  <si>
    <t xml:space="preserve">Předmětem akce je  oprava střechy a poškozené fasády budovy tělocvičny umístěné v památkové zóně města Český Těšín. </t>
  </si>
  <si>
    <t>1108/2023/001</t>
  </si>
  <si>
    <t>Sportovní gymnázium Dany a Emila Zátopkových, Ostrava, p.o. Volgogradská 2631/6, 700 30 Ostrava-Zábřeh</t>
  </si>
  <si>
    <t>Výměna oken v objektu školní jídelny</t>
  </si>
  <si>
    <t>nutno zadat do FAMA</t>
  </si>
  <si>
    <t>Celkem  odvětví školství</t>
  </si>
  <si>
    <t>x</t>
  </si>
  <si>
    <t>5506/2023/004</t>
  </si>
  <si>
    <t>Odvětví Sociální služby</t>
  </si>
  <si>
    <t>Domov Březiny, příspěvková organizace</t>
  </si>
  <si>
    <t>Rekonstrukce správní budovy Domova Březiny</t>
  </si>
  <si>
    <t>Grochol Rostislav, Mgr.</t>
  </si>
  <si>
    <t>5516/2021/005</t>
  </si>
  <si>
    <t>Domov Hortenzie, příspěvková organizace</t>
  </si>
  <si>
    <t>Výměna střešní krytiny hlavní budovy</t>
  </si>
  <si>
    <t xml:space="preserve">5511/2023/004
</t>
  </si>
  <si>
    <t>Centrum psychologické pomoci, příspěvková organizace, Karviná</t>
  </si>
  <si>
    <t xml:space="preserve">Vnitřní rekonstrukce objektu poradny v Karviné </t>
  </si>
  <si>
    <t>Předmětem akce je kompletní rekonstrukce poradny na ul. Karola Śliwky 620/7 v Karviné-Fryštátě, kam bude přestěhována poradna z původních prostor. Požadovanou rekonstrukcí dojde k navýšení počtu pracovních míst na 19 pracovních pozic, a to včetně THP pracovníků ekonomického oddělení a ředitelky organizace.</t>
  </si>
  <si>
    <t>Celkem  odvětví sociální věci</t>
  </si>
  <si>
    <t>4004/2023/001</t>
  </si>
  <si>
    <t>Odvětví Kultura</t>
  </si>
  <si>
    <t>Muzeum Beskyd Frýdek-Místek, příspěvková organizace</t>
  </si>
  <si>
    <t>Revitalizace části depozitů frýdeckého zámku</t>
  </si>
  <si>
    <t>4005/2023/006</t>
  </si>
  <si>
    <t>Muzeum v Bruntále, příspěvková organizace</t>
  </si>
  <si>
    <t xml:space="preserve">Hrad Sovinec - oprava fasády na objektu Lesnické školy </t>
  </si>
  <si>
    <t>Předmětem akce je oprava fasády z důvodu zamezení zatékání do nově instalovaných oken. Při opravě fasády budou zachovány historické postupy.</t>
  </si>
  <si>
    <t>Heřmanská/Sýkora</t>
  </si>
  <si>
    <t>4005/2023/012</t>
  </si>
  <si>
    <t xml:space="preserve">Havarijní stav stropních konstrukcí na zámku v Bruntále </t>
  </si>
  <si>
    <t>Celkem  odvětví kultura</t>
  </si>
  <si>
    <t>5006/2018/006</t>
  </si>
  <si>
    <t>Odvětví Zdravotnictví</t>
  </si>
  <si>
    <t>Odborný léčebný ústav Metylovice-Moravskoslezské sanatorium, příspěvková organizace</t>
  </si>
  <si>
    <t xml:space="preserve">Rekonstrukce střechy a strešní krytiny </t>
  </si>
  <si>
    <t>Předmětem akce je demontáž nevyhovující staré střešní krytiny, výměna poškozených částí krovů a bednění včetně ošetření nátěrem proti plísni a houbám, a položení nové hydroizolace a krytiny.</t>
  </si>
  <si>
    <t>Šigutová Vladislava, Ing.</t>
  </si>
  <si>
    <t>5008/2021/006</t>
  </si>
  <si>
    <t>Nemocnice Karviná - Ráj, příspěvková organizace</t>
  </si>
  <si>
    <t>Rekonstrukce stravovacího provozu - Karviná</t>
  </si>
  <si>
    <t>Předmětem akce je rekonstrukce a modernizace nevyhovujícího stravovacího provozu karvinské nemocnice (hydroizolace podlah, výměna vzduchotechniky, uprava dispozičních řešení varny, zázemí i výdeje pacientské stravy a pořízení nových technologií).</t>
  </si>
  <si>
    <t>5008/2017/011</t>
  </si>
  <si>
    <t>Oprava balkonu dětského oddělení - Karviná</t>
  </si>
  <si>
    <t xml:space="preserve">Předmětem akce je oprava balkonu dětského oddělení karvinské nemocnice, který je v havarijním stavu. </t>
  </si>
  <si>
    <t>Celkem  odvětví zdravotnictví</t>
  </si>
  <si>
    <t>6000/2021/047</t>
  </si>
  <si>
    <t>Odvětví Doprava</t>
  </si>
  <si>
    <t>Správa silnic Moravskoslezského kraje, příspěvková organizace</t>
  </si>
  <si>
    <t>BR - Rekonstrukce objektu dílen a garáží CM Krnov</t>
  </si>
  <si>
    <t xml:space="preserve">Předmětem akce je kompletní rekonstrukce objektu dílen a garáží z důvodu velmi špatného stavebně-technického stavu. Rekonstrukcí objektu dojde současně k výrazným provozním úsporám v nákladech na energetické hospodářství. Akce je projekčně připravena k realizaci.
</t>
  </si>
  <si>
    <t>Sýkora Pavel, Ing.</t>
  </si>
  <si>
    <t>Celkem  odvětví doprava</t>
  </si>
  <si>
    <t>Celkem všechna odvětví</t>
  </si>
  <si>
    <t>Financování reprodukce majetku nové požadavky ŠMS</t>
  </si>
  <si>
    <t>Název akce</t>
  </si>
  <si>
    <t>Rok nákladu &lt; 2024</t>
  </si>
  <si>
    <t>Rok nákladu 2024</t>
  </si>
  <si>
    <t>Rok nákladu 2025</t>
  </si>
  <si>
    <t>Rok nákladu 2026</t>
  </si>
  <si>
    <t>Rok nákladu 2027</t>
  </si>
  <si>
    <t>Rok nákladu &gt; 2027</t>
  </si>
  <si>
    <t>Částka celkem</t>
  </si>
  <si>
    <t>Popis a zdůvodnění akce</t>
  </si>
  <si>
    <t>1340/2023/005</t>
  </si>
  <si>
    <r>
      <rPr>
        <sz val="8"/>
        <color rgb="FF000000"/>
        <rFont val="Arial"/>
        <family val="2"/>
        <charset val="238"/>
      </rPr>
      <t xml:space="preserve">Střední škola gastronomie, oděvnictví a služeb, Frýdek-Místek, příspěvková organizace - </t>
    </r>
    <r>
      <rPr>
        <sz val="8"/>
        <color rgb="FFFF0000"/>
        <rFont val="Arial"/>
        <family val="2"/>
        <charset val="238"/>
      </rPr>
      <t>PD z vlastních v roce 2023</t>
    </r>
  </si>
  <si>
    <t xml:space="preserve">Rekonstrukce střešních plášťů </t>
  </si>
  <si>
    <t>do návrhu rozpočtu  2024</t>
  </si>
  <si>
    <t>H</t>
  </si>
  <si>
    <t>Stav střech je u některých pavilonů - F-SZŠ jako havarijní, detekovány vady hydroizolace a stopy po zatečení. Dle návštěvy Ing. Šňupárka dne 27.02.2023 všechny ostatní pavilony A-E vykazují jednoznačně havarijní stav. Dle odhadu Ing. Šňupárka uvádíme následující finanční náklady na rekonstrukci střech jednotlivých pavilonů:
F - 3 500 tis. Kč vč. DPH - Střední zdravotnická škola
A - 6 500 tis. Kč vč. DPH
B - 1 550 tis. Kč vč. DPH
C - 4 100 tis. Kč vč. DPH
D - 2 000 tis. Kč vč. DPH
E - 3 000 tis. Kč vč. DPH
Celkem 20 650 tis. Kč vč. DPH</t>
  </si>
  <si>
    <t>1516/2023/001</t>
  </si>
  <si>
    <r>
      <rPr>
        <sz val="8"/>
        <color rgb="FF000000"/>
        <rFont val="Arial"/>
        <family val="2"/>
        <charset val="238"/>
      </rPr>
      <t xml:space="preserve">Základní škola a Mateřská škola, Nový Jičín, Dlouhá 54, příspěvková organizace - </t>
    </r>
    <r>
      <rPr>
        <sz val="8"/>
        <color rgb="FFFF0000"/>
        <rFont val="Arial"/>
        <family val="2"/>
        <charset val="238"/>
      </rPr>
      <t>PD hotova</t>
    </r>
  </si>
  <si>
    <t>Rekonstrukce střechy budovy školy včetně zateplení fasády</t>
  </si>
  <si>
    <t>Stávající budova školy se skládá ze 3 vzájemně propojených pavilonů. Stavebně-technický stav fasád a střech je na hranici životnosti. Fasády vykazují statické poruchy a z atikových částí na mnoha místech odpadává omítka. Z pohledu tepelně-technických parametrů jsou stávající fasády a střechy v nevyhovujícím stavu a nevyhovují normovým požadavkům. V realizaci je v současné době pouze pavilon B - spojovací krče, kde rekonstrukcí dojde k vyřešení havarijního stavu střechy a současně k zateplení střechy a zateplení fasády. V rámci akce budou řešeny všechny související detaily, u soklových partií dojde k nezbytným úpravám navazujích zpevněných ploch. Akce je projekčně připravena vč. pravomocného stavebního povolení, a to z vlastních prostředků příspěvkové organizace.</t>
  </si>
  <si>
    <t>Mezisoučet 1 - zahájit VZ v roce 2023 / realiazce 2024</t>
  </si>
  <si>
    <t>V objektu Domova mládeže a Školní jídelna-výdejna na ulici Lidická 772/50, je umístěna nízkotlaká teplovodní kotelna se dvěma kotly Viadrus 100kW, které jsou v provozu od r. 1997. Dle kontrolní prohlídky je, vzhledem ke stáří kotlů  a ukončení výroby náhradních dílů, nutné provést výměnu kotlů. V současné době plynové kotle neustále signalizují poruchu. Realizace zahrnuje výměnu 2 kotlů za kondenzační včetně příslušenství, vyvložkování komínu a vzduchotechniku pro přisávání vzduchu.</t>
  </si>
  <si>
    <t>Instalace dvou nových kondenzačních kotlů včetně technického vybavení kotelny. "Z technologického hlediska je zdroj tepla kotelny tvořen dvěma plynovými kotly VIESSMANN PAROMAT-SIMPLEX PSO 046 o výkonu 2x 460 kW s hořáky WEISHAUPT G3/1-E ZD. Zdroj tepla pracuje s 80,51 % účinností byl instalován roku 1996.  415/2012)".
Vzhledem ke stáří plynových kotlů 26 let, může v nejbližší době dojít vlivem prasknutí k netěsností kotlového tělesa. Kotlové těleso nelze opravit a výměna celého kotlového tělesa není možná, protože se již několik let nevyrábí. Došlo by k odstavení kotlů a nemohli bychom vytápět školu a ohřívat TUV.
Stávající kotle nejsou kondenzační a z hlediska úspory spotřebovaného plynu jsou na nízké úrovni.
Výměnou kotlů a doplněním regulace by došlo ke snížení nákladů za spotřebovaný plyn. Se stoupajícími cenami plynu lze předpokládat krátkou dobu návratnosti vložených finančních prostředků.</t>
  </si>
  <si>
    <t>Rekonstrukce kotelny v hlavní budově školy</t>
  </si>
  <si>
    <t>Kotelna budovy školy zahrnuje 4 ks plynových kotlů. V roce 2020 došlo k havárii jednoho z kotlů a byli jsme nuceni jej vyměnit. V roce 2022 došlo k havárii druhého kotle a rovněž jsme jej byli nuceni vyměnit. Zbylé 2 ks kotlů jsou zastaralé, doba pořízení zbylých kotlů je rok 1996. Dle revizní zprávy plynové kotelny je nutná jejich obměna.  Škola si nechala zpracovat Moravskoslezským energetickým centrem návrh na rekonstrukci stávající kotelny pro budovu školy. V současné době se studie zpracováná. Nyní není známa ani výše ceny, tuto jsme uvedli dle odhadu, a to na základě  rekonstrukce kotelny v jiné, stejné velké škole. Cenu opravíme dle návrhu studie Moravskoslezského energetického centra.</t>
  </si>
  <si>
    <t>Výměna plynových kotlů v budově dílen</t>
  </si>
  <si>
    <t>Kotle naší školní kotelny nebudou odpovídat platným normám a tudíž je bude nutné vyměnit (končí jejich životnost). Jedná se o 2 kotle ve školních dílnách.
Dle problematiky plynoucí z vyhlášky č. 415/2012 Sb. o přípustné úrovni znečišťování a jejím zjišťováním výrazně mění od 1.1.2018 emisní limity na kotelnách - zdrojích s jm. tepelným příkonem 300 kW až 50 MW.K 1.1.2018 emisní limit pro NOx z 200 mg/m3 na 100 mg/m3 a také limit pro CO. 
Výměna zastaralých průmyslových radiátorů ve školních dílnách. Hlavním důvodem jejich výměny je jejich stáří - končí životnost radiátorů (jsou plechové a snad z roku 1986) a opotřebení. Po jejich zapnutí došlo v září 2015 k zaplavení učebny. Jedná se o 35 ks radiátorů. Cílem je zabránit haváriím a také úspora financí za topení.</t>
  </si>
  <si>
    <t>Kotelny - mezisoučet 2</t>
  </si>
  <si>
    <t>Předmětem akce je vyhotovení studie a následně projektové dokumentace, která bude řešit návrh nové budovy ředitelství školy včetně učeben a spojovacího koridoru navazujícího na stávající budovu školy. Nová budova bude řešena jako náhrada za nyní prodávanou část areálu školy, ve které je dosud umístěno vedení školy a učebny.</t>
  </si>
  <si>
    <t>Předmětem akce je realizace novostavby družiny. Současný objekt školní družiny je v původním stavu od doby, kdy byla budova uvedena do provozu. Stávající stav neodpovídá současným požadavkům. Do objektu zatéká přes střešní plášť a ve zdivu se nacházejí praskliny. Finanční prostředky pro rok 2022 jsou určeny na zpracování projektové dokumentace, ze které vyplynou celkové náklady připravované akce. Výše těchto nákladů bude upřesněna po dokončení projektové dokumentace a rozpočtu stavby.</t>
  </si>
  <si>
    <t>Nádvoří objektu Střední zdravotnické školy a Vyšší odborné školy zdravotnické, p. o. na ulici Jeremenkova, Ostrava-Vítkovice je v havarijním stavu. Asfaltová plocha sloužící pro parkování a vstup do objektu je značně zvlněná a popraskaná, beton plotové zídky se postupně drolí a díky tomu dochází k uvolňování plotových dílců, které postupně korodují, plotovou bránu nelze zavřít přes zvlněný asfalt, což narušuje samotné zabezpečení celého areálu.
Předmětem akce bude rekonstrukce oplocení, rekonstrukce prostor pro parkování a také vytvoření klidového prostoru dvora pro relaxaci.
V rámci akce byl v roce 2020 vybrán zpracovatel projektové dokumentace, v současné době probíhá její zpracování.
V roce 2022 je plánována realizace prací.  Celkové výdaje na akci zahrnují náklady na projektovou dokumentaci včetně inženýrské činnosti, autorský dozor, vlastní realizaci stavby a na výkon technického dozoru stavebníka.
Historie akce:
ZK č. 14/1652 ze dne 12.12.2019 (materiál č. 7/15) - schválení akce na vypracování PD ve výši 300 tis. Kč</t>
  </si>
  <si>
    <t xml:space="preserve">Stáří stávající elektroinstalace je cca 45 let a tato je na hranici technické způsobilosti. Závěrečná zpráva revizního technika konstatuje, že převážná část rozvodů elektroinstalace v budově školy nevyhovuje platným normám a je doporučeno provést její celkovou rekonstrukci. Akce zahrnuje v první fázi přípravu projektové dokumentace, která bude řešit celkovou rekonstrukci silnoproudé elektroinstalace a současně z důvodu vzájemné kompatibility také slaboproudou elektroinstalaci (elektronická požární signalizace, elektronický zabezpečovací systém, školní rozhlas, zvonění, telefonní a datová síť, domácí vrátný, docházkový systém, WIFI atd.). Cílem akce je sjednocení silnoproudé a slaboproudé instalace v souladu se současně platnými normami. Vzhledem k velikosti budovy a rozsahu prací musí být realizace akce prováděna po ucelených samostatně funkčních etapách tak, aby nebyla narušena výuka, tj. zejména v období hlavních prázdnin. Zpracování projektové dokumentace bude zahájeno v roce 2022. Celkové finanční náklady a rozsah prací budou upřesněny až na základě dokončené projektové dokumentace. </t>
  </si>
  <si>
    <t>1503/2014/001</t>
  </si>
  <si>
    <t>Základní škola, Ostrava - Hrabůvka, U Haldy 66, příspěvková organizace</t>
  </si>
  <si>
    <t xml:space="preserve">Zateplení budovy a výměna výplní otvorů </t>
  </si>
  <si>
    <t>Usvaldová Lucie, Bc.</t>
  </si>
  <si>
    <t>Škola byla otevřena v roce 1994. V budovách školy jsou doposud dřevěná okna, která nedovírají a špatně se udržují, propouští chlad v podzimním a zimním období, navyšují náklady na vytápění budovy. Mezi okny jsou meziokenní přepážky z umakartu, kterými uniká teplo z budovy.  Dveře vstupní do školy - celkem 8 - jsou kovové, netěsní, propouští chlad. Střecha není zateplená, v zimě je v učebnách chladno, v létě nepřiměřeně horko. Zateplený obvodový plášť s nedostatečnou tloušťkou izolantu v současné době již neplní svoji funkci. Z důvodu úniku tepla je nutné třídy a kanceláře dotápět el. přímotopy.
Realizační náklady akce byly vyčísleny organizací MEC ve výši 35 mil. Kč, z toho dotace cca 12 mil. Kč, investice MSK cca 23 mil. Kč.</t>
  </si>
  <si>
    <t xml:space="preserve">Stávající elektroinstalace v budově gymnázia je původní, její parametry jsou zcela nedostačující a stavebně technický stav se blíží havarijnímu. S nárůstem elektrospotřebičů (PC, didaktická technika, pomůcky) dochází k častým výpadkům přívodu elektrického proudu. Z těchto důvodů je třeba stále častěji provádět různé opravy, financované z provozních prostředků školy, které však již nejsou účinné. Ve zprávách o revizi elektrického zařízení je opakovaně uvedeno, že se doporučuje rekonstrukce elektroinstalace objektu. V rámci akce bude provedena celková rekonstrukce elektroinstalace v budově gymnázia, včetně výměny koncových prvků, která bude splňovat veškeré uživatelské, bezpečnostní a ekonomické požadavky. 
V roce 2022 bylo provedeno zadávací řízení na výběr zhotovitele projektové dokumentace, ze které vyplyne celková výše nákladů. V průběhu zahájené projektové přípravy bylo zjištěno, že v rámci plánované rekonstrukce elektroinstalace je z ekonomického i technického hlediska vhodná instalace venkovních žaluzií. V nejvíce exponovaných učebnách na jižní straně byly v roce 2022 instalovány venkovní žaluzie a provedena příprava napojení na nové elektrické rozvody. V roce 2023 bude probíhat další etapa rekonstrukce elektroinstalace dle zpracované projektové dokumentace.
</t>
  </si>
  <si>
    <t>Mezisoučet 3 - akce potřeba dalších zdrojů - Stavebně-technická kategorie 1</t>
  </si>
  <si>
    <t>viz seznam Potřeba dalších zdojů</t>
  </si>
  <si>
    <t>Sanace hydroizolace pláště budovy</t>
  </si>
  <si>
    <t>Z důvodu stálých průsaků vody do sklepních prostor dětského domova je nezbytné provést sanaci hydroizolace obvodového pláště budovy. Díky opakovaným četným průsakům zejména v letním období při přívalových deštích došlo trvalému poškození zdiva a vybavení slkepních prostor a na tyto škody se dle pojišťovny nevztahuje pojistné plnění. Tyto průsaky jsou velkým rizikem pro zamětnance, kteří se v těchto prostorách pohybují (šatny, sklady, prádelna, kotelna, dílna) a odčerpávání prosáklé vody je extrémně časově a fyzicky náročné.</t>
  </si>
  <si>
    <t>Oprava zídky na pozemku školy se skládá z otlučení (osekání) vnější vápenné omítky, penetrační nátěr vnějších stěn, cementový postřik vnějších stěn a nanesení vápenocementové omítky hrubé.</t>
  </si>
  <si>
    <t xml:space="preserve">Stávající horkovodní přípojka 2xDN80 je v provozu od roku 1972, kdy byla budova školy postavena. Přípojka je vedena souběžně s průčelím objektu zdravotnické školy v délce asi cca 180 m. V současné době je již zařízení v dožitém stavu, potrubí je v pokročilé korozi. 
Od roku 2005 je evidováno několik poruch na horkovodní přípojce, z toho poslední v březnu roku 2022 (celkové náklady na tuto poruchu byly společností Veolia vyčísleny na částku 125 tis. Kč, z toho jen uniklá primární voda činila 60 tis. Kč). V případě dalších poruch, které lže očekávat na dožitém zařízení horkovodní přípojky by mohlo dojít k situaci, kdy vzhledem k stavu pokročilé koroze potrubí dojde k větší netěsnosti, která ovlivní provozní stav celé horkovodní sítě v soustavě centrálního zásobování teplem pro město Karviná s dopadem na všechny odběratele této soustavy připojené v dané lokalitě. 
Je tedy potřeba v nejbližší době provést generální opravu horkovodní přípojky. 
Dle studie proveditelnosti je nejlepší varianta A výměna stávajícího potrubí 2xDN80 za klasické v dimenzi 2xDN65. 
Stávající potrubí bude demontováno společně s uložením, betonovými pražci a neprůlezný kanál bude vyčištěn. Nové horkovodní potrubí bude na dno stávajícího ŽB kanálu uloženo pomocí podpěr kluzných, podpěr kluzných s osovým vedením a pomocí stojanů kotevních se dvěma třmeny pro pevné uložení. Uložení nového potrubí bude provedeno ve stávajících místech na dno kanálu na ocelové desky min. tl. 10mm (bez betonových pražců), PB budou uloženy na nové betonové pražce. Ocelové desky budou uchyceny pomocí šroubů a chemické kotvy. Kotevní stojany budou na ocelové desky připevněny svárem. </t>
  </si>
  <si>
    <t xml:space="preserve">Rozvody elektroinstalace a osvětlovací tělesa - svítidla jsou v nevyhovujícím, havarijním stavu. Většina je z roku 1974. Nevyhovuje již platným normám, je na hranici technické způsobilosti, a to jak opotřebováním, tak i tím, že je technicky zastaralá. Části zásuvkových okruhů nejsou chráněny proudovými chrániči podle platné normy. Svítidla jsou zastaralá, padají kryty, svítivost na hraně hygienických požadavků. Řešen byl měl být silnoproud a výměna osvětlení. Doposud řešeno pouze výměnou některých těles v místnostech. Spadá zde vypracování projektové dokumentace, demontáž starého zařízení, výměna rozvaděčů, kabelů, zásuvek, vypínačů, krabic, trubek a svítidel včetně montážních prací a dalších souvisejících prací (vysekávání a zaomítání rýh a prostupů, oprava omítek, malování) a rovněž provedení výchozí revize elektrického zařízení. 
Cílem akce je sjednocení silnoproudé a slaboproudé instalace v souladu s platnými normami. 
</t>
  </si>
  <si>
    <t xml:space="preserve">ŽB konstrukce objektu bazénu v prostoru strojovny v úrovni +0,45 vyžaduje sanační práce v souvislosti s odstraněním příčin degradace konstrukcí. Navržené sanační práce se týkají vybraných vodorovných a svislých konstrukčních prvků (stropy, stěny, sloupy, stropní průvlaky) s ohledem na provedený STP průzkum, statické posouzení a vizuální prohlídku, není nutný zásah do konstrukčně-statického řešení. Projekt řeší mj. i výměnu elektro žlabů, výmalbu, ochranu technologie bazénu, odstranění poškozených míst, odhalení či zpevnění výztuže, vytvoření kontaktního můstku na sloupy, průvlaky, stropy, sanační práce. 
Nutnou opravu z důvodu dlouhodobého prosakování vody potřebuje hydroizolace bazénu a sprch, navržené jsou stavební úpravy v úrovni 0,45 a +3,75, jejichž předmětem je výměna dlažby a obkladu ve vybraných místnostech  šaten vč. zařiz. předmětů, rozvody ZTI, elektroinstalace, části VZT, výměna dlažby kolem bazénu vč. hydroizolační vrstvy, ev. podkladního betonu, vyztužení trhlin v místě lomu spádu podlahy, dále pak v prostorách sprch, WC imobilních osob, vysoušení vlasů, vč. zařiz.předmětů a konc. elementů, výmalba apod. Byly již provedeny sondy skladby kolem bazénu.
 Zároveň s výše zmiňovanými pracemi je nutné nahradit stávající nerezovou vanu z důvodu jejího nekvalitního provedení. Materiál je vlivem vlhkosti, nesprávnou technikou svařování či výběrem materiálu značně zrezivělý, rez v nemalé míře prostoupila skrz materiál do prostoru bazénu samotného. Důsledkem je zatékání do konstrukčních vrstev budovy. I přes provedenou kontrolu těsnosti a provedení oprav svárů došlo při napuštění vody k protékání do prostoru pod bazénem, není vyloučené permanentní vsakování vody do lože kolem bazénové vany. Nerezová vana v nerezovém ztraceném bednění bude mít prostiskluzné dno, zapuštěné žebříky a madla, dnový kanál, potrubní rozvody, tepelnou izolaci a vybavení bazénu - např. roštnice, barevné značení pro plavce, start.bloky, lana a držáky, navíjecí buben či vysavač.
</t>
  </si>
  <si>
    <t xml:space="preserve">Výtahy jsou zastaralé a dle poslední revize je doporučena celková modernizace výtahů. Dle vyjádření revizního technika: "Vzhledem ke stáří opotřebovaného 
jídelního výtahu, kde kabina je ještě dřevěná, opravdu DOPORUČUJEME dle ČSN EN 81 -3 NEREZ kabinu, a ještě hlavně také i do provozu Mateřské školy". Odstranitelné závady uvedené v revizním protokolů by měly být odstraněny v průběhu srpna, kdy bude provoz MŠ uzavřen. Není možné odstranit závady za provozu mateřské školy.
</t>
  </si>
  <si>
    <t>Oprava potrubí teplé vody v délce 60m v potrubním kanále včetně úpravy povrchu na nádvoří.</t>
  </si>
  <si>
    <t>Sanace zdiva proti zemní a vzlínající vlhkosti</t>
  </si>
  <si>
    <t xml:space="preserve">Budova DD z roku 1904 ne nemovitou kulturní památkou, vila Hanse Hückela. Odborná firma provedla obhlídku objektu z hlediska působení zemní a vzlínající vlhkosti na zdivu 1.PP. Suterénní zdivo vykazuje lokální vlhkostní defekty působením pronikající vlhkosti z podzákladí a přilehlého terénu, a to v prostorách kuchyně, kanceláře vedoucí školní jídelny, keramické dílně, posilovně a u hlavního stupu. Začátkem 20. století se spodní stavby izolovaly taveným asfaltem nebo papírovou asfaltovou lepenkou a vnějšími vzduchoizolačními přizdívkami. Dnes je zřejmé, že po 120 letech již původní izolace nejsou funkční a je nutno provést jejich sanaci.  
Po domluvě s NPÚ bude vypracována projektová dokumentace, která bude hrazena z investičního fondu organizace, předpokládaný vznik PD v roce 2023.   </t>
  </si>
  <si>
    <t>Oprava střechy na školní tělocvičně</t>
  </si>
  <si>
    <t>Od roku 2012 se opakovaně potýkáme se zatečením přes střechu do školní tělocvičny, která byla postavena v roce 2006. Až do roku 2017 se dařilo zatečení řešit opravou ve spolupráci se zhotovitelem střechy (DAKAS s.r.o.). Od roku 2019 se ke střeše zhotovitel nezná a řešení zatečení zůstalo pouze na nás. Firmy, které jsme oslovili s žádostí o pomoc s opravou střešní krytiny, vždy po zhlédnutí stavu konstatovaly, že s použitou krytinou nechtějí mít nic společného, neboť se jedná o zcela nevhodný materiál. Svépomocí jsme tedy odzkoušeli různé silikonové tmely do vlhkého prostředí. Někdy to pomohlo více a někdy méně. Základním problémem jsou dle našeho názoru změny teploty a skutečnost, že se fólie neúměrně napíná.
Současná kritická situace nespočívá pouze v riziku poškození palubovky v hale, ale v korozi pilířů a trapézových plechů. Současně voda zatéká přes elektroinstalaci a zůstává v krytech světel. Při výměně žárovek je potřeba zvýšené opatrnosti, neboť hrozí úraz elektrickým proudem.
Na podzim 2022 jsme místa, která byla identifikována jako nejvíce problematická, natřeli gumoasfaltem. Ne vše se nám podařilo ideálně utěsnit (mírné protékání bylo), ale zimu jsme přečkali. Bohužel oprava gumoasfaltem je z dlouhodobého hlediska problematická.
Odborné firmy, se kterými jsme konzultovali možnosti opravy, shodně navrhují zcela vyměnit použitou střešní krytinu za některý z prověřených materiálů. O jakou by se jednalo technologii nebo jak by se výměna realizovala, zatím nemáme představu. Vzhledem k problematickým místům bychom v současné době preferovali výměnu střešní krytiny zejména v dolní části střechy, kde více zatéká. Střechu nad hrací plochou bychom řešili až dodatečně na základě pozitivních/negativních zkušeností s realizací. Současně by se dalo financování rozložit do delšího období.</t>
  </si>
  <si>
    <t>1. Cílem je oprava pánských i dámských toalet u horní i dolní tělocvičny WG. Jedná se o poslední nezrekonstruované toalety v budově školy. Všechny ostatní škola v uplynulých více než desíti letech rekonstruovala z vlastních zdrojů. Vzhledem k tomu, že dolní tělocvična je pronajímána veřejnosti, jsou toalety součástí pronájmu. Oprava toalet tak zásadně zlepší nabízenou službu.
2. Současný stav toalet je původní, toalety nesplňují základní estetické a bohužel už ani funkční požadavky. Opakovaně dochází k poruchám a opravy jsou z dlouhodobého hlediska nerentabilní, neboť je čím dál obtížnější shánět náhradní díly.
3. Rekonstrukci je nutné realizovat z výše uvedených důvodů. Současný stav toalet je předmětem posměchu a výtek žáků, zaměstnanců i veřejnosti.
4. Konečným stavem je kompletní oprava toalet v obou podlažích, včetně rozvodů vody a odpadu v souladu se stylem nastaveným v ostatních ji rekonstruovaných toaletách, který je navíc v souladu s požadavky památkářů (budova je kulturní památkou). Rekonstruované toalety přispívají k dobré image školy v očích žáků, zaměstnanců i veřejnosti a samozřejmě splňují požadavky na platné hygienické normy. V neposlední řadě dojde ke snížení finanční i pracovní zátěže, kterou nyní představují nutné opravy.</t>
  </si>
  <si>
    <t>1613/2021/001</t>
  </si>
  <si>
    <t>Základní umělecká škola Bohuslava Martinů, Havířov - Město, Na Schodech 1, příspěvková organizace</t>
  </si>
  <si>
    <t>Energetické úspory v objektu na ul. A. Jiráska</t>
  </si>
  <si>
    <t xml:space="preserve">V říjnu 2020 byla budova převedena do majetku MSK a ZUŠ Bohuslava Martinů k hospodaření.
Budova je v původním stavu - původní okna a střecha jsou v havarijním stavu, fasáda je původní. Je nutná výměna oken, oprava střechy a provedení celkového zateplení z důvodu velkých tepelných ztrát. 
Součástí převodu budovy byla i projektová dokumentace na výměnu oken, kterou vypracovala MRA Havířov. Je nutno dopracovat PD zateplení objektu.
Ředitelka kontaktovala MEC, která na tuto budovu vypracovala analýzu energeticky úsporných opatření. Mezi navrhovaná opatření patří zateplení obálky budovy, instalace venkovních stínících prvků, instalace nuceného větrání se ZZT, instalace FVE, součástí navržených opatření je hydraulické vyregulování otopné soustavy a osazení měřící techniky pro vyhodnocení úspory. Maximální způsobilé výdaje jsou max. náklady pouze pro dotační titul. Celkové náklady za realizaci mohou být vyšší. </t>
  </si>
  <si>
    <t xml:space="preserve">Budova školy je stará již 120 let. Stávající dřevěná okna ve škole jsou původní, zastaralá, nedovíratelná a z hlediska bezpečnostního a tepelně technického již zcela nevyhovující. Hrozí vyklopení, dochází k velikým únikům tepla a některá se již nedají ani z bezpečnostních důvodů otevřít. Předmětem akce je provedení výměny všech okenních a dveřních výplní hlavní budovy školy. Je navržena výměna stávajících dřevěných okenních a dveřních prvků za nové plastové s izolačním trojsklem. Okna budou mít zachována stávající optické členění. 
Cílem akce je zajistit bezpečnost provozu školy a zamezit úniku tepla a snížit tepelné ztráty budovy. Akce zahrnuje náklady na projektovou dokumentaci, autorský dozor, technický dozor stavebníka a zhotovitele stavby
</t>
  </si>
  <si>
    <t>1318/2021/018</t>
  </si>
  <si>
    <t>Oprava střešního pláště na budově B</t>
  </si>
  <si>
    <t>Do střechy školy zatéká. Střecha byla provizorně opravena. Dle projektantů a speciální firmy je střešní folie na hranici životnosti a při pokrytí sněhem bude problém. Na střeše je plánovaná instalace fotovoltaiky po vyhodnocení statických výpočtů.</t>
  </si>
  <si>
    <t xml:space="preserve">Výměna kotle pro vytápění tělocvičny a cvičné kuchyně </t>
  </si>
  <si>
    <t xml:space="preserve">Na základě závěrů revizní zprávy bude potřeba vyměnit stávající kotel Imergas Eolo Maior
za nové zařízení. Současně bude zapotřebí upravit spalinové cesty (vyvložkováním a jiné)  a zajistit dostatečný přívod vzduchu (stavební úprava).  </t>
  </si>
  <si>
    <t>1313/2015/003</t>
  </si>
  <si>
    <t>Střední škola technických oborů, Havířov-Šumbark, Lidická 1a/600, příspěvková organizace</t>
  </si>
  <si>
    <t>BS H. Suchá - zateplení budovy, výměna oken, rekonstrukce elektroinstalace</t>
  </si>
  <si>
    <t xml:space="preserve">Objekt truhlářských dílen je svým stářím (více než 60let) již v nevyhovujícím stavu (př. nezateplené obvod. zdivo a střecha, litin. otopná tělesa, zastaralá elektroinstalace v havarijním stavu) a neodpovídá již technickým požadavkům, ekologickým a ekonomickým požadavkům na provoz budov a potřebám provozu školy. Z tohoto důvodu byla Moravskoslezským energetickým centrem  vypracovaná analýza energ. úsporných opatření (viz. připojený soubor), která definovala přesný okruh opatření: zateplení obálky budovy (vč.střechy), výměna výplní otvorů obvodového zdiva, instalace nuceného větrání se ZZT, výměna stávajícího zdroje tepla, instalace TRV na stáv. litinová otopná tělesa, hydraulické vyregulování otopné soustavy. Tyto opatření vyčíslila na 7,9 mil. Kč bez DPH, je zde předpoklad-možnost, že část by mohla být proplacena z dotace z OPŽP. Zároveň byla vypracovaná projektová dokumentace na rekonstrukci elektroinstalace, která byla vyčíslena na 1,15 mil. Kč.  V zájmu zajištění BOZP a úspory energií a provozních nákladů jsou výše uvedené požadavky nutností. Tuto akci lze rozdělit na dvě samostatné, a to: 1. odsávání, výměna kotle a elektroinstalace - 3 mil.     Kč, 2. zateplení budovy vč. střechy - 7 mil.  Kč. 
</t>
  </si>
  <si>
    <t>Rekonstrukce elektroinstalace svářečské školy - I. etapa</t>
  </si>
  <si>
    <t>Stáří revidovaného elektrického zařízení je dle revizní zprávy cca 45 let. Revizním technikem je doporučena rekonstrukce elektroinstalace budovy.</t>
  </si>
  <si>
    <t xml:space="preserve">Elektroinstalace je původní, vedená ještě v hliníkových vodičích. Dnes již tyto rozvody nevyhovují normám v oblasti elektro. Rovněž způsobují problémy v každodenním provozu (výpadky energie, poškozování výpočetní a učební techniky aj.)
Náklady na rekonstrukci elektroinstalace vyplynou z projektové dokumentace.
Výměna světel včetně rozvodů v ostatních společných prostorech zabrání případnému kolapsu osvětlení, které je původní s hliníkovými rozvody. Již by nedocházelo k tak častým opravám el. vedení, výměnám žárovek, zářivek a v neposlední řadě i vypínačů.
</t>
  </si>
  <si>
    <t>Rekonstrukce rozvodů vody a odpadů - 2. etapa</t>
  </si>
  <si>
    <t xml:space="preserve">V této etapě bude provedena výměna vodorovné (páteřní) sítě (potrubí k hydrantům, pitné vody, rozvody ústředního topení) včetně výměny zákrytových panelů kanálů, dlažby a výmalby stavbou dotčených prostor. Projekt byl vypracován tak, aby realizace mohla proběhnout etapově.  </t>
  </si>
  <si>
    <t xml:space="preserve">Místnost dílen nyní není možné užívat žáky, jedná se havarijní stav. Zjištěny velké plošné deformace +- 3cm na 2 m lati. Stávající PVC zapříčinilo plošnému vysychání původní dřevěné podlahy, která je na mnoha místech rozdrolena a napadena dřevokaznými houbami. Vlhkost z podlahové konstrukce se tím pádem tlačí do okolních stěn, které v soklové partii navlhají.
Řešením je kompletní rekonstrukce podlahy, odebrání stávajících vrstev na hloubku minimálně 30cm a posléze vytvoření nového podlahového souvrství s tepelně a hydroizolačními vlastnostmi a odvětráním.
</t>
  </si>
  <si>
    <t>Jedná se o 1. etapu opravy příjezdové cesty ke škole ve směru od vrátnice ke školní jídelně, kolem školní jídelny a kolem přilehlého parku. Cesta je ve velmi špatném stavu. Je využívaná i žáky Střední školy a Základní školy Havířov-Šumbark, ul. Školní, jejímž zřizovatelem je MSK. Tato škola vznesla požadavek na opravu cesty z důvodu pohybu jejích žáků se zdravotním postižením pohybového aparátu, kdy cesta v současné době je zejména pro tyto žáky nevyhovující a velmi jim ztěžuje pohyb.</t>
  </si>
  <si>
    <t xml:space="preserve">Kompletní výměna stávajícího řetězového výtahu s řidičem NG 1000 za nový trakční výtah s řidičem. 
Současný výtah z roku 1989 je již značně opotřebovaný, dochází k častým poruchám, které vyžadují odborný zásah servisu a tedy zvyšují náklady na jeho provoz. Dle Inspekční zprávy ze dne 18. 11. 2019 vykazuje výtah celkem 24 provozních rizik, z toho 12 mají vysokou úroveň rizika. Tato rizika mají být odstraněna do další inspekční prohlídky v roce 2025. Dle konzultace s odbornou firmou je ekonomicky nejvýhodnější výměna celého výtahu. Dílčími opravami nedocílíme technických požadavků stanovených ČSN na provoz výtahu.  </t>
  </si>
  <si>
    <t>Výměna vodorovných rozvodů vody a kanalizace</t>
  </si>
  <si>
    <t>Stávající svislé i vodorovné rozvody jsou původní z roku 1981. Stejně tak i kanalizace. V současné době jsou již svislé rozvody zanesené vodním kamenem, tak že v mnoha místech již klesl tlak vody na minimum, mnohde již téměř voda neteče.
Stejná situace je u vodorovných rozvodů. V některém místě školy dochází k úniku, který se snížil na cca 700 až 800 litrů vody za den. Únik není viditelný, takže se předpokládá, že jde pod budovu školy.
Stav kanalizace je problematický, často dochází k ucpání a minimálně dvakrát do roku musí škola volat havarijní službu.
Škola má zpracován projekt na rekonstrukci vodovodu i kanalizace, včetně položkového rozpočtu z roku 2021.
Proběhne výměna SV, TUV a kanalizace v pavilonech A, B, C a to páteřních rozvodů + svislých rozvodů v části budovy A.
Předpokládaná cena realizace je cca 20 mil. Položkový rozpočet bude muset být aktualizován na letošní sborníkové ceny.
Projekt sice předpokládá možnost etapizace, ale vzhledem k situaci na škole, která nesplňuje hygienické podmínky zavedení teplé vody do všech učeben a stavu vodorovných rozvodů, je vhodné udělat rekonstrukci najednou.</t>
  </si>
  <si>
    <t>Rekonstrukce  vnitřní elektroinstalace budovy OU a PrŠ
-předběžná kalkulace nákladů + dokumentace + výmalba
Uložení vedení, provedení instalace - nová instalace :Bude provedena instalace kabely s měděnými jádry. Kabelová vedení a el. přístroje v prostorech 1.PP a podkroví budou realizovány povrchovou instalací v el. instalačních trubkách nebo lištách. Elektroinstalace v 1.NP a 2.NP bude provedena skrytě pod omítkou. Realizace drážek pro skrytá vední budou realizovány drážkovacím strojem, který bude vybaven vysavačem, tak aby vzniklý prach byl v co největší míře zachycen. 
Napojení instalace - napojení nové el. instalace bude provedeno ze stávajícího elektroměrového rozvaděče, který je umístěn v 2.NP objektu. Z elektroměrového rozvaděče budou napojeny jednotlivé rozvaděče na patrech objektu. Kabelové vední přípojky NN od HDS po elm. rozvaděč zůstane stávající.
Rekonstrukce vnitřních silnoproudých rozvodů - stávající stav a el. instalace je realizován kombinací Cu a Al kabelů, proto je vhodné rekonstruovat silnoproudou elektroinstalaci kompletně.
V uvažovaných pracích se jedná o:
1.PP - nový podružný rozvaděč pro 1.PP a pro podkroví, povrchové kabelové rozvody realizované kabely CYKY, nová LED svítidla vč. ovládání, nové zásuvky 230V/16A a 400V/16A, napojení stávajících rozvaděčů ve strojní dílně v 1.PP.
1.NP - podružný rozvaděč pro 1.NP a kuchyň, skryté kabelové rozvody pod omítkou realizované kabely CYKY, nová LED svítidla vč. jejich ovládání, nové zásuvky 230V/16A ve třídách a kancelářských prostorech, nové zásuvky 230V/16A, 400V/16A a 32A popř. spínače pro napájení technologie kuchyně.
2.NP - podružný rozvaděč pro 2.NP, skryté kabelové rozvody pod omítkou realizované kabely CYKY, nová LED svítidla vč. jejich ovládání, nové zásuvky 230V/16A ve třídách a kancelářských prostorech.</t>
  </si>
  <si>
    <t xml:space="preserve">Jedná se o rekonstrukci elektroinstalací v budově A. Elektro instalace nevyhovuje stávajícím požadavkům uživatele. Dochází k přetížení stávajících hliníkových rozvodů a vypadávání dodávky proudu, což má za následek snížení kvality výuky (vypadnou počítače, než se proud znovu zapne). Mnohé osvětlovací tělesa jsou vypálené.
Jedná se o celkovou výměnu rozvodů el. sítě včetně jističů. </t>
  </si>
  <si>
    <t>Elektroinstalace je původní a v hliníku. Její parametry jsou zcela nedostačující dle platných norem. Dá se říci že je v havarijním stavu. V rozvaděčích jsou původní jističe, kabelové odvody jsou dvouvodičové, tedy nelze  napojit proudové chrániče dle dnešních platných norem. Vzhledem ke stáří elektroinstalace a také nárůstem elektrospotřebičů (PC technika, pomůcky) dochází k častým výpadkům přívodu elektrického proudu.
Rekonstrukce elektroinstalace, která postupně proběhne ve všech třech částech budovy gymnázia (A+B+C), spočívá v kompletní výměně silnoproudých a slaboproudých rozvodů včetně demontáže starého vedení.  V rámci akce bude také provedena instalace  chybějící elektrické požární signalizace a požárně bezpečnostního řešení objektu. Součástí silnoproudých rozvodů budou napájecí rozvody, rozvaděče, světelné obvody, zásuvkové obvody, motorické obvody. Slaboproudé rozvody řeší strukturované kabeláže, telefonní rozvody, domácí telefon, rozhlas a elektronický zabezpečovací systém. V roce 2023 bude zpracována kompletní projektová dokumentace. V roce 2024 samotná realizace stavby. Rozpočtové náklady jsou stanoveny odhadem a budou známy až po zpracování výkazu výměru (položkového rozpočtu) stavby.</t>
  </si>
  <si>
    <t>V lednu proběhla revizní kontrola výměníkové stanice v budově školy. Revizní zpráva zatím není vyhotovena, ale dle vyjádření revizního technika je již výměníková stanice na hranici životnosti. Proběhla jednání s firmou Veolia ohledně odhadu ceny rekonstrukce výměníkové stanice. Alespoň hrubý odhad ceny zatím nebyl dodán. Po dodání uvedených dokumentů ihned zašleme.</t>
  </si>
  <si>
    <t>1408/2023/003</t>
  </si>
  <si>
    <t>Oprava rozvodů vody - 2.etapa</t>
  </si>
  <si>
    <t>Oprava rozvodů studené vody (SV), teplé užitkové vody (TUV) a topné vody v objektu školy je nutné provézt z důvodu častých havarijních stavů těchto prvků. Jedná se o výměnu rozvodů v plném rozsahu v předmětných trasách, a to od návazných výměníkových rozvodů. 
V některých místech rozvodů již voda prosakuje a jejich opravy jsou na denním pořádku. Opravy těchto defektů se řeší s ohledem na omezené finanční prostředky pouze lokálně, nikoliv systémově.
Opravy jednotlivých tras těchto rozvodů budou prováděny postupně, ve vazbě na jejich naléhavost.</t>
  </si>
  <si>
    <t>1401/2022/001</t>
  </si>
  <si>
    <t>Mateřská škola logopedická, Ostrava-Poruba, U Školky 1621, příspěvková organizace</t>
  </si>
  <si>
    <t>Komplexní rekonstrukce školní kuchyně</t>
  </si>
  <si>
    <t>Zázemí kuchyně je vybudováno v 70letech minulého století a již neodpovídá současným požadavkům.
Předmětem akce je komplexní rekonstrukce prostor školní kuchyně a přilehlých obslužných prostor. Současný technický stav kuchyně je již nevyhovující a neodpovídá současným požadavkům na provoz kuchyně (např. nevhodné dlažby apod.). Stávající kuchyň včetně rozvodů elektřiny a ostatních instalací jsou technicky zastaralé a neodpovídají současným požadavkům norem. Vzduchotechnika ve stávajících prostorách v podstatě neexistuje. 
Gastronomický provoz kuchyně má celou řadu nedostatků, které jsou v rozporu s platnou legislativou a komplikují práci kuchařek. Rovněž rozmístění zastaralé technologie je chaotické. Varná technologie je sestavena z klasických zařízení nejnižší technické úrovně na trhu, což představuje vyšší spotřebu energie a malý kuchařský komfort.
V roce 2024 by mělo dojít k vypracování projektové dokumentace, která bude řešit rekonstrukci kuchyně a výdejny, komunikačních prostor a lapolu s napojovacím potrubím - ve smyslu nezbytného zásahu do rozvodů elektřiny, zdravotechnických instalací a vzduchotechniky ve výše uvedených prostorech kuchyně a provozního zázemí. Samotná realizace stavební části by měla následovat v roce 2025. 
Celkové výdaje na akci budou zahrnovat náklady na projektovou dokumentaci pro provedení stavby, (tzn. stavební část + technické instalace + technologické vybavení kuchyně + položkový rozpočet), včetně inženýrské činnosti, administraci veřejné zakázky, autorský dozor projektanta, vlastní realizaci stavby a na výkon technického dozoru stavebníka a koordinátora BOZP v průběhu projektové přípravy a vlastní realizace stavby. 
Přesné náklady budou známy po zjištění skutečného stavu věci, vypracování projektov</t>
  </si>
  <si>
    <t xml:space="preserve">Stávající 3 plynové kotle z r. 1989 jsou zcela za hranicí životnosti. Dle studie MEC neodpovídají standardům bezpečnosti provozu, mají nevyhovující účinnost a hrozí havarijní stav.
Nově budou instalovány plynové kondenzační kotle v potřebném počtu, větev pro přípravu teplé vody včetně akumulačních zásobníků a výměník. Kotle budou nově dopojeny na potrubí, včetně armatur a izolace. Provedeny budou nové kouřovody, upraveny komíny, rekonstruovány elektrorozvody a měření spotřeby. Rekonstrukcí dojde k významné ekonomické úspoře.
Náklady zahrnují projektovou přípravu, realizaci stavby včetně souvisejících prací a technický dozor.
</t>
  </si>
  <si>
    <t>Rekonstrukce elektroinstalace, rozvodů vody, kanalizace a soc. zař. - internát, mateřská škola a SPC</t>
  </si>
  <si>
    <t xml:space="preserve">Stávající elektroinstalace, rozvody a kanalizace je v provozu od data výstavby v roce 1962, je na pokraji životnosti. Sociální zařízení bylo opraveno v roce 1992 kdy byla zřízena mateřská škola a internát. Současný stav již neodpovídá technickým požadavkům a hygienickým normám. V posledních letech dochází k lokálním haváriím což vede k nutnosti pravidelných oprav. </t>
  </si>
  <si>
    <t>Kompletní rekonstrukce školní jídelny</t>
  </si>
  <si>
    <t xml:space="preserve">Stávající elektroinstalace, rozvody vody, kanalizace a soc. zařízení jsou od doby výstavby v roce 1962. Klimatizační jednotka ve školní jídelně je rovněž původní. V loňském roce došlo několikrát k havárii kanalizace. V letošním roce je již hlášena pojistná událost - prasklá trubka rozvodu vody a následné vytopení sklepní místnosti. </t>
  </si>
  <si>
    <t>1221/2023/003</t>
  </si>
  <si>
    <t>Rekonstrukce sociálního zařízení a rozvodů ZTI - dokončení 2.etapy</t>
  </si>
  <si>
    <t>Odpadní potrubí je původní, litinové a jeho průtok je značně omezen nánosy, což vyvolává potřebu opakovaného čištění. Vodovodní rozvody, mimo některé již havarijně opravené úseky, jsou provedeny z pozinkovaných ocelových trubek. Toto potrubí je pokryto vodním kamenem a v některých místech je tak průtok vody pouze třetinový. Při velkém zatížení sociálního zařízení v horním patře přestává téct voda úplně. Vodovodní baterie jsou zaneseny vodním kamenem a rzí, což komplikuje provoz sociálních zařízení a zvyšuje náklady na údržbu i její náročnost. Splachovače WC jsou starého typu, a dochází u nich k protékání vody. WC mísy jsou ukotveny na dřevěných deskách zabudovaných v podlaze, které jsou ztrouchnivělé. Tímto dochází k uvolňování mís v místě jejich napojení na odpadní potrubí, což je potřeba neustále opravovat. 
V průběhu stavby dojde k výměně svislých kanalizačních stupaček a vodovodních rozvodů pro umyvadla, bude provedena obnova sanitárního vybavení a částečná rekonstrukce elektroinstalace v prostorách sociálních zařízení včetně zednických a obkladačských prací. Akce je prováděna etapovitě od míst, kde je nejhorší stav. V roce 2024 bude akce ukončena kompletně.</t>
  </si>
  <si>
    <t>V tělocvičně jsou původní parkety z doby výstavby tělocvičny v roce 1983. Jedná se z dnešního pohledu o zcela nevhodný tvrdý povrch, který je nevhodný pro pohybový aparát. Po 40 letech je nutná rekonstrukce celé podlahy. Z dlouhodobého ekonomického i zdravotního hlediska je nejvýhodnější variantou pružný protiskluzový povrch používaný pro sportovní haly. Tělocvična bude v roce 2023 rekonstruována z hlediska zateplení a větrání a následně by měl být vyměněn zastaralý a opotřebený povrch. Jedná se o velmi důležitou investici při denním využití tělocvičny po dobu 12 hodin.)</t>
  </si>
  <si>
    <t>Rekonstrukce je nutná pro zajištění hygienických požadavků ve smyslu zákona č. 258/2000 Sb., o ochraně veřejného zdraví ve znění pozdějších předpisů. 
Vybudováním  nového vstupu pro žáky do budovy školy dojde také ke snížení energetických ztrát. Tato akce umožní uzavřít vnitřní prostor budovy, který je v současnosti ochlazován. 
Vybourání stávajících vlhkých příček, odstranění vlhkostí obvodového zdiva a podlahy sanací poskytne možnost otevřít a provzdušnit prostor šaten pro variabilní umístění šatních skříněk žáků. Akce přispěje ke zlepšení hygienických podmínek v suterénu a vytvoření šaten odpovídající požadavkům 21. století.
Roční odpis budovy se zvýší o 62 tis. Kč.</t>
  </si>
  <si>
    <t xml:space="preserve">Rekonstrukce nevyhovujícího poruchového výtahu, který je využíván pro zásobování školní kuchyně. Výtah je využíván denně pro přepravu surovin ze skladů i pro svoz hotových obědů v termoboxech určených pro vývoz. </t>
  </si>
  <si>
    <t>1633/2014/002</t>
  </si>
  <si>
    <t>Základní umělecká škola, Vítkov, Lidická 639, příspěvková organizace</t>
  </si>
  <si>
    <t>Revitalizace objektu ZUŠ Vítkov</t>
  </si>
  <si>
    <t xml:space="preserve">Celková revitalizace objektu školy, tzn.: výměna stávajících dřevěných oken ideálně za dřevěná s trojskly (v koncertním sále za hliníková),  doplněna o regulovatelné žaluzie. Oplechování atik, markýzy, nové vnější a vnitřní parapety, výměna a montáž hromosvodů. 
Dále zateplení budovy bílým polystyrenem, zateplení střechy (vzduchovou dutinu vyplnit foukanou tepelnou izolací), Současně se zateplením venkovním by došlo rovněž k zateplení kleneb nad 1. PP.  Projekční kancelář připravila odborný odhad nákladů na budovu školy, které je přílohou tohoto požadavku.   
Celkovou revitalizací objektu dojde především k tepelným úsporám, tím pádem ke snížení nákladů na vytápění budovy.  Nezanedbatelné je i zlepšení současného vzhledu budovy, mimo jiné také proto, že se objekt nachází v centru města.  </t>
  </si>
  <si>
    <t>Rekonstrukce elektroinstalace ve třídách a kabinetech</t>
  </si>
  <si>
    <t>Ke dni 21.12.2021: požadavek na úpravu elektroinstalace ve třídách a kabinetech nadále trvá. Rozvody zásuvkových obvodů jsou v nevyhovujícím stavu (původní hliníkové rozvody), neodpovídají současným požadavkům a jsou zdrojem častých poruch. Dochází k častým poruchám (časté vyhoření zásuvek, některé musely být vyřazeny z provozu) a z důvodu nedostatečného jištění také k samovolnému vypadávání jističů elektrických okruhů. V rámci rekonstrukce je navrženo provedení výměny zastaralých hliníkových zásuvkových rozvodů. Cílem akce je zajistit ochranu zdraví žáků a zaměstnanců školy a zamezit riziku vzniku požáru.</t>
  </si>
  <si>
    <t>1309/2018/006</t>
  </si>
  <si>
    <t>Střední škola elektrotechnická, Ostrava, Na Jízdárně 30, příspěvková organizace</t>
  </si>
  <si>
    <t>Zateplení a výměna oken budovy praktického vyučování - Hlubinská 24</t>
  </si>
  <si>
    <t>Zateplení budovy dílen a výměna oken na budově v ulici Hlubinská 24 včetně výměny vstupních otvorů.
Realizace je nutná z důvodu velkého úniku tepla ze stávajících dřevěných oken a starých dveří  i starého opláštění budovy - opadávání omítky v důsledku nasávání vlhkosti. Nezanedbatelná je i estetická stránka této opravy.
Byla provedena studie k zateplení, výměně oken a střechy. Oprava střechy byla realizována již v roce 2016.
Vzhledem ke zvyšujícím se cenám energií je uskutečnění akce nezbytné a bude ekonomicky návratné.</t>
  </si>
  <si>
    <t xml:space="preserve">Rozvody elektrické energie jsou v budově D zastaralé, nacházejí se v původním stavu od roku 1976, kdy byla školy postavena. Osvětlení v samotné tělocvičně, která se nachází v této části budovy není dostatečné. 
Jelikož škola nemá aulu, kde by se mohly konat hromadné akce a shromáždění žáků a pedagogických pracovníků, rádi bychom prostory tělocvičny využívali i k těmto účelům. Je nutné tedy tělocvičnu dostatečně ozvučit a zajistit kvalitní osvětlení. 
Škola nechala zhotovit projekt realizace "Rekonstrukce elektroinstalace budovy D - tělocvična". Na základě vypsaného výběrového řízení na veřejnou zakázku malého rozsahu byl vybrán projekt společnosti DUEL ENERGI s.r.o. Orlová. </t>
  </si>
  <si>
    <t>Realizací této akce bude provedena demontáž stávajícího osobního výtahu typ TOV 350, určený pro dopravu osob v budově A. Následně bude instalován výtah nový, který bude plnit stejný účel, jako výtah stávající. Zásadní změnou bude jeho nová dispozice pro účely převozu imobilních osob na elektrických vozíčcích. V roce 2020 byla na výtahu provedena technickou inspekcí ČR inspekční prohlídka se závěrem, že výtah vykazuje několik středních rizik nebezpečí. S ohledem na jeho stáří není za současného stavu finančně rentabilní výtah opravovat, tudíž je nutná jeho výměna resp. modernizace. Součástí modernizace bude instalace nového přívodního kabelu v souladu s platnou legislativou.</t>
  </si>
  <si>
    <t xml:space="preserve">Výměna stávajících oken za plastová nebo euro okna s mikroventilací. Stávající dřevěná okna jsou již nevyhovující, některá nejdou otvírat případně se špatně dovírají. Stav oken je pro další provoz domova nebezpečný, viz. přiložená fotodokumentace. </t>
  </si>
  <si>
    <t>1218/2019/014</t>
  </si>
  <si>
    <t>Střední škola a Vyšší odborná škola, Kopřivnice, příspěvková organizace</t>
  </si>
  <si>
    <t>Zateplení střechy a obvodového pláště budovy školy SOU</t>
  </si>
  <si>
    <t>Stávající střecha je původní od roku 1976. Její krytina je popraskaná vlivem počasí a stáří, na mnoha místech je již provizorně vyspravovaná, při této akci by došlo ke stržení staré krytiny, střecha by se zateplila, provedlo by se nové oplechování a položení nové krytiny. Fasáda původní tvořená betonovým skeletem, bez zateplení.</t>
  </si>
  <si>
    <t xml:space="preserve">REKONSTRUKCE SOCIÁLNÍCH ZAŘÍZENÍ </t>
  </si>
  <si>
    <t>Sociální zařízení v ZŠ je staré víc jak 40 let.
Je nutné provést celkovou modernizaci. To znamená, realizaci nových obkladů a dlažeb, výměnu umývadel, Wc mís, splachovačů a také nových vodovodních baterií.
Rovněž je nutná obnova kabinek, které jsou ještě původní plechové.</t>
  </si>
  <si>
    <t>Hydroizolace vnějšího zdiva v budově B, Příčná II. etapa</t>
  </si>
  <si>
    <t>Elektroinstalace na budově školy je původní a velmi zastaralá, kapacitně nedostačující pro chod organizace a potřeby kdy vše přechází do elektronizace. Kapacitně nevyhovující., časté poruchy. Stávající osvětlení - zářivky - halogenová svítidla - zastaralé, časté poruchy, vysoká spotřeba el. energie.
V učebnách, na chodbách, v šatnách a v kabinetech je staré zářivkové osvětlení. Časté poruchy, drahé náhradní díly, mnohdy se již nevyrábějí, vysoká spotřeba elektřiny.
Nutná výměna za LED osvětlení.
Konzultovat s MEC.</t>
  </si>
  <si>
    <t>Celkem I.</t>
  </si>
  <si>
    <t>1502/2016/002</t>
  </si>
  <si>
    <t>Základní škola, Ostrava-Zábřeh, Kpt. Vajdy 1a, příspěvková organizace</t>
  </si>
  <si>
    <t>Rekonstrukce a rozšíření příjezdové komunikace na parkovací stání</t>
  </si>
  <si>
    <t>Koncepční akce odvětvového odboru</t>
  </si>
  <si>
    <t>Vráceno k doplnění</t>
  </si>
  <si>
    <t>Příjezdová cesta ke školní kuchyni je velmi poškozená. Je využívána dodavateli školní kuchyně. Asfaltový povrch je rozdrolený, v některých místech došlo k propadům a velkým prasklinám, kde se udržuje dešťová voda. 
Propadlé jsou také kanály a svody pro dešťovou vodu. Z hlediska bezpečnosti (zásobování školní kuchyně velkými auty) by bylo vhodné rozšířit stávající příjezdovou cestu o šíři jednoho jízdního pruhu.</t>
  </si>
  <si>
    <t>1337/2021/005</t>
  </si>
  <si>
    <t>Střední odborná škola, Frýdek-Místek, příspěvková organizace</t>
  </si>
  <si>
    <t>Řešení zdroje ÚT a TV, Na Hrázi</t>
  </si>
  <si>
    <t>Realizováno oddělením realizace investičních akcí odboru IM</t>
  </si>
  <si>
    <t>Vytápění a ohřev vody v nových dílnách Na Hrázi, F-M.
Kotle na vytápění a ohřev vody budou umístěné ve stávající kotelně.</t>
  </si>
  <si>
    <t>1117/2022/002</t>
  </si>
  <si>
    <t>Gymnázium a Střední průmyslová škola elektrotechniky a informatiky, Frenštát pod Radhoštěm, příspěvková organizace</t>
  </si>
  <si>
    <t>Vybudování učeben pro CLS - PD+IČ+AD+REALIZACE</t>
  </si>
  <si>
    <t xml:space="preserve">V současné době máme nedostatek prostor ve škole. Škola má 27 tříd (8 tříd osmiletého gymnázia, 4 třídy čtyřletého gymnázia, 8 tříd oboru elektrotechnika, 4 třídy oboru informační technologie, 3 třídy učebního oboru elektrikář) které máme umístěny do 25 kmenových tříd. Je tedy nutné některé třídy přesouvat. Dále jsme zapojeni do připravovaného projektu Moravskoslezské technologické akademie jehož záměrem je vybudování kolaborativní výukového prostoru a podnikatelského inkubátoru. Při návštěvě pana architekta Ing. Bajgera, jsme nenašli vhodné stávající prostory, které bychom dle požadavku připravovaného projektu mohli přestavět. Připravili jsme první návrh záměru, viz. přílohy. V přístavbě budou také umístěny moderní energetické zdroje, které budou sloužit nejen k výuce, ale i k úsporám za energie. Vnitřní vybavení bude financováno z projektu MTA. Projektová dokumentace bude financována z vlastních zdrojů. Inženýrská činnost související s povolením stavby a následný výkon autorského dozoru při realizaci stavby bude financován z rozpočtu kraje. </t>
  </si>
  <si>
    <t>1339/2017/011</t>
  </si>
  <si>
    <t>Přesunutí výměníkové stanice do areálu SŠ</t>
  </si>
  <si>
    <t xml:space="preserve">V současné době se výměníková stanice nachází v budově "B" (dříve součástí areálu), která náleží ministerstvu vnitra - SOŠ PO a VOŠ PO, kterému se platí nájemné za užívání prostoru. Výměníková stanice zajišťuje teplo a teplou vodu pro budovy školy, kuchyň a jídelnu, bazén a SŠ, ZŠ a MŠ a rovněž pro SOŠ PO a VOŠ PO.
Toto nájemné se bude hradit i v dalších letech, proto navrhujeme postavit novou stavbu na pozemku SŠŘ a přesunout výměníkovou stanici a zázemí pro údržbu do nově vybudovaných prostor. Náklady na tuto akci budou upřesněny s ohledem na rozsah požadavků na využití stavby (pouze VS, nebo VS a zázemí pro údržbu/úklid).
</t>
  </si>
  <si>
    <t>1337/2021/006</t>
  </si>
  <si>
    <t>Oplocení nových dílen, ul. Lískovecká</t>
  </si>
  <si>
    <t>5</t>
  </si>
  <si>
    <t>Probíhá výstavba nových dílen pro odborný výcvik žáků na ul. Lískovecká a pozemek kolem dílen je potřeba oplotit.</t>
  </si>
  <si>
    <t>1104/2022/001</t>
  </si>
  <si>
    <t>Gymnázium Olgy Havlové, Ostrava-Poruba, příspěvková organizace</t>
  </si>
  <si>
    <t>Zřízení nového odběrného místa na dodávku elektrické energie</t>
  </si>
  <si>
    <t>Vráceno k aktualizaci</t>
  </si>
  <si>
    <t xml:space="preserve">1. Vybudování nového odběrného místa na dodávku elektrické energie pro provoz školní kuchyně o velikosti jističe 3 x 200 A. 
2. V současné době  má škola dodávku elektrické energie zajištěnou přes  jedno odběrné místo. Velikost hlavního jističe před elektroměrem je 3 x 200 A s distribuční sazbou C25d. 
3. V roce 2021 proběhlo měření okamžitého odběru na rozvaděči před hlavním elektroměrem (odběr celé školy). Maximální naměřené hodnoty: L1-271 A, L2-275 A, L3-270 A dokazují, že stávající hlavní jistič je poddimenzován. Tento fakt negativně ovlivňuje provoz školní kuchyně i školy.  Stávající kabelové vedení mezi hlavní rozvodnou a rozvaděčem pro provoz kuchyně by již nebylo schopno přenést požadovaný příkon. Výměna/posílení stávajícího vedení by byla stavebně a technicky velmi složitá.
4. Realizace povede k vybudování nového odběrného místa pro provoz kuchyně o velikosti jističe 3 x 200 A a pro provoz školy bude ponechán na provoz školy odběr do výše 200 A. Tuto koncepční změnu navrhujeme v souvislosti s oznámením plánované rekonstrukce trafostanice umístěné v budově školy a dále v souvislosti s oznámením výměny podzemního kabelového vedení VN a NN společností ČEZ distribuce, a. s. 
</t>
  </si>
  <si>
    <t>1337/2019/014</t>
  </si>
  <si>
    <t>Elektroinstalace, Lískovecká</t>
  </si>
  <si>
    <t xml:space="preserve">Elektroinstalace v budově školy na Lískovecké ulici je zastaralá a požadavky na odběr elektrické energie se neustále zvyšují s ohledem na rostoucí počet elektrospotřebičů. 
V r. 2023 je plánováno vypracování PD na rekonstrukci elektroinstalace v budově na ul. Lískovecká.
Na základě pravidelných elektro revizí byl zjištěn nevyhovující stav podružných rozvaděčů, topologie vedení nízkého napětí, zastaralý způsob jištění jističi po ukončené predikované životnosti, absence proudových chráničů - aktuálně požadovaných ochran proti úrazu elektr. proudem a nebezpečí požárů. Osvětlovací soustava je v havarijním stavu, zašlé kryty svítidel, časté poruchy kondenzátorů způsobujících zkrat a výpadky celých okruhů, osvětlení v místnostech je na hranici hygienických norem. 
2)  Stávající stav slaboproudé datové kabeláže je nedostačující, nejen z pohledu dnes běžných požadavků, ale také z pohledu chystaného standardu konektivity pro střední školy. Cílem je kompletní rekonstrukce datových rozvodů, tj. nová datová kabeláž s dostatečným počtem vývodů do všech učeben, kabinetů i pro pokratí wifi (chodby, foyer, tělocvična ....) a to vč. nákupu aktivních prvků síťové a serverové infrastruktury. </t>
  </si>
  <si>
    <t>1116/2015/003</t>
  </si>
  <si>
    <t>Rekonstrukce kuchyně školní jídelny</t>
  </si>
  <si>
    <t xml:space="preserve">Jedná se o kompletní rekonstrukci kuchyně školní jídelny, včetně zázemí. Kuchyně slouží pro provoz školy včetně internátu. Kuchyně je používána celoročně. Vybavení již neodpovídá současným trendům. Z hygienického hlediska je nezbytná rekonstrukce klimatizace, změna způsobu výdeje jídel. 
</t>
  </si>
  <si>
    <t>1351/2015/007</t>
  </si>
  <si>
    <t>Střední škola, Jablunkov, příspěvková organizace</t>
  </si>
  <si>
    <t>Rekonstrukce školního hřiště</t>
  </si>
  <si>
    <t>IV.</t>
  </si>
  <si>
    <t>Rekonstrukce běžeckého oválu a dráhy doskočiště. Vybudování oplocení a zavlažovacího systému. Současný stav sportoviště je nevyhovující, na konci životnosti. Velmi poškozený původní antukový běžecký ovál a doskočiště, staré oplocení pozemku nesplňuje požadavek nemá výškové parametry. Při rekonstrukci je plánováno zachování travnaté plochy hřiště a vybudování zavlažovacího systému (vlastní zdoj vody).</t>
  </si>
  <si>
    <t>1104/2017/007</t>
  </si>
  <si>
    <t>Rozšíření prostor školy rekonstrukcí a přístavbou</t>
  </si>
  <si>
    <t xml:space="preserve">Cílem předprojektové studie je návrh několika variant prostorového rozvoje Gymnázia Olgy Havlové s vazbou  na současný stav a stavební historii objektu.  Vypracovaný materiál k tomuto tématu je ve stupni předprojektové fáze, který řeší tři možné varianty rozšíření objektu. Prostorové rezervy školy jsou minimální a vycházet z možnosti přebudování a změny účelu užívání současných prostor je z kapacitních důvodů nemožné. 
Cílem  a záměrem tohoto stavebního rozvoje bude vybudovat centrální společný prostor s přednáškovým sálem a  bezbarierovém přístupem včetně vyhotovení projektové dokumentace. 
Společný prostor  bude plnit funkci víceúčelové haly, jejiž součástí bude knihovna (nyní je umístěna v kabinetu ČJ), studovna a bufet se vstupem do přednáškového sálu s kvalitní akustikou, který bude určen pro  pro větší počet posluchačů.
Absence konferenční místnosti je dlouhodobý handicap školy, která své aktivity organizuje v menším měřítku ve stávající učebně fyziky  nebo v pronajatých prostorách mimo areál školy.  
   </t>
  </si>
  <si>
    <t>1231/2015/001</t>
  </si>
  <si>
    <t>Střední pedagogická škola a Střední zdravotnická škola, Krnov, příspěvková organizace</t>
  </si>
  <si>
    <t>Revitalizace venkovního sportoviště</t>
  </si>
  <si>
    <t>Cílem akce je revitalizace venkovního sportoviště Střední pedagogické školy a Střední zdravotnické školy, Krnov, příspěvková organizace na adrese Jiráskova 1a.Venkovní sportoviště slouží potřebám školy od počátku 70. let 20. století. Týdně je ve škole vyučováno 58 hodin tělesné výchovy. V zimních měsících a při nepřízni počasí je využívána pouze tělocvična. V případě pěkného počasí je využíváno také venkovní sportoviště, ale vzhledem k jeho stavu, ne v takové míře, jak by být mohlo. Velký zájem o tělocvičnu je i v odpoledních hodinách ze strany školního sportovního klubu, který by mohl také venkovního sportoviště využívat. Škola se několikrát pokoušela získat finanční prostředky v rámci grantového řízení ČEZ Oranžové hřiště, ale vzhledem k poloze a charakteru hřiště neuspěla. Revitalizace venkovního sportoviště je navržena tak, že by lajnováním získala škola 1 hřiště pro tenis, 3 hřiště pro nohejbal a volejbal, 1 hřiště pro malou kopanou, házenou, 3 hřiště pro badminton a prostor pro basketbal a streetbasketbal .Kompletní oplocení s dřevěným mantinelem ve spodní části oplocení bude odpovídat rozměrům hřiště nikoliv celého pozemku.</t>
  </si>
  <si>
    <t>1125/2021/005</t>
  </si>
  <si>
    <t>Gymnázium Cihelní, Frýdek-Místek, příspěvková organizace</t>
  </si>
  <si>
    <t>Multimediální učebna</t>
  </si>
  <si>
    <t>Vybudování multimediální učebny - velké třídy pro 30 žáků. V budově školy není žádná multimediální učebna dosud vybudována. Součástí vybavení je 30 + 1 PC, interaktivní tabule, projekční zařízení. Multimediální učebna bude využívána k rozvoji digitální gramotnosti žáků. Se schválením nového RVP pro základní vzdělání je vybudování nové multimediální učebny nutností v návaznosti na novou digitální kompetenci v ostatních předmětech.</t>
  </si>
  <si>
    <t>1324/2018/009</t>
  </si>
  <si>
    <t>Hotelová škola, Frenštát pod Radhoštěm, příspěvková organizace</t>
  </si>
  <si>
    <t>Rekonstrukce elektroinstalace v objektu Domova mládeže</t>
  </si>
  <si>
    <t>Akce zahrnuje komplexní výměnu silno a slaboproudé instalace budovy E (Domova mládeže) areálu školy včetně požární signalizace, evakuačního a zabezpečovacího systému. Realizace je prioritní akcí 1. kategorie z důvodu zajištění bezpečnosti ubytovaných žáků a dalších osob, vychovatelů a obsluhujícího personálu v případě mimořádné situace, neboť nově vybudovaný systém požární signalizace, evakuačního rozhlasu a zabezpečovacího systému v ostatních objektech organizace není propojen s budovou Domova mládeže.
V roce 2022 (podzim) byla provedena aktualizace projektové dokumentace včetně aktuálního nacenění.</t>
  </si>
  <si>
    <t>1107/2018/002</t>
  </si>
  <si>
    <t>Jazykové gymnázium Pavla Tigrida, Ostrava-Poruba, příspěvková organizace</t>
  </si>
  <si>
    <t>Multifunkční hřiště</t>
  </si>
  <si>
    <t>Cílem realizace akce je zajistit, zkvalitnit a zpřístupnit žákům školy možnost sportovního vyžití v individuálních i kolektivních sportech v exteriéru. V rámci této akce bude zřízeno multifunkční sportovní hřiště s umělým povrchem velikosti 36x18m. JDE O VÝSTAVBU HŘIŠTĚ NA ZELENÉ LOUCE. Zatím čekáme na výsledek již připravené akce PODZEMNÍ PARKOVIŠTĚ PRO PORUBU S MULTIFUNKČNÍM HŘIŠTĚM NA JEHO STŘEŠE (veškeré kroky k jeho realizaci byly podniknuty, čeká se na možnosti financování). Momentálně čekáme už 3. rokem po vyhotovení naší vlastní studie hřiště (provedena v roce 2018). Za školou leží ladem travnatá plocha, přičemž není jisté, zda k výstavbě podzemního parkoviště obvodem Poruba dojde, a navíc naši žáci chodí běhat do vzdáleného parku nebo na atletické hřiště Sportovního areálu Poruba na ulici Skautská přes frekventovanou komunikaci na sídlišti.</t>
  </si>
  <si>
    <t>1819/2023/002</t>
  </si>
  <si>
    <t>Školní statek, Opava, příspěvková organizace</t>
  </si>
  <si>
    <t>Modernizace Školního statku Opava III. - vybudování stájí</t>
  </si>
  <si>
    <t>Vytvořeno</t>
  </si>
  <si>
    <t xml:space="preserve">Důvodem realizace akce je nezbytnost výstavby nových stájí skotu a prasat na místech dříve odstraněných objektů.
V současné době je zpracována projektová dokumentace v rámci akce "Modernizace školního statku Opava"
</t>
  </si>
  <si>
    <t>1214/2015/001</t>
  </si>
  <si>
    <t>Střední průmyslová škola, Karviná, příspěvková organizace</t>
  </si>
  <si>
    <t>Laboratoř elektrických měření</t>
  </si>
  <si>
    <t>Modernizace laboratoře elektrických měření, výměna pracovních stolů s elektrickými rozvody a centrálního rozvaděče včetně ovládání jednotlivých pracovišť. Současný stav neodpovídá potřebám výuky, vybavení laboratoře pochází z roku 1974 a dnes již nevyhovuje současným požadavkům na vybavení laboratoří.
Modernizace laboratoře zahrnuje tyto práce:
výměna podlahové krytiny 
výměna el. rozvodů 
rozvaděč s ovládáním 
6 žákovských pracovišť pro 18 žáků 
1 učitelské pracoviště 
úložné prostory pro měřící přístroje a vybavení 
18 ks multimetrů, 6 ks regulovatelných zdrojů střídavého napětí, 6 ks regulovatelných zdrojů stejnosměrného napětí ....
keramická tabule, dataprojektor, PC (notebook)</t>
  </si>
  <si>
    <t>1531/2015/007</t>
  </si>
  <si>
    <t>Víceúčelové hřiště s umělým povrchem</t>
  </si>
  <si>
    <t>Rekonstrukce stávajícího venkovního  hřiště s asfaltovým povrchem na víceúčelové hřiště s umělým povrchem. Stávající hřiště je technicky i morálně zastaralé, již nevyhovuje, jeho stav je patrný na přiložených fotografiích.</t>
  </si>
  <si>
    <t>1224/2019/004</t>
  </si>
  <si>
    <t>Rekonstrukce elektroinstalace budovy školy</t>
  </si>
  <si>
    <t>Elektroinstalace budovy je zčásti původní v hliníku. Z důvodu bezpečnosti, tech. modernizaci a náročnosti na neustále se zvyšující požadavky na výuku a bezpečnost je nutná výměna elektroinstalace školy. V současné době je největším problémem nefunkční nouzové osvětlení školy, časté vypadavání jističů, jelikož elektrorozvody jsou neustále přetěžovány - přibylo mnoho spotřebičů, na které se síť nerealizovala. Telefonní přípojky do jednotilivých kabinetů jsou již na mnoha místech přerušovány a někde zcela nefunkční. Celkovou rekonstrukci elektroinstalace bychom chtěli řešit po jednotlivých etapách. V roce 2024 by byla zpracována projektová dokumentace na celou budovu školy. Byla by zahájena veřejná zakázka na realizaci stavby. V roce 2025 by začala rekonstrukce elektroinstalace v celé budově + rekonstrukce elektroinstalace v tělocvičně. Celkové předpokládané náklady budou známy  až po zhotovení projektové dokumentace .</t>
  </si>
  <si>
    <t>1317/2021/007</t>
  </si>
  <si>
    <t>Rekonstrukce elektroinstalace budov C, E, F, G, H</t>
  </si>
  <si>
    <t>Elektroinstalace je za hranicí životnosti. Většina instalace je provedena hliníkovými vodiči, některé dokonce místy s textilní izolací. V těchto budovách není nouzové osvětlení. Elektrouinstalace neodpovídá současným požadavkům. V rozvaděčích je spousta dnes již nepoužívaných obvodů.
Ve všech budovách školy je nutno provést výměnu osvětlení, v souladu s dnešními hygienickými požadavky.</t>
  </si>
  <si>
    <t>1124/2016/004</t>
  </si>
  <si>
    <t>Gymnázium Petra Bezruče, Frýdek-Místek, příspěvková organizace</t>
  </si>
  <si>
    <t>Rekonstrukce venkovního hřiště-moderní areál</t>
  </si>
  <si>
    <t>Venkovní hřiště neodpovídá současným moderním podmínkám na sportovní areál.
Nevyhovující povrch pro sportovní aktivity (asfalt-negativní vliv na pohybový aparát žáků).
nevyhovující z hlediska technického a estetického.
Požadujeme:
vytvořit zelený areál pro víceúčelové využití (výtvarná výchova, apod.) a sportovní využití žáků
nový sportovní areál
novou běžeckou dráhu
nové atletické sektory (sektor pro skok do dálky a sektor vrhu koulí)
nové oplocení pro vnitřní využití (florbal, míčové hry apod.) 
nové oplocení části hřiště</t>
  </si>
  <si>
    <t>1826/2017/004</t>
  </si>
  <si>
    <t>Pedagogicko-psychologická poradna, Frýdek-Místek, příspěvková organizace</t>
  </si>
  <si>
    <t>VYTVOŘENÍ KANCELÁŘE - pro odborného pracovníka</t>
  </si>
  <si>
    <t>Stavební úpravy řeši změnu užívání půdy na severovýchodní straně 3. NP budovy. Bude vytvořený strop, který bude zateplen, nová elektroinstalace a úprava vytápění v nové půdní vestavbě. Další požadavek je na vyhřívání okapu v úžlabí mezi vestavbou a vedlejší kanceláří č 307.
V současné době je v prostoru pro půdní vestavu provedena hrubá podlaha, osazeno střešní oknoa zateplená stěna s vedlejší odbornou pracovnou.  Z tohoto prostoru je vstup na horní půdu.</t>
  </si>
  <si>
    <t>1305/2016/002</t>
  </si>
  <si>
    <t>Střední škola stavební a dřevozpracující, Ostrava, příspěvková organizace</t>
  </si>
  <si>
    <t>Výstavba multifunkčního hřiště v Ostravě - Zábřehu</t>
  </si>
  <si>
    <t>Za účelem zabezpečení výuky tělesné výchovy je třeba vybudovat multifunkční sportovní hřiště, které bude splňovat požadavky na výuku. Multifunkční sportovní hřiště je potřeba vybudovat jako náhrada za stávající asfaltové sportovní hřiště, které je určeno k vytvoření nové parkovací plochy ve vazbě na nové využití správní budovy školy. V současné době je akce ve fázi zpracované studie.</t>
  </si>
  <si>
    <t>1125/2021/006</t>
  </si>
  <si>
    <t>Učebna robotiky</t>
  </si>
  <si>
    <t>Zřízení učebny robotiky pro kvalitnější a konkurenceschopné prostředí výuky informatiky pro žáky.</t>
  </si>
  <si>
    <t>1611/2014/001</t>
  </si>
  <si>
    <t>Základní umělecká škola, Bohumín - Nový Bohumín, Žižkova 620, příspěvková organizace</t>
  </si>
  <si>
    <t>Rekonstrukce podkroví budovy Žižkova 620</t>
  </si>
  <si>
    <t xml:space="preserve">Půdní prostory hlavní budovy školy na ulici Žižkova, chceme zrekonstruovat tak, aby zde mohly být zřízeny a využívány učebny hudebního oboru a abychom mohli část prostoru využívat k prezentacím a vystoupením menšího rozsahu všech oborů. Stávající malý sál je plně využíván k výuce literárně dramatického oboru a ostatní učební prostory jsou již také naplněny, dochází k organizačním kolizím, část individuální výuky jsme přesunuli na další místo poskytovaného vzdělávání (ZŠ Starý Bohumín), kde platíme nájemné za učebny. Půdní prostory jsou skvělou možností, jak lépe využít kapacitu budovy. Požadavek na finanční částku je včetně  zpracování projektové  dokumentace a zároveň samotnou realizaci.
</t>
  </si>
  <si>
    <t>1232/2017/004</t>
  </si>
  <si>
    <t>Střední průmyslová škola a Obchodní akademie, Bruntál, příspěvková organizace</t>
  </si>
  <si>
    <t>Rekonstrukce sociálních zařízení na Domově mládeže</t>
  </si>
  <si>
    <t>Budova Domova mládeže ŠPŠ a OA slouží po optimalizaci škol, jako jediné ubytovací zařízení pro žáky zřizované MSK v Bruntále. Jedná se o budovu, která má 5.NP. Na každém patře je společné sociální zázemí - samostatně WC na jedné straně chodby a samostatně sprchy na straně druhé. Celková kapacita objektu je cca 110 žáků. Projekt počítá s rekonstrukcí sociálního zázemí a postupném vybudování sociálního zázemí na pokojích. Předpokládáme, že projekt bude rozdělen do tří etap.</t>
  </si>
  <si>
    <t>1316/2022/003</t>
  </si>
  <si>
    <t>Albrechtova střední škola, Český Těšín, příspěvková organizace</t>
  </si>
  <si>
    <t>Rekonstrukce Teofilova valu a nádvoří za telocvičnou</t>
  </si>
  <si>
    <t xml:space="preserve">Hlavní myšlenkou celého návrhu je val optimalizovat pro výuku studentů, především v zelení a vysvětlit jim hospodaření s dešťovou vodou, jak nakládat s bio odpadem, vytvořit zázemí kde budou moci vypěstovat vlastní rostlinné produkty, a to za pomoci několika technologií, ať už hydroponního pěstování tak za použití Inteligentního zavlažovacího systému. 
Navrhované řešení valu je rozvrženo do jednotlivých částí, vždy s užitím pro určitý studijní obor. Není vynechán ani obor aranžérů, polygrafů a dalších grafických oborů. Je zde vytvořeno zákoutí pro soukromí, a tudíž podporující kreativní myšlení studentů. Prostor je navržen jako zpevněná mlátová plocha s univerzálním využitím, může být užita tabule pro grafity, zeď kreativity s nápady studentů, implementace stolů pro grafické návrhy. 
Prostor je obehnán květnatou loukou a ovocnými stromy, tudíž vzniká důležité soukromí pro přemýšlení. Zároveň je v prostoru užito několik hmyzu přívětivých prvků, ovocné stromy, kvetoucí louka, hmyzí hotely. to vše pro vylepšení biodiverzity v blízkém okolí. Přistup bude skrze výseč v květnaté louce a to formou vysekaného chodníku.
Další část valu je určena pro zemědělce a obory tomu příbuzné, je zde vyhrazen prostor pro pěstování obilnin, a to za pomoci zavlažovacího systému versus bez užiti zavlažovacího systému. Sloužit bude především pro porovnání výnosnosti obilnin. 
</t>
  </si>
  <si>
    <t>1224/2020/002</t>
  </si>
  <si>
    <t>Rekonstrukce sklepních prostor pro šatny</t>
  </si>
  <si>
    <t xml:space="preserve">V roce 2019 proběhla 1. etapa sanace, kdy byly podřezány vnější zdi. V roce 2021 proběhla 2. etapa sanace. V roce 2024 je nutné, aby proběhly pokračující práce. Jedná se o podlahy, omítky, vzduchotechniku, dodělávku elektroinstalaci, zdravotechniku a ústřední vytápění. 
V současné době máme aktualizovaný stavební projekt. Po přestěhování šaten do suterénu, by staré šatny byly použity na vybudování nové učebny. Škola se dlouhodobě potýká s nedostatkem prostoru pro výuku, přestěhování šaten by nám přineslo další učebnu. </t>
  </si>
  <si>
    <t>1228/2021/002</t>
  </si>
  <si>
    <t>Střední zdravotnická škola, Frýdek-Místek, příspěvková organizace</t>
  </si>
  <si>
    <t>Učebna biologie</t>
  </si>
  <si>
    <t>Jedná se o zřízení jedné kmenové učebny biologie, přírodních věd (pro 30 žáků) včetně vnitřního zařízení, pomůcek, stavebních úprav (bourání příček, elektroinstalace, přeložky ústřed. topení, kabelizace ICT,  světelně technických úprav, stínění oken, vyrovnání podlahy -  výměna linolea), pořízení nábytku, pomůcek,  zázemí pro učitele.
Jedná se o prostor ve výpůjčce - Blok E - Střední školy gastronomie, oděvnictví a služeb p.o., Tř. T. G. Masaryka 451, Frýdek-Místek</t>
  </si>
  <si>
    <t>1203/2021/001</t>
  </si>
  <si>
    <t>Střední průmyslová škola stavební, Ostrava, příspěvková organizace</t>
  </si>
  <si>
    <t>Oplocení venkovního hřiště pohledovým betonem</t>
  </si>
  <si>
    <t>Stávající venkovní hřiště není uzavřeno proti vstupu nežádoucím osobám (schází se zde skupiny alkoholiků, narkomanů, bezdomovců). Dále hřiště využívají místní obyvatelé k venčení psů, čímž dochází k znečištění hřiště výkaly psů, a od volně pobíhajících psů hrozí studentům nebezpečí napadení, ublížení na zdraví. Realizací akce, v rámci níž bude vybudováno betonové oplocení se všem těmto nežádoucím jevům předejde.</t>
  </si>
  <si>
    <t>1112/2016/002</t>
  </si>
  <si>
    <t>Gymnázium, Havířov-Město, Komenského 2, příspěvková organizace</t>
  </si>
  <si>
    <t>Půdní vestavba - nové učebny</t>
  </si>
  <si>
    <t xml:space="preserve">Podkroví objektu je postaveno z dřevěného krovu stojatých stolic. Dřevěná konstrukce krovů je celoplošně pokrytá dřevěnými prkny a plechovou krytinou. Stropní konstrukce je povrchově upravená betonovým potěrem. V roce 1996 proběhla rekonstrukce a vestavba odborných učeben a kabinetů v 1. části půdního prostoru. Druhá část o rozloze cca 350 m2 je v současné době nevyužita. Výsledkem akce bude vestavba 3 odborných učeben, sociálního zázemí, chodby a schodiště. </t>
  </si>
  <si>
    <t>1210/2020/002</t>
  </si>
  <si>
    <t>Vybudování multimediální učebny pro žáky střední školy</t>
  </si>
  <si>
    <t>Cílem je vybudovat moderní, klimatizovanou, multimediální učebnu za účelem možnosti pořádání odborných přednášek, seminářů pro větší počet žáků/studentů. Stávající stav je pro tyto účely nevhodný. V učebně je zastaralé vybavení, nemá ozvučení ani klimatizaci, je špatně větratelná. Učebna se vybuduje v prostoru B100 ve škole na ulici 1. máje 11, Ostrava - Mariánské Hory
Vybudování multimediální učebny pro žáky střední školy zkvalitní proces výuky a studium na dálku cizích jazyků, přírodních věd a zkvalitní práci s digitálními technologiemi.</t>
  </si>
  <si>
    <t>1333/2014/002</t>
  </si>
  <si>
    <t>Střední škola technická, Opava, Kolofíkovo nábřeží 51, příspěvková organizace</t>
  </si>
  <si>
    <t>Rekonstrukce venkovních sportovišť</t>
  </si>
  <si>
    <t>Stávající sportoviště u domova mládeže slouží k výuce tělesné výchovy žákům naší školy. Atletická dráha je škvárová, pravidelně zarůstá plevelem, hřiště na kopanou je s povrchem tráva-hlína-mlat. Schází venkovní víceúčelové hřiště na basketbal a malou kopanou. V době dešťů a po deštivem období je hřiště nepoužitelné. Sportoviště nemají odvodnění.</t>
  </si>
  <si>
    <t>1324/2020/006</t>
  </si>
  <si>
    <t>Přechod OM na hladinu VN s instalací technického hlídání</t>
  </si>
  <si>
    <t>Přechod odběrného místa na hladinu vysokého napětí - výstavba vlastní trafostanice, doplněné o technické hlídání 1/4 hod. max.
Předpokládaná roční úspora nákladů činí 175 266 Kč s DPH. Bližší podrobnosti jsou uvedeny v přiložené studii MEC .</t>
  </si>
  <si>
    <t>1339/2023/003</t>
  </si>
  <si>
    <t>Venkovní učebna</t>
  </si>
  <si>
    <t>Vybudování venkovní učebny dle PD v areálu školy.
Schváleno v RAPu, hledáme financování z IROPu (85 %) a dalších zdrojů - např. Spravedlivý transfer nebo infrastruktura školských zařízení zříz. dle par. 16 odst. 9 škol. zákona. 
Spoluúčast ve výši 15 % - požadavek na financování z RK a pomoc s financováním nákladů prostředky z RK ve výši 85 % do doby vyúčtování dotace  - poté vrácení prostředků zřizovateli.</t>
  </si>
  <si>
    <t>1643/2022/001</t>
  </si>
  <si>
    <t>Základní umělecká škola, Rýmařov, Čapkova 6, příspěvková organizace</t>
  </si>
  <si>
    <t>Stavební úpravy objektu na Čapkově ulici</t>
  </si>
  <si>
    <t>Budova školy na Čapkově ulici, kterou Moravskoslezský kraj získal darem od Města Rýmařov v roce 2022, neprošla zásadní vnitřní rekonstrukcí od roku 1975, takže je na hranici životnosti a naprosto neodpovídá požadavkům pedagogickým, stavebně-technickým a hygienickým. To vše se opakovaně objevuje v inspekčních zprávách v České školní inspekce a Krajské hygienické stanice.  V budově se nachází azbest, plíseň ze vzlínající vody z podzákladí, střechou zatéká. 
Plánovanými stavebními a dispozičními úpravami se uvedené problémy odstraní a rýmařovské děti získají školu odpovídající požadavkům moderní pedagogiky.
V roce 2023 bude probíhat projekční příprava stavby. Samotná realizace stavby v roce 2024.</t>
  </si>
  <si>
    <t>1904/2021/006</t>
  </si>
  <si>
    <t>Dětský domov SRDCE a Školní jídelna, Karviná-Fryštát, Vydmuchov 10, příspěvková organizace</t>
  </si>
  <si>
    <t>Výměna kuchyňských linek včetně spotřebičů</t>
  </si>
  <si>
    <t>Stávající kuchyňské linky již neodpovídají současným požadavkům. Kuchyňské linky opotřebované dlouhodobým používáním. Některé spotřebiče jsou na hranici bezpečnosti používání dětmi.</t>
  </si>
  <si>
    <t>1205/2022/014</t>
  </si>
  <si>
    <t>Rekonstrukce Domova mládeže</t>
  </si>
  <si>
    <t xml:space="preserve">V případě, že nebude Vyšší odborná škola sociální plně obsazena studenty, je reálná možnost, že bude  přestěhována, po ukončení ubytování ukrajinců, do prostorů domova mládeže. 
Rekonstrukce by vyžadovala zřízení učeben, jídelny, knihovny.
z materiálu do RK 12.12.2022-předkládal OŠMS:
Škola poskytuje vzdělávání na dvou pracovištích - střední škola v Ostravě-Mariánských Horách, na ulici Karasova a vyšší odborná škola v Moravské Ostravě na ulici Zelená. S ohledem na očekávaný pokles počtu studentů VOŠ škola hledá optimální využití svých prostor. Protože součástí areálu na ulici Karasova je i budova bývalého domova mládeže, kde jsou aktuálně ubytovaní občané Ukrajiny, nabízí se možnost upravit tyto prostory pro potřeby vyšší odborné školy. Součástí úprav by bylo také vybudování školní jídelny v přízemí této budovy. Pro vyhodnocení reálnosti a také finanční náročnosti navrženého řešení je nutné pro další rozhodnutí zpracovat studii. 
Navrhujeme škole investiční příspěvek s účelovým určením na studii úprav prostor bývalého domova mládeže pro potřeby vyšší odborné školy v rámci akce „Reprodukce majetku kraje v odvětví školství“ ve výši 200.000 Kč s časovou použitelností od 1. 12. 2022 – 31. 12. 2023.
</t>
  </si>
  <si>
    <t>1339/2023/001</t>
  </si>
  <si>
    <t>Přístavba haly vč. demolice stávající budovy</t>
  </si>
  <si>
    <t>Přístavba otevřené haly ke stávající bud. s p. č. 1238/3 v rámci níž se bude řešit demolice stávající nevyužívané jednopodlažní budovy p. č. 1238/5 a zpevněná plocha.  
Součástí haly (nezateplená ocelová konstrukce z jedné strany otevřená) bude 2 tunový portálový jeřáb. V hale bude probíhat výuka stavebních oborů, převážně oboru tesař. 
Schváleno v RAPu, hledáme financování z IROPu (85 %). Spoluúčast ve výši 15 % - požadavek na financování z RK a pomoc s financováním nákladů prostředky z RK ve výši 85 % do doby vyúčtování dotace  - poté vrácení prostředků zřizovateli.</t>
  </si>
  <si>
    <t>1117/2023/008</t>
  </si>
  <si>
    <t>Projektová dokumentace pro povolení a realizaci hřiště</t>
  </si>
  <si>
    <t xml:space="preserve"> Projektová dokumentace pro povolení a možnou následnou realizaci venkovního sportovního hřiště. V současné době jsou v areálu školy dvě nefunkční venkovní hřiště. Požadavek na opravu jednoho z nich byl do Fama zadán v roce 2015 a následně zrušen v roce 2020 v souvislosti s výstavbou nové sport. haly. Při zpracování studie na novou halu bylo počítáno i s výstavbou nového oploceného venkovního hřiště.</t>
  </si>
  <si>
    <t>1339/2023/005</t>
  </si>
  <si>
    <t>Žákovské kuchyňky</t>
  </si>
  <si>
    <t>PD a realizace nového zázemí pro výuku oboru Stravovací a ubytovací služby - přesun a modernizace žákovských kuchyněk a uvolnění stávajících prostorů pro potřeby školní kuchyně. Vč. pořízení vybavení.
Hledáme financování z různých zdrojů - např. Spravedlivý transfer, infrastruktura školských zařízení zříz. dle par. 16 odst. 9 škol. zákona, nebo z MŠMT vnitřní konektivita škol. Spoluúčast ve výši 15 % - požadavek na financování z RK a pomoc s financováním nákladů prostředky z RK ve výši 85 % do doby vyúčtování dotace  - poté vrácení prostředků zřizovateli.</t>
  </si>
  <si>
    <t>1643/2022/002</t>
  </si>
  <si>
    <t>Stavební úpravy objektu na Divadelní ulici</t>
  </si>
  <si>
    <t>Budova školy na Divadelní ulici, kterou Moravskoslezský kraj získal darem od Města Rýmařov v roce 2022, neprošla zásadní vnitřní rekonstrukcí od roku 1975, takže je na hranici životnosti a naprosto neodpovídá požadavkům pedagogickým, stavebně-technickým a hygienickým. To vše se opakovaně objevuje v inspekčních zprávách v České školní inspekce a Krajské hygienické stanice.  V budově se nachází azbest, plíseň ze vzlínající vody z podzákladí, střechou zatéká. 
Plánovanými stavebními a dispozičními úpravami se uvedené problémy odstraní a rýmařovské děti získají školu odpovídající požadavkům moderní pedagogiky.
V roce 2023 bude probíhat projekční příprava stavby. Samotná realizace stavby v roce 2024 a 2025 vzhledem k náročnosti.</t>
  </si>
  <si>
    <t>1339/2023/004</t>
  </si>
  <si>
    <t>Multifunkční komunitní hřiště</t>
  </si>
  <si>
    <t>Příprava PD a vybudování venkovního multifunkčního hřiště pro žáky i návštěvníky v areálu školy.
Schváleno v RAPu, hledáme financování z IROPu (85 %) a dalších zdrojů - např. Spravedlivý transfer nebo infrastruktura školských zařízení zříz. dle par. 16 odst. 9 škol. zákona. . 
Spoluúčast ve výši 15 % - požadavek na financování z RK a pomoc s financováním nákladů prostředky z RK ve výši 85 % do doby vyúčtování dotace  - poté vrácení prostředků zřizovateli.</t>
  </si>
  <si>
    <t>1339/2023/010</t>
  </si>
  <si>
    <t>Venkovní sborovna</t>
  </si>
  <si>
    <t>Výstavba zázemí pro pedagogické pracovníky  - venkovní střešní terasa v blízkosti stávající sborovny.
Hledáme financování ze zdrojů - MŠMT vnitřní konektivita škol. 
Spoluúčast ve výši 15 % - požadavek na financování z RK a pomoc s financováním nákladů prostředky z RK ve výši 85 % do doby vyúčtování dotace  - poté vrácení prostředků zřizovateli.</t>
  </si>
  <si>
    <t>1115/2023/002</t>
  </si>
  <si>
    <t>Gymnázium a Obchodní akademie, Orlová, příspěvková organizace</t>
  </si>
  <si>
    <t>Přesun počítačové laboratoře</t>
  </si>
  <si>
    <t xml:space="preserve">Z důvodu nadcházející rekonstrukce budovy bývalé Obchodní akademie Orlová (ul. Polní 964) pro potřeby ZUŠ Orlová (předpoklad realizace v r. 2024) vyvstala nutnost přesunout stávající počítačovou laboratoř sloužící výuce IT do budovy gymnázia (ul. Masarykova 1313). Nová počítačová laboratoř bude vybudována v prostorách gymnázia v nynější  učebně výtvarné výchovy, kde bude nutné realizovat stavební úpravy, nové rozvody elektřiny, datové kabeláže a pořídit další vybavení. V současnosti zajišťujeme zpracování odborného odhadu a studie provedení.   
 </t>
  </si>
  <si>
    <t>1201/2015/004</t>
  </si>
  <si>
    <t>Revitalizace objektu školy</t>
  </si>
  <si>
    <t>může se rozdělit- důležité OKNA- Neuwirthová Pavlína 1.3.2023
Plocha fasády činí cca 7 230 m2  -  pohledově rozděleno na jednotlivé strany z ulic:
14,9% ul. Kratochvílova, 34,8% ul. Hrabáková, 13, 5% ul. Matiční, 36, 8% Havlíčkovo nábžeží.
Na jednotlivé objekty školy pak připadá 29% A; 38% B a 33% C z celkové plochy fasády.
Při opravě fasády bylo předpokládáno:
a)	Opravy omítek a zaomítání okenních ostění po výměně oken v rozsahu cca 20% ploch
b)	Přiznání a oprava všech dilatačních spár mezi objekty a jejich překrytí vhodným krytem
c)	Výměna stávajících klempířských prvků a okapových svodů
d)	Omytí omítek, penetrační nátěry a nátěry fasádní barvou
V prvém kroku realizace, je vzhledem k časové prodlevě, potřeba zpracovat  „Studii  proveditelnosti“ s novým vyjádřením Památkového úřadu a energetickým zhodnocením. Objekt školy je na nábřeží navazující na památkovou zónu mezi Krajským soudem a Novou radnicí. Budova má velmi členitou fasádu, kterou bylo požadováno zachovat. V této souvislosti je potřeba také zhodnotit, zda s fasádou neřešit obměnu plastových oken z roku 1992, která se dostávají na práh životnosti a rovněž možnost přehodnocení stanoviska památkářů k možnosti zateplování. Realizovaná Studie proveditelnosti by měla posloužit s výkazem výměr a prací, také jako podklad pro výběrové řízení na veřejnou zakázku opravy fasády objektu školy.
30.1.2020 - doloženo sdělení Magistrátu města Ostravy, probíhá jednání s MEC.
V lednu 2023 byl vytvořen PENB, objekt SPŠei aktuálně spadá do klasifikační třídy E. V PENB jsou uvedena doporučení pro snížení energetické náročnosti budovy - zateplení stěn, výměna oken, zateplení stropu a podlah. Provedením uvedených opatření by došlo ke změně energetické třídy na třídu C.</t>
  </si>
  <si>
    <t>1914/2023/001</t>
  </si>
  <si>
    <t>Dětský domov a Školní jídelna, Lichnov 253, příspěvková organizace</t>
  </si>
  <si>
    <t>Rekonstrukce asfaltových cest</t>
  </si>
  <si>
    <t>Nevyhovující zvlněný a popraskaný povrch asfaltových cest v areálu dětského domova. Děti v DD využívají cesty k jízdě na kole, kolečkových bruslích a dalším aktivitám. Stav je z bezpečnostních důvodů nevyhovující.</t>
  </si>
  <si>
    <t>1339/2023/006</t>
  </si>
  <si>
    <t>Modernizace serverovny</t>
  </si>
  <si>
    <t>Kompletní náhrada stávajících serverů a instalace nových bezpečnostních systémů.
Hledáme financování z různých zdrojů - např. Spravedlivý transfer, infrastruktura školských zařízení zříz. dle par. 16 odst. 9 škol. zákona, nebo z MŠMT vnitřní konektivita škol. Spoluúčast ve výši 15 % - požadavek na financování z RK a pomoc s financováním nákladů prostředky z RK ve výši 85 % do doby vyúčtování dotace  - poté vrácení prostředků zřizovateli.</t>
  </si>
  <si>
    <t>1318/2022/002</t>
  </si>
  <si>
    <t>Rekonstrukce svářečské školy</t>
  </si>
  <si>
    <t xml:space="preserve">Sociální prostory jsou absolutně nevyhovující, částečně nefunkční kanalizace. Rekonstrukcí dojde ke změně dispozičního řešení, vzniknou nové šatny a skladové prostory, dojde k rekonstrukci WC a umyváren. Rekonstrukce řeší nové rozvody vody a kanalizaci.
Součásti rekonstrukce je i nové řešení odsávaní svářečské školy a II. etapa rekonstrukce elektroinstalace. </t>
  </si>
  <si>
    <t>1116/2023/002</t>
  </si>
  <si>
    <t>rozšíření fotovoltaické elektrárny</t>
  </si>
  <si>
    <t>V roce 2021 došlo k realizaci FVE o výkonu 19,5 kWp. Po konzultaci s MEC bylo dohodnuto, že naše organizace zpracuje statický posudek na realizaci 2. etapy FVE s obdobnou kapacitou. Předpokládaný termín vyhotovení statického posudku je stanoven v 2. čtvrtletí r.2023.</t>
  </si>
  <si>
    <t>1225/2023/004</t>
  </si>
  <si>
    <t>Rekonstrukce sociálního zařízení - mechanizační hala</t>
  </si>
  <si>
    <t>Řešený objekt byl postaven jako mechanizační hala a postupem času byl doplněn o dvě učebny a dva kabinety. V objektu jsou také dvě dílny pro výuku praxe žáků. 
V objektu se nachází jedno WC pro imobilní osoby a pouze jedno WC s jednou mísou a dvěma pisoáry pro muže a jedno WC s jednou mísou pro ženy. 
Stávající počet WC je již zcela nedostatečný počtu žáků a zaměstnanců školy, kteří se v objektu nachází. Plánujeme rekonstrukci stávajících WC a přístavbu nového WC pro muže i ženy, které zvýší počet WC tak, aby to vyhovovalo stávajícím hygienickým požadavkům.</t>
  </si>
  <si>
    <t>1339/2023/002</t>
  </si>
  <si>
    <t>Polygon inženýrských sítí</t>
  </si>
  <si>
    <t>Zhotovení PD a vybudování výukového polygonu inženýrských sítí pro výuku oborů instalatér, mechanik plynových zařízení a elektrikář silnoproud.
Schváleno v RAPu, hledáme financování z IROPu (85 %). Spoluúčast ve výši 15 % - požadavek na financování z RK a pomoc s financováním nákladů prostředky z RK ve výši 85 % do doby vyúčtování dotace  - poté vrácení prostředků zřizovateli.</t>
  </si>
  <si>
    <t>1112/2016/001</t>
  </si>
  <si>
    <t>Oprava podlahy v prostoru žákovských šaten</t>
  </si>
  <si>
    <t xml:space="preserve">V roce 2013 proběhla demontáž šatnových kójí, částečná oprava šatnového prostoru a instalace 402 ks nových šatnových skříněk. Výše poskytnutých finančních prostředků na akci "Oprava šaten" umožnila provést pouze část prací. Podlaha o rozloze 324 m2 je v původním stavu z roku 1958 a vyžaduje nutnou opravu, která spočívá v demontáži stávající dlažby, vyrovnání povrchu, pokládce nové dlažby, instalace a začištění soklů. </t>
  </si>
  <si>
    <t>1128/2017/001</t>
  </si>
  <si>
    <t>Všeobecné a sportovní gymnázium, Bruntál, příspěvková organizace</t>
  </si>
  <si>
    <t>Zajištění bezbariérového přístupu</t>
  </si>
  <si>
    <t xml:space="preserve">Zajištění bezbariérového přístupu do školy pro žáky.
Projektová dokumentace výtahu s přístupem ze zadní strany budovy je již zpracována, stavební povolení bude na přelomu roku 2020/2021 k dispozici. 
Výtah zajistí bezbariérový vstup do všech pater budovy. Máme žádost rodičů o zřízení bezbariérového vstupu do školy pro jejich děti, potenciální uchazeče o studium již od příštího školního roku. Také v poslední inspekční zprávě ČŠI z roku 2016 máme doporučení, abychom usilovali o bezbariérový vstup do školy. 
</t>
  </si>
  <si>
    <t>1641/2016/001</t>
  </si>
  <si>
    <t>Základní umělecká škola, Město Albrechtice, Tyršova 1, příspěvková organizace</t>
  </si>
  <si>
    <t>Sanace a izolace zdiva</t>
  </si>
  <si>
    <t xml:space="preserve">Cílem akce je zamezení dalšího prosakování zemní vlhkosti do budovy, zejména oblasti šaten žáků a sklepního prostoru. Způsob realizace cíle je sanace a izolace zdiva proti zemní vlhkosti postupným podřezáním zdiva řetězovou pilou a nánosem sanační omítky. </t>
  </si>
  <si>
    <t>1211/2015/003</t>
  </si>
  <si>
    <t>Střední průmyslová škola elektrotechnická, Havířov, příspěvková organizace</t>
  </si>
  <si>
    <t>Výměna dveří</t>
  </si>
  <si>
    <t>Demontáž stávajících dveří, jejich odvoz a likvidace, demontáž zámků a kování, instalace nových dveří, samozavíracího zařízení, kování a zámků.</t>
  </si>
  <si>
    <t>1102/2019/017</t>
  </si>
  <si>
    <t>Zateplení střechy TV včetně stropního podhledu</t>
  </si>
  <si>
    <t>Úspora nákladů na vytápění tělocvičny. 
Ke dni 21.12.2020 požadavek trvá: tělocvična je tvořená z jedné strany prosklenou plochou, kterou dochází k ochlazování teploty tělocvičny. K největšímu úniku tepla dochází významně stropní konstrukcí, která je bez izolace. Zateplení včetně stropního podhledu konstrukce by významně snížily náklady na vytápění tělocvičny. (Pozn. okna jsou nová, vyměněná v roce 2010)</t>
  </si>
  <si>
    <t>1316/2015/010</t>
  </si>
  <si>
    <t>Oprava tělocvičny - 2.etapa</t>
  </si>
  <si>
    <t xml:space="preserve">Oprava podhledu a osvětlení sportovní haly v návaznosti na rekonstrukci podlahy ( 2015 ) a rekonstrukci střešní krytiny (2022-2023).
</t>
  </si>
  <si>
    <t>1221/2023/001</t>
  </si>
  <si>
    <t xml:space="preserve">Rekonstrukce venkovního hřiště </t>
  </si>
  <si>
    <t>Venkovní hřiště je již ve zcela nevyhovujícím stavu a to jak z funkčního tak z bezpečnostního hlediska. Je porostlé mechem, velká část má zvlněný povrch od kořenů velkých stromů, v jedné části je velká prohlubeň nebezpečná z důvodu způsobení úrazu žáků. Z důvodu bezpečnosti žáků by bylo žádoucí hřiště oplotit.</t>
  </si>
  <si>
    <t>1345/2021/018</t>
  </si>
  <si>
    <t>Střední škola průmyslová, Krnov, příspěvková organizace</t>
  </si>
  <si>
    <t>Stavební a udržovací práce Jídelna</t>
  </si>
  <si>
    <t>V budově jídelny je zajišťováno stravování pro žáky a zaměstnance školy. Budova jídelny školy je situována uprostřed areálu budov a je spojovací budovou mezi budovami Domov mládeže A a domov mládeže C. Jídelna tak poskytuje celodenní stravování pro všechny ubytované žáky. Stavební a udržovací práce na objektu budou spočívat v celkovém zateplení obvodových stěn a to kontaktním zateplovacím systémem ve dvou provedeních v tloušťkách 160 a 200 mm pěnového polystyrenu s finální fasídní úpravou bílé a šedé barvy. Dále  bude provedená výměna všech výplní otvorů za izovalční prvky, jedná se o plastové izolační okna a hliníkové dveře a vstupní hliníkové prosklené stěny. Bude dodatečně zateplená střešní konstrukce, zateplení se provede na stávajícím dřevěném záklopu střední konstrukce. Zateplení bude provedeno z tepelné izolace - pěnový polystyren tl. 260 mm s PVC fólií jako hydroizolační vrstva. 
Na stavební a udržovací práce je vyhotovena kompletní projektová dokumentace. Jelikož se jedná o stavební a udržovací práce, u kterých není zasahováno do nosných konstrukcí stavby a nemění se vzhled stavby ani způsob užívání stavby, není potřeba vydání stavebního povolení ani ohlášení stavebního úřadu.</t>
  </si>
  <si>
    <t>1345/2023/003</t>
  </si>
  <si>
    <t>Minerální podhled včetně osvětlení - DM C</t>
  </si>
  <si>
    <t xml:space="preserve">Stropy na chodbách domova mládeže úsek C jsou vysoké, snížením pomocí minerálních podhledů zmenšíme vytápěnou plochu a vyřešíme nevhodné zastaralé osvětlení
</t>
  </si>
  <si>
    <t>1317/2023/006</t>
  </si>
  <si>
    <t>oplocení objektu školy</t>
  </si>
  <si>
    <t>oplocení objektu školy z důvodu bezpečnosti a ochrany majetku a osob</t>
  </si>
  <si>
    <t>1345/2023/002</t>
  </si>
  <si>
    <t>oprava chodby  - DM C - marmolit</t>
  </si>
  <si>
    <t>Oprava chodeb domova mládeže - úsek C - vyrovnání povrchu zdí, zasekání kablů datových i elektrických, vytvoření soklu z marmolitu.</t>
  </si>
  <si>
    <t>1641/2022/002</t>
  </si>
  <si>
    <t xml:space="preserve">Výměna střešní krytiny </t>
  </si>
  <si>
    <t>Výměna střešní krytiny - z důvodu vnějších povětrnostních vlivů dochází k  narušení střešní krytiny, která dlouhodobě při silnějším větru odpadává a existuje nebezpečí zatečení dešťové vody do budovy.
(Křehkost materiálu - zhoršená dostupnost k dílčím opravám).
Škola zajistí odborný posudek o aktuálním stavu střešní krytiny.</t>
  </si>
  <si>
    <t>1345/2021/017</t>
  </si>
  <si>
    <t>Stavební a údržovací práce Domova mládeže C</t>
  </si>
  <si>
    <t>Budova domova mládeže C slouží k ubytování žáků školy. Jedná se o soubor tří propojených, podsklepených a třípodlažních budov s rovnou střechou. Stavební a udržovací práce objektu spočívají v celkovém zateplení obvodových stěn a to kontaktním zateplovacím systémem ve dvou provedeních v tloušťkách 160 a 200 mm pěnového polystyrenu s finální fasádní úpravou bílé a šedé barvy. Dále bude provedena výměna všdch výplní otvorů za izolační prvky, jedná se o plastové izolační okna a hliníkové dveře a vstupní hliníkové prosklené stěny. U objektu domova mládeže bude dodatečně izolovaná plochá střecha objektu pěnovým polystyrenem tl. 260 mm a provedená nová hydroizolační vrstva z PVC fólie. Na stavební a udržovací práce je vyhotovena kompletní projektová dokumentace. Jelikož se jedná o stavební a udržovací práce, u kterých není zasahováno do nosných kontrukcí stavby a nemění se vzhled stavby ani způsob užívání stavby, není potřeba stavebního povolení ani ohlášení stavebního úřadu.</t>
  </si>
  <si>
    <t>1336/2016/002</t>
  </si>
  <si>
    <t>Odborné učiliště a Praktická škola, Hlučín, příspěvková organizace</t>
  </si>
  <si>
    <t xml:space="preserve">Zateplení budovy odborného výcviku </t>
  </si>
  <si>
    <t>V soupisu  nemovitého majetku  MSK předanému naší organizaci k hospodaření dle přílohy č.1 zřizovací listiny ZL/203/2001 je uveden rodinný dům č.711 na parc. 554/2, k.ú. Hlučín. Budova rodinného domu slouží organizaci k výuce odborného výcviku  oborů vzdělání OU. Je zde umístěna cvičná pekárna s pekařskou pecí, cvičné kuchyně a cvičné prodejny.  Od r. 2012 je budova využívána také k teoretické výuce. Proto bylo nutné provést technické zhodnocení budovy. Spočívalo v přestavbě dispozic, a tím k vytvoření dvou učeben a sociálního zařízení. Rodinný dům  č.p. 711 byl postaven ve 40. letech. V roce 2016 proběhla výměna oken a dveří za plastové a tím i částečné snížení energetické náročnosti budovy. Aby bylo dosaženo větší energetické úspory, je třeba zateplit plášť budovy včetně střechy.</t>
  </si>
  <si>
    <t>1339/2023/011</t>
  </si>
  <si>
    <t>Fasáda budovy bazénu</t>
  </si>
  <si>
    <t>Oprava a malba a zhotovení obložení fasády budovy bazénu a doplnění laviček.</t>
  </si>
  <si>
    <t>1223/2015/002</t>
  </si>
  <si>
    <t>Střední průmyslová škola stavební, Opava, příspěvková organizace</t>
  </si>
  <si>
    <t xml:space="preserve">Rekonstrukce kotelny </t>
  </si>
  <si>
    <t xml:space="preserve">Jde o rekonstrukci stávající kotelny a s tím souvisejícího vytápění a otopného systému. Stávající kotelna pochází z roku 1994 a obáváme se, že její životnost spěje k závěru. Průběžně probíhají opravy, např. od roku 2014 musela být opravena dmtz a mtz el. instalace a oprava části plynoinstalace, oprava zabezpečovacího systému kotelny , oprava ventilu, výměna čerpadla, oprava kotle a čidel, oprava servopohonu, výměna termoregulace, hořáku a další drobné opravy. </t>
  </si>
  <si>
    <t>1339/2018/007</t>
  </si>
  <si>
    <t>Rekonstrukce provozních prostor kuchyně</t>
  </si>
  <si>
    <t xml:space="preserve">V rámci rekonstrukce bude nahrazen výtah, který dle inspekční zprávy z r. 2018 vykazuje množství závad nízké i vysoké úrovně provozního rizika, a další opravy s tím související. Řešen bude nevyhovující způsob zásobování - oprava rampy, sjednocení výškové úrovně rampy a výtahu. Rekonstruovány budou chladící boxy a navazující prostory, podlaha v kuchyni, toalety pro personál a žáky, apod. Rovněž bude pořízena vzduchotechnika jídelny a bude se řešit VZT kuchyně (není zde rekuperace, klimatizace), výdajový prostor bude doplněn o bezpečnostní rolety.
V současné době není zpracována PD, výše nákladů se tak může lišit.
</t>
  </si>
  <si>
    <t>1114/2019/001</t>
  </si>
  <si>
    <t>Gymnázium, Karviná, příspěvková organizace</t>
  </si>
  <si>
    <t xml:space="preserve">Cílem je řešit špatný technický stav oken v celé budově školy a zároveň dosáhnout energetické úspory. Jedná se o plastová okna nejstarší generace z r. 1991. Osazení oken je provedeno zastaralou technologií (bez použití montážní pěny).  Vlivem opotřebení dochází ke zvětšujícím se netěsnostem, dochází nejen k velkým tepelným ztrátám, ale hrozí i úplné uvolnění okenního rámu. Tento problém je již zmiňován v energetickém auditu z r. 2002 a poukazuje na něj i zpráva Státní energetické inspekce (ČR-SEI) z r. 2002.  </t>
  </si>
  <si>
    <t>1209/2015/007</t>
  </si>
  <si>
    <t>Střední umělecká škola, Ostrava, příspěvková organizace</t>
  </si>
  <si>
    <t>Výměna oken v budově</t>
  </si>
  <si>
    <t>V roce 2024  na Poděbradově ul. č. 33
Výměna starých dřevěných oken v budově na Poděbradově ul. č. 33 za nová kastlíková dřevěná okna. Většina původních oken špatně těsní a některá z nich nejdou ani otevřít, protože vnitřní otvírací mechanismy jsou poškozené. Stav dřeva, ze kterého jsou okna vyrobená, už není nejlepší. Výměna oken by proběhla ve dvou etapách, které budou určeny podle problémovosti a stavu oken. Vždy by se však měnila všechna okna v dané ulici.</t>
  </si>
  <si>
    <t>1545/2015/003</t>
  </si>
  <si>
    <t>VÝMĚNA SVĚTEL V OSTATNÍCH PROSTORÁCH</t>
  </si>
  <si>
    <t>Výměna světel včetně rozvodů v ostatních společných prostorech zabrání případnému kolapsu osvětlení, které je původní s hliníkovými rozvody. Již by nedocházelo k tak častým opravám el. vedení, výměnám žárovek, zářivek a v neposlední řadě i vypínačů.</t>
  </si>
  <si>
    <t>1112/2019/006</t>
  </si>
  <si>
    <t>Oprava anglického dvorku a bočního vstupu do budovy školy</t>
  </si>
  <si>
    <t>V roce 2018 byla provedena celková oprava fasády budovy školy a nátěr střechy. K dokončení celkové opravy vnějšího pláště budovy chybí v současné době pouze oprava anglického dvorku u čelní strany budovy a oprava bočního vstupu do sníženého přízemí ve škole. Tato dvě místa nebyla součástí projektu oprav v roce 2018. Oprava spočívá ve vybetonování vyspárované podlahy anglického dvorku, instalaci nového odtoku srážkové vody a opravě vnitřní stěny zdi anglického dvorku. Obdobný postup je navržen i u bočního vchodu s tím, že musí být i nově instalováno zábradlí a upraveno schodiště dle aktuálních bezpečnostních a hygienických norem.</t>
  </si>
  <si>
    <t>1536/2020/003</t>
  </si>
  <si>
    <t>Oprava zpevněné plochy</t>
  </si>
  <si>
    <t xml:space="preserve">Oprava zpevněné plochy povrchu dvoru školy na základě položkového rozpočtu.
Asfaltový povrch dvoru školy je v současné době nevyhovující (praskliny, propadliny …..), Je v závadách dle inspekční zprávy.
</t>
  </si>
  <si>
    <t>1225/2021/006</t>
  </si>
  <si>
    <t>Rekonstrukce a rozšíření venkovního hřiště 1. etapa</t>
  </si>
  <si>
    <t>Stávající antukové hřiště bude nahrazeno víceúčelovým hřištěm s novým povrchem, které bude doplněno workoutdoorovým hřištěm.</t>
  </si>
  <si>
    <t>1109/2015/004</t>
  </si>
  <si>
    <t>Gymnázium Františka Živného, Bohumín, Jana Palacha 794, příspěvková organizace</t>
  </si>
  <si>
    <t>Jedná se o celkovou rekonstrukci sociálního zařízení (sprchy a WC) v přízemí hlavní budovy u tělocvičny školy.
a) Odstranění původních obkladů, dlažby, sprch a toaletních mís.
b) Oprava a úprava rozvodů vody a elektroinstalace.
c) Oprava odpadající omítky.
d) Pokládka nové dlažby a nových obkladů, montáž nových sprch a toaletních mís.
e) Malování</t>
  </si>
  <si>
    <t>1104/2015/002</t>
  </si>
  <si>
    <t>Zateplení budovy školy</t>
  </si>
  <si>
    <t xml:space="preserve">1.Demontáž  nevyhovujícího zateplení v rozsahu 2600 m2 včetně likvidace, očištění fasády s následným zateplením vnějším zateplovacím systémem s izolantem 140 mm. Nová povrchová úprava - omítka. Doprovodené práce:  zateplení ostění izolantem 50 mm,  zateplení soklu včetně povrchových úprav a zhotovení nových okapových chodníků,  klempířské prvky v provedení bezúdržbového plastového plechu a elektromontáže,  výměna polykarbonátových výplní za technologicky dokonalejší izolant,  vybudování zádveří u hlavního vstupu
2. Současný stav odpovídá stavu od jeho instalace v roce 1996. Atmosférické znečištění (prach, smog) způsobily na povrchu již nefunkční fasády prorůstání zelených řas a černých plísní. 
3. Technologické postupy před 25 lety již neodpovídají současných zateplovacím systémům. Špatně provedené detaily zateplení  u paty budovy mají vliv na vzlínání vody. 
4. Energetická úspora, ekonomická úspora.  
</t>
  </si>
  <si>
    <t>1214/2015/005</t>
  </si>
  <si>
    <t>Rekonstrukce podlahy v tělocvičně školy</t>
  </si>
  <si>
    <t xml:space="preserve">Na stávající podlahu v tělocvičně bude položena nová, pružná podlaha v několika vrstvách, která plně vyhovuje současným požadavkům na bezpečnost a hygienu provozu.
</t>
  </si>
  <si>
    <t>1315/2015/011</t>
  </si>
  <si>
    <t>Vnitřní systém a ochrana před bleskem a přepětím</t>
  </si>
  <si>
    <t>Ochrana majetku před přepětím a možné devastace PC a ostatních elektronickcý zařízení. Princip ochrany proti předpětí vychází z koncepce pospojování na stejný potenciál, a to jak neživých částí, které spojujeme přímo, tak živých části, které spojujeme přes vodiče, v jednom bodě, což je ikvipotenciální ochranná přípojnice.</t>
  </si>
  <si>
    <t>1518/2018/001</t>
  </si>
  <si>
    <t>Obnovení nátěru fasády a oprava soklové části</t>
  </si>
  <si>
    <t>Na povrchu stávající fasády je patrné biologické napadení plísněmi, řasami a mechy. Nejvíce zřetelné je to na severních stranách budovy, v místech vyústění větracích otvorů, či tam, kde se ve zvýšené míře větrá okny. Rovněž v místech, kde je blízko u objektu zeleň, stromy a také v soklové části. Obecně tedy v místech, kde je zvýšená míra kondenzace vody na fasádě, která umožňuje uchycení a růst biologických škůdců. Zřetelnější je to i na jednom odstínu fasády, protože i barva fasády ovlivňuje zvýšené riziko tohoto poškození. Zvýšenou mírou to zapříčinila i úprava akrylátovým nátěrem, který má vůči biologickému napadení sníženou odolnost, ale v době realizace povrchové úpravy byly tyto nátěry finančně výhodné proti nátěrům silikátovým, které jsou odolnější.</t>
  </si>
  <si>
    <t>1912/2017/003</t>
  </si>
  <si>
    <t>Dětský domov a Školní jídelna, Čeladná 87, příspěvková organizace</t>
  </si>
  <si>
    <t>Výměna plotu kolem areálu</t>
  </si>
  <si>
    <t>Kompletní výměna stávajícího oplocení kolem areálu dětkého domova, včetně výměny a opravy oplocení kolem jednoho stávajícího tenisového kurtu (na parc.2611) a dětského hřiště. Cílem je odstranění havarijního stavu a zajištění bezpečnosti dětí a zaměstnanců a ochrana majetku.</t>
  </si>
  <si>
    <t>1345/2021/013</t>
  </si>
  <si>
    <t>Stavební úpravy Domova mládeže A</t>
  </si>
  <si>
    <t>Domov mládeže slouží z části jako administrativní zázemí správy školy. Kanceláře zaměstnanců se nachází v 1. NP, ve zbylých dvou nadzemních patrech objekt slouží jako domov mládeže s pokoji pro žáky. Objekt je podsklepen a rozdělen do dvou částí s rozdílným přístupem. Suterén slouží převážně jako sklad a technické zázemí budovy. Objekt je obdélníkového tvaru se sedlovou střechou.
Stavebními úpravami bude provedena výměna stávajících oken za tepelně izolační plastová trojskla. Stávající vstupní dveře do objektu budou také vyměněny za izolační hliníkové dveře. Kompletní zateplení fasády objektu bude provedeno kontaktním zateplovacím systémem ve dvou tloušťkách a to 160 a 200 mm. Proběhne zateplení půdních prostor minerální vatou tl. 260 mm. Bude provedena nástavba nad části stávající stavby na parc. č. 1145, č. p. 499, u které bude provedeno nadezdění aktikového zdiva, dojde ke změně výšky a tvaru budovy. Nynější výška objektu činí 11.460 m od 0,000, kdy štítové stěny jsou lemovány rovinou sedlové střechy. Nový stavem dojde k nadezdění atikového zdiva a nová výška objektu bude činit 11.550 m od 0,000. Štítové stěny budou dozděny do roviny nad rovinu sedlové střechy o 90 mm. Stavební úpravy budovy navazují na stavební úpravy tělocvičny, které jsou prováděny v roce 2021. Jedná se o komplex propojených budov.
Na stavební úpravy je zpracováná projektová dokumentace  a vydáno stavební povolení s  prodlouženou platnosti do roku 2023</t>
  </si>
  <si>
    <t>1124/2016/003</t>
  </si>
  <si>
    <t>1. etapa - Výměna vodoinstalace a kanalizačního potrubí</t>
  </si>
  <si>
    <t xml:space="preserve">Výměna vodoinstalace a kanalizačního potrubí ve staré části budovy školy.
Rozvody vody jsou vedeny v ocelových rozvodech a neodpovídají současným hygienickým předpisům a normám. Kanalizační potrubí se neustále ucpává a je nutná jeho výměna. 
Tuto investiční akci bychom rozdělili na tři etapy, z důvodu časové náročnosti provedení. 
1. etapa-výměna vodoinstalace levého křídla budovy tj. 3 podlaží - nové rozvody vody 
v učebnách a kabinetech.
Sociální zařízení již prošlo částečnou rekonstrukcí tzn., že není nutný nový rozvod potrubí. V sociálních zařízeních požadujeme pouze nové obklady a dlažby, novou sanitární techniku a nové kabinky.
Chodby jsou opatřeny dřevěným obkladem a bude nutná demontáž a zpětná montáž 
a s tím spojena oprava omítek.
</t>
  </si>
  <si>
    <t>1329/2014/001</t>
  </si>
  <si>
    <t>Střední škola, Odry, příspěvková organizace</t>
  </si>
  <si>
    <t>Oprava fasády a zateplení budovy teoretické výuky</t>
  </si>
  <si>
    <t>Budova teoretické výuky je ve vlastnictví města Odry, užívána na základě smlouvy o výpůjčce nemovitého majetku uzavřené na dobu neurčitou. V letech 2008-2010 proběhla na této budově výměna oken a vstupních dveří, která byla financována z prostředků města. Současný stav vnějších omítek vykazuje značné poškození, převážně ze strany od hlavní komunikace, kde omítka vlhne a již opadává, suterénní prostory vykazují zvýšenou vlhkost vnitřních omítek. Stávající nemovitost se potýká s vlhkostí, zejména v suterénu, ale i v některých místnostech 1.nadzemího podlaží, kde nepřineslo zlepšení ani již provedené odvětrání zdí průduchy. Izolačně-sanační práce a zateplení budovy lze rozdělit do etap. Ze stavebně-technického hlediska je ideálně nejdříve v 1. etapě provést sanační práce a posléze po vysušení suterénu pokračovat v rámci další etapy na zateplení fasády. Upozorňuji však na umístění objektu, kde nutným záborem veřejné komunikace při realizaci prací dojde k omezující změně dopravy ve městě. Proto by bylo vhodnější provádět práce v rámci jedné akce. Vzhledem k nadstandardním vztahům školy a města Odry, byl dán příslib na jeho participaci při financování uvedené akce.</t>
  </si>
  <si>
    <t>1317/2015/021</t>
  </si>
  <si>
    <t>Oprava komunikace v okolí budovy SŠTaS</t>
  </si>
  <si>
    <t>Oprava zpevněné plochy na nádvoří školy po havárii střechy tělocvičny 2480m2 x 2057,-Kč,(1700,-Kč+DPH) = 7 043tis.Kč,  oprava zpevněné plochy před školou a výsadba zeleně                 1 942tis.Kč.</t>
  </si>
  <si>
    <t>1102/2020/009</t>
  </si>
  <si>
    <t>Oprava - výměna podlahové krytiny - 4.podlaží</t>
  </si>
  <si>
    <t>Stávající podlahová krytina (linoleum) je popraskané, nedoléhá k sobě, poničené mechanicky
ke dni 21.12.2020 požadavek trvá: podlahová krytina je z roku 1986, v současném stavu hodně opotřebovaná, její podklad je místy narušený, rozdrcený, nepevný, v dilatačních spojích na sebe nedoléhá a zvyšuje tak pravděpodobnost úrazu.</t>
  </si>
  <si>
    <t>1318/2016/023</t>
  </si>
  <si>
    <t>Zateplení školních budov</t>
  </si>
  <si>
    <t>Zateplení budov a střech školních budov za účelem úspory energií.
Aktuální stav:
Obvodové zdivo budovy je zděné MS-OB, nezatepleno,
Ploché střechy z betonových panelů,
Okna plastová – instalace 1998 - 2017,
Podlaha nezateplená,
Zdroj tepla pro ÚT a TV – CZT.
Navrhovaná opatření:
Zateplení obálky budovy 
Obvodové stěny, částečná výměna otvorových výplní a zateplení střech
Instalace nuceného větrání s ZZT
Instalace FVE
Instalace FVE o výkonu ~ 40kWp</t>
  </si>
  <si>
    <t>1214/2016/003</t>
  </si>
  <si>
    <t>Odvětrávání šaten</t>
  </si>
  <si>
    <t>Současný stav:
Po výměně oken a zateplení budovy jsou všechna velkoplošná okna v areálu šaten žáků bez možnosti jakékoliv ventilace, což z hygienických důvodů nevyhovuje.
Stavební úpravy menšího rozsahu včetně vybavení vzduchotechnikou ke kvalitnímu odvětrávání šaten.</t>
  </si>
  <si>
    <t>1126/2020/001</t>
  </si>
  <si>
    <t>Gymnázium, Frýdlant nad Ostravicí, nám. T. G. Masaryka 1260, příspěvková organizace</t>
  </si>
  <si>
    <t>Instalace venkovních žaluzií</t>
  </si>
  <si>
    <t>Okna budovy školy, která jsou situovaná na jižní stranu, na vydlážděné nádvoří, chceme instalací venkovních žaluzií izolovat proti teplu v letních měsících. V těchto místnostech vystupuje teplota v měsících květen až září nad 27 stupňů Celsia. 
Jedná se o žaluzie s elektrickým ovládáním (pohonem Somfy iO s dálkovým ovládáním) do 38 oken budovy školy čp. 1498.</t>
  </si>
  <si>
    <t>1312/2019/013</t>
  </si>
  <si>
    <t>Střední škola, Bohumín, příspěvková organizace</t>
  </si>
  <si>
    <t>Mytí a opravy fasády (část.) budovy ul. Husova</t>
  </si>
  <si>
    <t>historická budova z červených cihel, okolní budovy (Městský úřad, kostel) již opraveny, záměr provést mytí a opravu částečnou-z čelní strany</t>
  </si>
  <si>
    <t>1333/2015/003</t>
  </si>
  <si>
    <t>Zateplení objektu soustružny</t>
  </si>
  <si>
    <t>Oprava fasády, zateplení objektu, odvlhčení objektu. 
Zastřešení části objektu vč. zateplení.</t>
  </si>
  <si>
    <t>1406/2015/003</t>
  </si>
  <si>
    <t>Dětský domov a Školní jídelna, Ostrava-Slezská Ostrava, Na Vizině 28, příspěvková organizace</t>
  </si>
  <si>
    <t>Zateplení budovy Školní jídelny</t>
  </si>
  <si>
    <t>V průběhu posledních deseti let došlo k postupné revitalizaci převážné většiny budov v areálu Dětského domova a Školní jídelny, které jsou v majetku Moravskoslezského kraje. Poslední budovou, která ještě není komplexně zrevitalizovaná je budova Školní jídelny. Na střeše této budovy došlo již k několika zásadním opravám z důvodu netěsností a narušení izolací střešní krytiny. Postupně došlo také k výměně původních oken, kromě sklepních a skladových prostor. Realizace akce zahrnuje výměnu střešní krytiny, obnovu příslušenství střechy, zateplení střechy a obvodového zdiva a výměnu výplní otvorů v podsklepení. Přínosem akce bude tepelná úspora.</t>
  </si>
  <si>
    <t>1204/2022/004</t>
  </si>
  <si>
    <t>Střední průmyslová škola, Ostrava-Vítkovice, příspěvková organizace</t>
  </si>
  <si>
    <t>Rekonstrukce sociálních zařízení</t>
  </si>
  <si>
    <t xml:space="preserve">Stáří sociálního zařízení v budově školy je cca 50 let, zařízení je ve špatném stavebně-technickém stavu.
Je potřeba provést kompletní rekonstrukci prostor hygienických zařízení a místnosti pro úklid.
Po demontáži zařizovacích předmětů bude provedeno vybourání keramických obkladů, dlažeb a odstranění dělících příček a podkladních vrstev podlah. Nově budou podlahy vyrovnány s podlahou chodby, vyzděny příčky kabin, nové rozvody elektřiny budou napojeny do stávajících krabic, instalovány nové rozvody zdravotechniky, budou upraveny povrchy stěn a podlah a instalováno nové sanitární vybavení.
Po rekonstrukci bude sociální zařízení školy splňovat současné legislativní a hygienické požadavky. 
</t>
  </si>
  <si>
    <t>1115/2015/002</t>
  </si>
  <si>
    <t>Rekonstrukce sociálních zařízení školy</t>
  </si>
  <si>
    <t>Z důvodu stavu, že stávající, technicky vyžilé, rozvody vody jsou vedeny zdivem, a to bez revizních technických otvorů či demontovatelných příček, je nutno provést jeho celkové vybourání a výměnu. Zároveň budou vyměněny keramické obklady, dlažba a sanitární keramika. Akce bude prováděna po jednotlivých etapách (po stupačkách) v letech 2024-2026.</t>
  </si>
  <si>
    <t>1204/2020/010</t>
  </si>
  <si>
    <t>Revitalizace fasády budovy dílen</t>
  </si>
  <si>
    <t>Budova dílen je po výměně oken a chybí dokončit celou revitalizaci. Momentální stav je takový, že nebyly provedeny dokončovací práce při výměně oken, opravené špalety a parapety s tím, že se počítalo s celkovou revitalizací budovy v následujícím období. Je nutné tuto revitalizaci provést prioritně právě s ohledem na to, že momentálně dochází k tepelným ztrátám okolo oken, ale  i v důsledku toho, že budova není zateplená.
Zhotovení PD a AD hrazeno z vlastních zdrojů v roce 2021. Částka je evidována u požadavku 1204/2021/010 - Rekonstrukce střechy budovy dílen.</t>
  </si>
  <si>
    <t>1222/2016/001</t>
  </si>
  <si>
    <t>Obchodní akademie a Střední odborná škola logistická, Opava, příspěvková organizace</t>
  </si>
  <si>
    <t>Sanace budovy DM</t>
  </si>
  <si>
    <t>V březnu 2019 byla dokončena akce "Oprava fasády domova mládeže". Bez provedení sanace zdiva, která je mimo jiné nutná z důvodu ochrany zdraví našich ubytovaných, nebude revitalizace objektu úplná, což povede k obavám vzlínající vlhkosti do nově opravené fasády. Navržené sanační práce:
Zpevněné plochy bezprostředně navazující na budovu, budou provedeny jako nepropustné (zámková dlažba do cementového lože, asfaltová plocha apod.) a vyspádovány směrem od objektu. 
Součástí řešení je i použití nepřímých sanačních metod (drenáž, oprava kanalizace, omítky).
Bude použita injektáž zdiva,  a podřezání objektu pilou s diamantovým lanem, vytvoření dodatečné izolace ve vnitřních prostorách a zateplení venkovní části soklu.
Injektáž bude použita v místech kde není možné udělat výkop, nebo nelze zpřístupnit zdivo z obou stran. Tam kde je to možné bude proveden dostatečně široký výkop pro strojní podřezání objektu (práce s pilou).</t>
  </si>
  <si>
    <t>1121/2021/001</t>
  </si>
  <si>
    <t>Mendelovo gymnázium, Opava, příspěvková organizace</t>
  </si>
  <si>
    <t>Statické zesílení zdiva</t>
  </si>
  <si>
    <t xml:space="preserve">Při provádění sanačních prací podzemního základového zdiva západního křídla Mendelova gymnázia v Opavě na ulici Komenského realizovaných v roce 2021 se v průběhu realizace stavby objevily na fasádě trhliny, a to od úrovně soklu až do výše parapetů 3.NP            vč. nadpraží oken.
Jedná se o dlouholetý problém stability této části školy, jejíž západní křídlo stojí zřejmě z velké části v bývalém hradebním příkopu Opavského hradu. Celé toto křídlo bylo v minulých desetiletích několikanásobně staticky stabilizováno. Zvláště po 2.sv. válce                      po zásahu bombou do těchto části objektu.
Ve spolupráci se statikem Ing. Petrem Veselovským, projektantem Ing. Liborem Langerem a zástupcem firmy STATICS plus s.r.o. byl vypracován návrh řešení sanace zdiva pomocí dodatečně vlepené helikální výztuže z austenitické oceli.
Cenový návrh na statické zajištění objektu dodatečně vlepovanou nerezovou výztuží                   vč. injektáže trhlin a opravy části uliční strany objektu je přiložen.
Doplnění ze dne 27.2.23: zdivo je sledováno ve čtyřech terčích, na kterých nejsou praskliny. Tzn. že praskání nepokračuje. Je potřeba ještě opravit fasádu, která je popraskaná, terče zazdít a opravit sokl, který byl při sanaci poškozen. 
</t>
  </si>
  <si>
    <t>1208/2015/009</t>
  </si>
  <si>
    <t>Janáčkova konzervatoř v Ostravě, příspěvková organizace</t>
  </si>
  <si>
    <t>Rekonstrukce sociálních zaříz. v baletních šatnách</t>
  </si>
  <si>
    <t xml:space="preserve">Oprava šaten u baletních sálů JKO. Oprava by měla zahrnovat výměnu zařizovacích předmětů vč. obkladů a dlažeb, příp. provedení stavebních úprav tak, aby prostory odpovídaly současným potřebám studentů tanečního oddělení. Stavebními úpravami se má na mysli i vybudování odpočinkových zón v prostorách šaten, které v budově školy pro studenty tanečního oddělení zcela chybí a jsou pro zdraví studentů doporučovány. </t>
  </si>
  <si>
    <t>1211/2015/002</t>
  </si>
  <si>
    <t>Rekonstrukce dlažby v budově školy</t>
  </si>
  <si>
    <t>Vybourání stývající dlažby na chodbách všech podlaží školy včetně soklu, přemístění suti, vyrovnání podkladu, položení nové dlažby, provedení soklu, spárování, vyčištění a začištění omítky u soklu. Výměra pokládané dlažby - 1250 m2.</t>
  </si>
  <si>
    <t>1102/2019/011</t>
  </si>
  <si>
    <t>Rekonstrukce asfaltových ploch venkovního areálu školy</t>
  </si>
  <si>
    <t>Asfaltové plochy, včetně chodníků - jsou původní, nikdy neopravované. Mají nerovnosti, trhliny, díry - riziko pádu. Jedná se o plochy uvnitř areálu školy: 1.) chodníky, které slouží pro přístup ke sportovnímu areálu (výuka tělocviku žáků, doplňková činnost - pronájmy venkovního sportovního areálu); 2.) plocha mezi jednotlivými budovami školy, která je využívána jako shromaždiště žáků a kde probíhá výuka ve venkovní učebně. Bude se jednat o opravu stávajících ploch, nebudou vytvářeny nové plochy., Vzhledem k finanční náročnosti předpokládáme, že budou opraveny asfaltovým povrchem.</t>
  </si>
  <si>
    <t>1120/2017/002</t>
  </si>
  <si>
    <t>Gymnázium Josefa Kainara, Hlučín, příspěvková organizace</t>
  </si>
  <si>
    <t>Rekonstrukce sociálního zařízení a rozvodů ZTI</t>
  </si>
  <si>
    <t xml:space="preserve">Odpadní potrubí je původní a jeho průtok je značně omezen nánosy. Vodovodní rozvody jsou zarostlé vodním kamenem. Vodovodní baterie jsou také zaneseny vodním kamenem a rzí, což komplikuje provoz sociálních zařízení a zvyšuje náklady na údržbu i její náročnost. Sociální zařízení pro studenty jsou původní a dochází u nich k protékání vody. 
V průběhu stavby dojde k výměně svislých kanalizačních stupaček a vodovodních rozvodů pro umyvadla, bude provedena obnova sanitárního vybavení a částečná rekonstrukce elektroinstalace v prostorách sociálních zařízení včetně zednických a obkladačských prací. (výměna obkladů a dlažeb, stavební úpravy podlah a stěn,  příp. ovladačů, osoušečů rukou apod.) </t>
  </si>
  <si>
    <t>1305/2019/008</t>
  </si>
  <si>
    <t>Oprava střech vybraných objetků školy</t>
  </si>
  <si>
    <t xml:space="preserve">Cílem akce je oprava střech vybraných objektů - škola, bývalé zdravotní středisko, pavilon stravování včetně propojovacích krčků. </t>
  </si>
  <si>
    <t>1115/2015/003</t>
  </si>
  <si>
    <t>Oprava podlahových dilatací a výměna dlažeb</t>
  </si>
  <si>
    <t>Kompletní výměna všech dilatací za nové prvky, které budou řešeny tak, aby umožňovaly co možná největší možnost pohybu mezi jednotlivými dilatačními celky. Celoplošná výměna dlažby za novou lepenou dostatečně kvalitním lepidlem, na řádně připravený podklad.</t>
  </si>
  <si>
    <t>1116/2014/005</t>
  </si>
  <si>
    <t>Rekonstrukce zázemí sportovní haly</t>
  </si>
  <si>
    <t>Sportovní hala školy kolaudována v 80. letech minulého století, dosud byla využívána bez jakýchkoliv investic do oprav a rekonstrukcí.
Cílem je rekonstrukce haly, která je denně používána a míře využití odpovídá její současný stav.
Cílem je provedení rekonstrukce obložení haly a vestibulu a rekonstrukce zázemí (šatny, sprchy, sociální zařízení).
Stanovisko IM: pokud by se jednalo pouze o WC - priorita 2, v případě obložení priorita 3</t>
  </si>
  <si>
    <t>1104/2019/008</t>
  </si>
  <si>
    <t xml:space="preserve">Výměna polykarbonátových výplní </t>
  </si>
  <si>
    <t>1. Na základě studie energetických úspor (vypracované MEC, p.o.) žádáme o výměnu oken s polykarbonátovou výplní (celkem 257 m2). Hlavní vstup do budovy školy vede přes jedny dveře přímo do spojovacího krčku. Ten  současně slouží jako vrátnice, hlavní komunikační prostor, výstavní prostory a relaxační prostory pro žáky.  Je vytápěn na 20-22 oC. Únik tepla způsobuje diskomfort pro žáky a personál školy.
2. Materiál výplní je zcela nevhodný vzhledem k jeho špatným tepelně technickým vlastnostem. Technické parametry: Součinitel prostupu tepla stávajících oken Uw je okolo 2,80 W/m2K, což je výrazně nad požadovanou hodnotou podle ČSN 730540 - 2/2011 a jsou nevyhovující. V únoru 2022 jsme částečně tyto polykarbonáty jižní strany objektu nahradili izolačním trojsklem. Navrhujeme okna plastová, pěti komorový rám, izolačním trojsklem o parametrech:
•	součinitel prostupu tepla celého okna Uw	&lt; 0,90 W/m2K,
•	součinitel prostupu tepla skleněné výplně Ug	0,50 - 0,70 W/m2K,
•	součinitel prostupu tepla rámu okna Uf 	1,10 - 1,30 W/m2K,
•	celková propustnost slunečního záření g	&gt; 0,50.
3. Nezbytnost akce vidíme především v energetických úsporách, které zabrání nežádoucím  únikům tepla a  diskomfortu.
4. Efekt záměru:	roční úspora tepla vlivem výměny oken je cca 101 GJ/rok, tj. cca 57,821 tis. Kč bez DPH.</t>
  </si>
  <si>
    <t>1105/2021/004</t>
  </si>
  <si>
    <t>Oprava podlahových krytin v kabinetech pedagogů</t>
  </si>
  <si>
    <t>1. Předmětem akce je výměna podlahových krytin v kabinetech ve kterých je naplánovaná výměna nábytku. V těchto kabinetech je tedy velmi efektivní zároveň provést i výměnu podlahové krytiny s podkladem (doposud obojí v původním stavu odhadem ze 70tých let).
2. Současný stav viz foto.
3. Současný stav neodpovídá zejména z estetického, ale zřejmě také z hygienického hlediska. Nejedná se jen o pracovní prostředí pedagogů, ale také místo, kde dochází k jednání se zákonnými zástupci a stav kabinetů ostře kontrastuje s jinam moderním vybavením školy.
4. Konečný stav jsou kabinety s vyměněnou podlahou (podklad+krytina) a novým nábytkem.</t>
  </si>
  <si>
    <t>1333/2015/002</t>
  </si>
  <si>
    <t>Domov mládeže - úprava technického zařízení</t>
  </si>
  <si>
    <t xml:space="preserve">Výměna potrubních rozvodů ÚT a stávajicích otopných těles s ohledem na omezenou životnost a změny potřeb tepla objektu v důsledku zateplení a výměny oken, včetně výměny stávajicích potrubních rozvodů zdravotechniky. </t>
  </si>
  <si>
    <t>1107/2021/005</t>
  </si>
  <si>
    <t xml:space="preserve">Oprava podlahových krytin </t>
  </si>
  <si>
    <t>Oprava podlahových krytin 2. a 3. patro:
Požadujeme rekonstrukci elektroinstalace hlavní budovy školy. Budova byla postavena v roce 1951 a veškerá elektroinstalace (kromě prostor 3. patra) je v původním stavu, tedy v mědi. Několikrát za rok musíme povolávat firmu, která nám provádí opravy na různých místech školy, některé zásuvky občas zahoří. V roce 2017 byla provedena rekonstrukce elektroinstalace 3. patra. Zbytek školy je v původním nevyhovujícím stavu. (Hlavní budova školy má přízemí, 1., 2. a 3. patro.) 
Oprava podlahových krytin v učebnách a ve společných prostorách:
V současné době je na několika místech propadlé linoleum, přes něj jet cítit pohyb uvolněného betonového podloží. Na několika místech dochází ke zvlnění linolea.</t>
  </si>
  <si>
    <t>1103/2021/007</t>
  </si>
  <si>
    <t>Rekonstrukce tělocvičen + posilovny</t>
  </si>
  <si>
    <t xml:space="preserve">Ve škole jsou dvě tělocvičny, každá je využívána nejen 8 hodin denně k výuce tělesné výchovy, ale také k nájmům (doplňkové činnosti). Tělocvičny i jejich vybavení je původní z roku 1974, je tedy za hranicí životnosti. V roce 2019 došlo k výměně podlahy v malé a opravě podlahy velké tělocvičny, protože byly ve stavu ohrožující zdraví žáků. Při rekonstrukci je potřeba vyměnit osvětlení, elektrorozvody, podlahu velké tělocvičny, obložení, obnovit rovněž vybavení tělocvičny a vybudovat zázemí k uložení sportovního nářadí. </t>
  </si>
  <si>
    <t>1405/2022/005</t>
  </si>
  <si>
    <t>Vizuální zakrytí vzduchotechnických rozvodů na ZŠ speciální</t>
  </si>
  <si>
    <t>Ve škole byly z důvodu energetické úspory nainstalovány ve dvou patrech rekuperační jednotky, kdy v projektu nebylo vyřešeno zakrytí těchto jednotek.</t>
  </si>
  <si>
    <t>1409/2023/001</t>
  </si>
  <si>
    <t>Mateřská škola Paraplíčko, Havířov, příspěvková organizace</t>
  </si>
  <si>
    <t>Modernizace koupelen, WC v budově</t>
  </si>
  <si>
    <t xml:space="preserve">Rozvody vody v budově jsou staré, na místech připevnění vodovodních baterií uvolněné a prohnilé. Hrozí jejich praskání přímo ve zdech. Odpadní potrubí je rovněž popraskané - přes nátěr prostupuje rez. Sanitární vybavení a vodovodní baterie jsou starší 20-30 let , dětské toalety popraskané. Soustavné drobné opravy jsou nerentabilní. Sprchovací kouty pro provádění nutné hygieny dětí jsou nevyhovující. Nátěr smaltových vaniček vydřený, slabý proud vody. Toalety jsou připojeny hadičkami, které často praskají. Splachovací zařízení často protéká - neustále řešíme opravy. Obklady v koupelnách a záchodech jsou starší 30 let. </t>
  </si>
  <si>
    <t>1117/2023/007</t>
  </si>
  <si>
    <t>Kompletní oprava sociálního zařízení - DM - B</t>
  </si>
  <si>
    <t xml:space="preserve">Sociální zařízení v budově B tj. internátní budova je v původním stavu, vykazuje zvýšenou poruchovost a je obtížné toto udržovat v čistotě.
Z důvodů stěhování studentů po dobu oprav sociálníchních zařízení v budově do náhradních prostor, je z hlediska časového, tak i ekonomického vhodné provést kompletní rekonstrukci soc. zařízení v budově. To znamená, že bude provedena výměna zařizovacích předmětů, obkladů, rozvodů vody, kanalizace a elektroinstalace v opravovaných soc. zařízeních. </t>
  </si>
  <si>
    <t>1402/2023/002</t>
  </si>
  <si>
    <t>Mateřská škola logopedická, Ostrava-Poruba, Na Robinsonce 1646, příspěvková organizace</t>
  </si>
  <si>
    <t>Školní hřiště a revitalizace zahrady MŠ</t>
  </si>
  <si>
    <t>Předmětem akce je dodávka a montáž herních prvků, dopadových ploch, obrubníků a dalších souvisejících prací. Všechny nové prvky budou umístěny na dopadové ploše z pryžové dlažby. Realizací akce se tak zvýší i bezpečnost dětí při jejich pohybu na hřišti a zahradě. Herní prvky budou navrženy tak, aby přispívaly k rozvoji pohybových schopností dětí a k jejich celkovému zdravému vývoji.
V rámci akce je nutné provést revitalizaci zeleně zahrady z důvodu starého porostu.
Cílem akce je vybudování bezpečného a kvalitního dětského hřiště včetně úpravy zahrady, která bude sloužit dětem z mateřské školy.
Finanční prostředky budou sloužit na zpracování projektové dokumentace a na náklady stavební části.  Skutečné náklady na realizaci akce budou upřesněny/aktualizovány po dokončení projektové dokumentace.</t>
  </si>
  <si>
    <t>1508/2021/006</t>
  </si>
  <si>
    <t>Základní škola, Ostrava-Poruba, Čkalovova 942, příspěvková organizace kraje</t>
  </si>
  <si>
    <t>Rekonstrukce podlahy tělocvičny včetně podkladových vrstev</t>
  </si>
  <si>
    <t>Podlaha tělocvičny je parketová, současný stav celé podlahy již neodpovídá hygienickým a bezpečnostním požadavkům. Parkety jsou popraskané s velkými mezerami a vrypy. Tělocvična je hodně využívána našimi žáky, žáky sousední školy Monty School a v odpoledních a večerních hodinám nájemci. 
V roce 2022 proběhne v rámci akce "Energetické úspory v ZŠ Čkalovova" oprava stropu a výměna střešní krytiny. Pokud při této akci dojde k nevratnému znehodnocení podlahy tělocvičny, bude nutno podlahu zrekonstruovat nebo úplně vyměnit. Nová podlaha bude dřevěná sendvičová. Celá podlaha bude odpružená, se speciálním povlakovým sportovním povrchem. 
Pokud bude nutné podlahu vyměnit, necháme zpracovat PD na nové řešení sportovní podlahy včetně podkladových vrstech včetně realizace v roce 2024. Pokud výměna nebude nutná, bude tento požadavek zrušen.</t>
  </si>
  <si>
    <t>1205/2022/012</t>
  </si>
  <si>
    <t>Rekonstrukce sociálního zařízení pavilonu B</t>
  </si>
  <si>
    <t>Na obou patrech pavilonu B jsou původní WC mísy, které častou protékají. U pisoárů dochází k poruchám splachovacích čidel. Vodovodní baterie jsou již zcela zaneseny vodním kamenem a rzí, z tohoto důvodu skoro přestává téct voda. Splachovače WC jsou starého typu a dochází u nich k protékání vody.  Vzhledem ke stáří přívodů vody a odpadů dochází k častým haváriím a i přes dílčí opravy nadále hrozí defekty těchto přívodů a odpadů v tomto objektu. 
V rámci rekonstrukce dojde k výměně svislého odpadního potrubí (kanalizační stoupačky) a vodovodních rozvodů pro umyvadla, bude provedena obnova sanitárního vybavení, částečná rekonstrukce elektroinstalace v prostorách sociálních zařízení včetně zednických a obkladačských prací.</t>
  </si>
  <si>
    <t>1312/2021/004</t>
  </si>
  <si>
    <t>Oprava podlahy tělocvičny Husova</t>
  </si>
  <si>
    <t>Polyuretanová podlaha tělocvičny je značně poškozená, popraskaná, na několika místech jsou díry. Z bezpečnostního hlediska bude nutná oprava v nejbližší možné době.</t>
  </si>
  <si>
    <t>1312/2014/016</t>
  </si>
  <si>
    <t xml:space="preserve">Oprava vjezdu a nádvoří škola Husova </t>
  </si>
  <si>
    <t>Ve vjezdu a nádvoří u budovy Husova jsou značné výmoly, zdržuje se zde voda , při dešti se vytvoří "bazén" a nelze zde projít. Toto místo je jen těžce sjízdné. Taktéž nádvoří je plné výmolů a nerovností.</t>
  </si>
  <si>
    <t>Celkem II</t>
  </si>
  <si>
    <t>kontrol</t>
  </si>
  <si>
    <t>Požadavky ŠMS RMK, 2024, které nejsou zahrnuty  v přehledu  - v kalkulaci FIN</t>
  </si>
  <si>
    <t>Po kontrole stavu budovy  zaměstnanci MSK byla zjištěna prasklina ve zdi, která je videtelná jak z venkovní tak z vnitřní strany budovy. Po konzultaci jsme uznali za vhodné tuto prasklinu co nejdříve opravit. K dnešnímu dni pan Ing. Lukáš Dlouhý, Ph.D. vypracovává statický posudek.</t>
  </si>
  <si>
    <t>Vzhledem k tomu, že obec Velké Heraltice neměla vybudovaný kanalizační řád a ČOV, byly veškeré splaškové vody odváděny do žumpy, která se musela vzhledem k počtu osob v objektu zámku 1 měsíčně vyvážet! S tím jsou samozřejmě spojeny vysoké provozní náklady organizace. V roce 2023 obec Velké Heraltice uvede do provozu nově zbudovaný kanalizační řád a ČOV a tudíž je naší povinností napojit splaškovou kanalizaci našich objektů na obecní kanalizaci a vyřadit tak z provozu žumpu.
Po technické stránce vzhledem k nepříznivým výškovým rozdílům objektu zámku vůči přípojkové šachtici kanalizačního řádu se bude patrně jednat o tlakovou splaškovou kanalizační přípojku v délce cca 150m s čerpacím objektem a se záložním čerpadlem pro případ havárie. Aktuálně komunikujeme s projektantem, který pro obec Velké Heraltice projektoval kanalizační řád o technických možnostech kanalizační přípojky. Akci je potřeba nejprve připravit projekčně (ideálně ještě v roce 2023), náklady 4.900 tis. Kč jsou zatím pouze hrubým odhadem, který bude zpřesněn projektovou dokumentací.</t>
  </si>
  <si>
    <t>Rekonstrukce elektroinstalace budovy A1</t>
  </si>
  <si>
    <t xml:space="preserve">Nutná modernizace staré původní elektroinstalace </t>
  </si>
  <si>
    <t>Nutná oprava střechy a poškozené fasády budovy tělocvičny umístěné v památkové zóně města Český Těšín. Projektová dokumentace je již vyhotovena, a to v červnu roku  2016.</t>
  </si>
  <si>
    <t>Staniek prověřil</t>
  </si>
  <si>
    <t>Plastová okna v objektu školní jídelny byla vyměněna v roce 2011 v rámci zateplení budovy školní
jídelny. V současné době jsou plastová okna již v nevyhovujícím (havarijním) stavu. Okna jsou
velikosti - výška 2360 mm x šířka 2250 mm, členění na fixní a otevíravou (sklopnou) část. Vnitřní
parapety jsou plastové, venkovní hliníkové. Okna jsou opatřena vnitřními žaluziemi. Celkový počet
oken je 25 ks.</t>
  </si>
  <si>
    <t>Celkem nad limit</t>
  </si>
  <si>
    <r>
      <t>Celkem požadavky  které</t>
    </r>
    <r>
      <rPr>
        <u val="double"/>
        <sz val="10"/>
        <color rgb="FF000000"/>
        <rFont val="Arial"/>
        <family val="2"/>
        <charset val="238"/>
      </rPr>
      <t xml:space="preserve"> pravděpodobně</t>
    </r>
    <r>
      <rPr>
        <sz val="10"/>
        <color rgb="FF000000"/>
        <rFont val="Arial"/>
        <family val="2"/>
        <charset val="238"/>
      </rPr>
      <t xml:space="preserve"> přejdou do správy EP  </t>
    </r>
    <r>
      <rPr>
        <sz val="10"/>
        <color rgb="FFFF0000"/>
        <rFont val="Arial"/>
        <family val="2"/>
        <charset val="238"/>
      </rPr>
      <t>energetické</t>
    </r>
    <r>
      <rPr>
        <sz val="10"/>
        <color rgb="FF000000"/>
        <rFont val="Arial"/>
        <family val="2"/>
        <charset val="238"/>
      </rPr>
      <t xml:space="preserve"> úspory OPŽP a odečet 2 akcí, které nebudeme realizovat</t>
    </r>
  </si>
  <si>
    <t xml:space="preserve"> Stav pokud vybrané akce přejdou na EP, do limitu  zůstane  (pod limitem)</t>
  </si>
  <si>
    <t>kontrolní součty</t>
  </si>
  <si>
    <t>původní částka celkem I.</t>
  </si>
  <si>
    <t>Financování reprodukce majetku nové požadavky ZDR</t>
  </si>
  <si>
    <t xml:space="preserve">Nad částí budovy odborného léčebného ústavu, ve které je situována mateřská škola,  byla provedena výměna  střešní krytiny, která byla v havarijnim stavu viz akce v roce 2017.  V ostatních částech budovy je  rovněž střecha  s plechovou krytinou. Tato krytina je v nevhovujícím stavu, některé části krovů, bednění a části střešních oken jsou již prohnilé.
Je nezbytné zdemontovat starou střešní krytinu v celém rozsahu, provést výměnu poškozených částí krovů a bednění včetně ošetření nátěrem proti plísni a houbám a položení nové hydroizolace a krytiny.
</t>
  </si>
  <si>
    <t>5008/2018/005</t>
  </si>
  <si>
    <t>Rekonstrukce opěrné zdi na ČOV - Karviná</t>
  </si>
  <si>
    <t>Jedná se o rekonstrukci opěrné zdi, na čističce odpadních vod (ČOV) v karvinské nemocnici, která je v havarijním stavu. Opěrná zeď je nahnutá a hrozí její zřícení do prostoru ČOV. Zřícením opěrné zdi by mohlo dojít k utržení svahu a možnému sesuvu půdy a tím i ohrožení garáží, které se nacházejí v prostoru nad ČOV.</t>
  </si>
  <si>
    <t xml:space="preserve">Účelem akce je rekonstrukce stravovacího provozu karvinské nemocnice, neboť současný stav je nevyhovující jak z hlediska hydroizolace podlah pod varnou plochou, kdy zatéká do suterénních skladovacích prostor, tak z pohledu vzduchotechniky, která je kapacitně nedostatečná.
V rámci rekonstrukce by mělo dojít k modernizaci stravovacího provozu včetně technologií, varné technologie, úpravě dispozičních řešení varny včetně přilehlého zázemí a k novému řešení výdeje pro pacientskou stravu. 
V roce 2021 vynaložila příspěvková organizace 95 tis. Kč na zpracování studie, která uvedla předpokládanou hodnotu realizace stavby ve výši 100 mil. Kč. 
Finanční prostředky vyčleněné na rok 2024 budou sloužit na projekční přípravu, po jejímž dokončení budou náklady na realizaci stavby upřesněny.
</t>
  </si>
  <si>
    <t>Předmětem akce je oprava balkonu dětského oddělení karvinské nemocnice, který je v havarijním stavu.  
V rámci realizace zateplení nemocnice nebyl balkon řešen a je doposud v původním stavu. Dochází jak k uvolňování omítek, tak i samotného zdiva, a hrozí nebezpečí úrazu jak pro osoby nacházející se na balkonu, tak především pod ním. Z těchto důvodů je balkon nepřístupný.
Balkon je situován na stranu nemocničního parku. 
Opravou balkonu dojde ke zvýšení bezpečnosti osob a dalšímu zlepšení celkově příznivého vizuálního vjemu budovy nemocnice.</t>
  </si>
  <si>
    <t>5014/2015/013</t>
  </si>
  <si>
    <t>Slezská nemocnice v Opavě, příspěvková organizace</t>
  </si>
  <si>
    <t xml:space="preserve">Lékárna - vnitřní stavební úpravy </t>
  </si>
  <si>
    <t xml:space="preserve">Nemocniční lékárna.
Částečně podsklepená budova o 2.NP postavena začátkem 80-tých let. V roce 2012 provedena revitalizace obálky budovy.
Záměrem stavebních úprav je celková obnova vnitřního technického zařízení budovy:
- ZTI (vodoinstalace, zařizovací předměty, vnitřní kanalizace) 
- elektroinstalace 
- vzduchotechnika
- obnova podlahových krytin
- související stavební práce, výmalba
- výměna nosných prvků 2 nákladních výtahů)
R 2024 - alespoň PD
</t>
  </si>
  <si>
    <t>5008/2015/016</t>
  </si>
  <si>
    <t>Ka_Výměna rozvodů ZTI Domova sester Karviná</t>
  </si>
  <si>
    <t>V 1. fázi této akce dojde ke zpracování PD. Realizací akce bude zajištěna plynulá dodávka vody v požadovaném množství, dojde ke zlepšení kvality, udrží se rovnoměrná teplota, podstatně se sníží množství odpouštěné vody. Tímto se zvýší komfort ubytovaných sester a lékařů. Zároveň odpadnou neplánované odstávky z důvodu řešení poruch. 
V 1. fázi realizace dojde k výměně páteřních rozvodů vody v suterénu budovy a následně jednotlivých stoupaček v návaznosti na uvolněné pokoje. Součástí bude i úprava hygienických kabin - výměna WC, umyvadel, sprchovacích koutů vč. obkladů, dlažeb a souvisejících stavebních prací. Provede se rekonstrukce kompletní elektroinstalace vč. napojení jednotlivých pokojů z hlavních patrových rozvaděčů.</t>
  </si>
  <si>
    <t>5008/2022/018</t>
  </si>
  <si>
    <t>Rekonstrukce boxu zemřelých – Orlová</t>
  </si>
  <si>
    <t>Předmětem akce je rekonstrukce boxu zemřelých v orlovské nemocnici. Rekonstrukce je nutná převážně z důvodu nevyhovujícího stavebně-dispozičního řešení a z důvodu nízké kapacity umístění zemřelých. Stávající box má úzké vstupní dveře, malý prostor a z těchto důvodů zde nelze důstojně umístit více než 4 těla zemřelých. Rovněž nevyhovuje současným požadavkům, kdy je zde (s ohledem na provoz LDN a současnou situaci) nutno umístit min. 9 zemřelých. V případě vyššího počtu zemřelých, např. o víkendu nebo svátcích, jsou další těla skladována ve stísněných, a ne příliš důstojných podmínkách.
V rámci rekonstrukce dojde k rozšíření vstupu a zvětšení celé místnosti s využitím části místnosti vedlejší. Následně zde bude zřízen prostor pro uskladnění těl zemřelých, a to buď v provedení nerez boxu nebo vybudováním samostatných komor pro uskladnění zemřelých.
Finanční prostředky jsou určeny jak na samotnou realizaci stavební části akce, tak na její přípravnou fázi, tedy na zpracování projektové dokumentace.</t>
  </si>
  <si>
    <t>5014/2019/002</t>
  </si>
  <si>
    <t xml:space="preserve">Pavilon G - vnitřní stavební úpravy </t>
  </si>
  <si>
    <t xml:space="preserve">Pavilon G je jednopodlažní budova částečně podsklepená. Slouží pro oddělení RDG a pro magnetickou rezonanci.
V období 12/2016-01/2017 proběhly stavební úpravy severní části pavilonu. Vzhledem k stáří zařízení TZB (voda, kanalizace, elektroinstalace, vzduchotechnika) je zapotřebí realizovat další obnovu vnitřní části budovy. 
V r. 2023 se zpracuje projektová dokumentace.
V r. 2024 se provede rekonstrukce západního traktu zázemí personálu a v následně 2. část stavebních úprav v jižní části objektu.
V rámci investic na rok 2023 nebylo schváleno realizování PD, akce se posouvá na rok 2024, do té doby bude upřesněno řešení, zdůvodnění,apod. </t>
  </si>
  <si>
    <t>5004/2021/067</t>
  </si>
  <si>
    <t>Nemocnice Třinec, příspěvková organizace</t>
  </si>
  <si>
    <t>Oprava fasády a střech objektu kotelny a přístřešku</t>
  </si>
  <si>
    <t>Financováno oddělením investičních dotací a technické podpory odboru IM</t>
  </si>
  <si>
    <t xml:space="preserve">Cílem akce je oprava fasády a střech objektu kotelny a přístřešku  v areálu kotelny nemocnice,
V roce 2021 došlo ke zpracování projektové dokumentace, předpokládané náklady na realizaci akce činí 20 mil. Kč.
</t>
  </si>
  <si>
    <t>5009/2021/058</t>
  </si>
  <si>
    <t>Nemocnice Havířov, příspěvková organizace</t>
  </si>
  <si>
    <t>IROP 2 - Stavba a spojení laboratoří OKH a OKB, včetně nových metod Dg. Infekčních onemocnění(organizace, inf.metody, bezp.sběr atd.)</t>
  </si>
  <si>
    <t>Laboratoře klinické hematologie a klinické biochemie (OKH, OKB) jsou umístěny v 5. a 6. patře hlavní budovy monobloku. Provoz laboratoří je zajišťován v nevyhovujících stavebně technických podmínkách. Prostor pro laboratoře je stísněný, dispozičně a logisticky omezující a nedovoluje rozšíření kapacity přístrojového vybavení a tím zvýšení kapacity stávajících diagnostických metod a ani zařazení nových do programu laboratoří. Rekonstrukcí těchto pracovišť, jejich vzájemným propojením, změnou dispozice a rozšířením prostor laboratoří bude docíleno významného zlepšení technického zázemí, návaznosti procedur a v neposlední řadě zajištění hygienicko-provozních podmínek dle platné legislativy.</t>
  </si>
  <si>
    <t>5000/2023/003</t>
  </si>
  <si>
    <t>Sdružené zdravotnické zařízení Krnov, příspěvková organizace</t>
  </si>
  <si>
    <t>Pavilon A - výměna střešní krytiny</t>
  </si>
  <si>
    <t>Pavilon A - hlavní nemocniční budova.
Jedná se o opravu a výměnu střešní krytiny hlavní nemocniční budovy - části která patří MsK. V letech 2022 -  2023 probíhá a bude ukončena oprava části střechy ve vlastnictví Města Krnov. Součástí oprav bude i nový hromosvod.</t>
  </si>
  <si>
    <t>5008/2019/022</t>
  </si>
  <si>
    <t>Or_Rekonstrukce veřejných sociálních zařízení Orlová.</t>
  </si>
  <si>
    <t>Účelem je celková rekonstrukce všech veřejných sociálních zařízení v areálu nemocnice. Stávající zařízení je již více jak 20 roků staré a nutně potřebuje rekonstrukci. V rámci rekonstrukce dojde k výměně sanitárního zařízení, nových rozvodů vody, elektřiny, podlah a odvětrávání.</t>
  </si>
  <si>
    <t>5003/2023/006</t>
  </si>
  <si>
    <t>Nemocnice ve Frýdku-Místku, příspěvková organizace</t>
  </si>
  <si>
    <t>Výměna výtahu v budově V</t>
  </si>
  <si>
    <t>Jedná se o evakuační výtah v budově "V". Vzhledem k celkovému stavu výtahu, kdy z důvodu značného opotřebování všech komponentů hrozí odstavení z provozu,  je doporučena celková výměna zařízení. 
Jedná se o průchozí výtah, počet stanic 4/5 pro 20 osob.
Nosnost výtahu 1525 kg</t>
  </si>
  <si>
    <t>5008/2017/014</t>
  </si>
  <si>
    <t xml:space="preserve">Or_Obnova a doplnění oplocení nemocnice Orlová </t>
  </si>
  <si>
    <t>Z důvodu značného poškození a také z velké části již chátrajícího či neexistujícího oplocení nemocnice Orlová ze strany lesnatého porostu, zejména za budovou LDN, je nutná jeho obnova a doplnění. Jde o cca 300 m oplocení, převážně v zalesněné části parku v areálu nemocnice. Součástí akce by bylo i geodetické zaměření území. Obnovou a doplněním oplocení dojde ke zvýšení bezpečnosti pacientů, klientů a návštěv nemocničního parku a také k zamezení nepříznivým vlivům ze strany nepřizpůsobivých občanů - závislých na alkoholu a drogově závislých.</t>
  </si>
  <si>
    <t>5008/2022/013</t>
  </si>
  <si>
    <t>Vestavby sociálních zařízení LDN 2 Orlová</t>
  </si>
  <si>
    <t xml:space="preserve">Účelem akce je vytvoření vestaveb sociálních zařízení na 6. patře v Orlové. Jedná se o společné sociální zařízení pacientů, které se nachází na chodbě oddělení LDN 2. V první fázi bude zajištěno zajištěno zpracování projektové dokumentace. Samotná akce bude řešit nové sanitární vybavení, vč. úprav rozvodů vody, kanalizace a elektro, obklady, dlažby, odvětrávání a další. Celkové předpokládané náklady na tuto akci (zhotovení projektové dokumentace a stavba) jsou ve výši 2 500 000 Kč. </t>
  </si>
  <si>
    <t>5003/2015/098</t>
  </si>
  <si>
    <t>Revitalizace budovy U</t>
  </si>
  <si>
    <t>Jedná se komplexní revitalizaci objektu.
Budova U (telefonní ústředna) je ve velmi špatném stavu. Z technického hlediska je pro zachování funkčnosti nutná její celková revitalizace. 
Bude provedeno zateplení a výměna krytiny střechy, zateplení fasády a výměna oken. 
Provedenou revitalizací bude snížena energetická náročnost budovy a zároveň bude chráněn majetek uvnitř budovy.
Stanovisko IM - kategorii 2 odpovídá střecha a okna, kompletní revitalizace objektu by měla být v kategorii 3, ale vzhledem k nutnosti řešení střechy, ponecháno ve dvojce.</t>
  </si>
  <si>
    <t>5014/2015/006</t>
  </si>
  <si>
    <t>Opravy areálových komunikací, kanalizace a vodovodního řadu</t>
  </si>
  <si>
    <t>Opravy areálových komunikací včetně havarijního stavu kanalizace a vodovodního řadu
Areálové komunikace nemocnice a rozvody pitné vody a splaškové a dešťové kanalizace jsou již morálně zastaralé, po revizi r 2022 byly identifikované nevyhovující některé hydranty.
Záměrem je oprava povrchů a konstrukčních vrstev areálových komunikací a souvisejících inženýrských sítí (rozvod pitné a požární vody, dešťové a splaškové kanalizace). 
Vlastní realizace akce je předpokládaná na několik etap, které budou stanoveny dle zpracované PD, která bude akceptovat stav jednotlivých částí rozvodů a komunikací.
Současně se plánuje v rámci opravy komunikací i vybudování záchytného parkoviště za pavilonem L směrem k PNO, kde je k tomuto vyhovující nevyužitá plocha.</t>
  </si>
  <si>
    <t>5008/2017/010</t>
  </si>
  <si>
    <t>Or_Rekonstrukce výdejny lékárny Orlová</t>
  </si>
  <si>
    <t>Výdejna lékárny nemocnice Orlová je prostorná se 4 výdejními místy, ale její dispoziční řešení je nevýhodné a vybavení téměř 20 let zastaralé, nedostatečné a neodpovídá současným požadavkům. Součástí akce bude zadání PD a následně samotná realizace. Předmětem akce bude změna dispozičního řešení tak, aby prostor výdejny byl plně a lépe využit a byla zde možnost oddělit prostor léků od prostoru pro výdej zdravotnických pomůcek. Také by došlo k výměně lékárenského nábytku, který je specifický pro danou oblast. Rekonstrukcí se dosáhne zatraktivnění lékárny dle současných trendů a došlo by zcela určitě i k navýšení obratu.</t>
  </si>
  <si>
    <t>5000/2015/006</t>
  </si>
  <si>
    <t>Budovy garáží  a autodílny - stavební úpravy</t>
  </si>
  <si>
    <t xml:space="preserve">Jedná se o stavební úpravy 2 objektů:
1. Stavební úpravy garáží pro sanitky a referenční osobní vozidla (kapacita 13 stání). Záměrem je oprava hydroizolací a podlah garáží, výměna garážových vrat, obnova fasády a střešního pláště.
2. Stavební úpravy objektu autodílen spočívají ve zřízení čistírny odpadních vod (odpovídajícího odlučovače ropných látek) formou vnitní vestavby technologického prvku v prostoru mycí dílny. 
</t>
  </si>
  <si>
    <t>5008/2022/004</t>
  </si>
  <si>
    <t>Rekonstrukce dětského oddělení v křídle A</t>
  </si>
  <si>
    <t xml:space="preserve">Účelem rekonstrukce je vytvořit v bloku A na dětském oddělení nové hygienické zařízení ve vybraných lůžkových pokojích pro zvýšení komfortu pacientů. Dále bude provedena celková rekonstrukce rozvodů elektřiny. V rámci rekonstrukce nedojde ke snížení kapacity lůžkových pokojů a lůžek a rovněž nebude narušen volný prostor vzdálenosti kolem lůžek. Akce vychází z již zpracovaného generelu nemocnice, dále z projektové dokumentace dětského oddělení v bloku A1.
</t>
  </si>
  <si>
    <t>5003/2022/002</t>
  </si>
  <si>
    <t>Výukové centrum</t>
  </si>
  <si>
    <t xml:space="preserve">Předmětem akce je vybudování nového výukového centra v budově X16.
V současné době je prostor využíván jako místnost pro testování COVID-19.
</t>
  </si>
  <si>
    <t>5000/2015/001</t>
  </si>
  <si>
    <t>Středisko krizového řízení s heliportem pro noční přistávání</t>
  </si>
  <si>
    <t>Záměrem akce je vybudování Střediska krizového řízení (SKŘ)s heliportem pro noční přistávání.
Bude realizováno formou novostavby budovy Centra krizového řízení a s heliportem na střeše budovy.
Nově vybudované kapacity budou spojené prostřednictvím spojovacího koridoru na stávající areálový nemocniční koridor.
Dalšími vyvolanými investicemi jsou vynucené demolice, přeložky a výstavba nových inženýrských sítí.
Akce navazuje na koncepci MZČR - modernizace urgentních príjmů.
Organizace realizuje v současnosti projektovou dokumentaci v úrovni DUR-SP.
Plánované financování z dotace MMR - program IROP-2.</t>
  </si>
  <si>
    <t>5003/2020/050</t>
  </si>
  <si>
    <t>Stravovací provoz</t>
  </si>
  <si>
    <t>Celková rekonstrukce stravovacího provozu dle studie firmy Hospimed z roku 2018.
Cílem studie je umístění nynějšího provozu do jednoho patra s návrhem nových technologií s vyšší produkční kapacitou a úsporou provozního času. Nově navrhovaná technologie zajistí elektronické řízení času a teploty, šetrné vaření, noční vaření, spotřebu energie dle náplně v zařízení, řízené dávkování náplně, možnost dálkového sledování a přenášení programů mezi stejnými technologiemi. Předpokládaná kapacita je dle studie je až 1400 obědů.
Navrhovaná technologie: elektrické rychlovarné kotle (např. se zvedáním košů, s míchadlem), multifunkční pánve, indukční sporáky, multifunkční zařízení, konvektomaty. 
Současná kapacita kuchyňského provozu by se měla zvýšit z 1200 na 1500 obědů. Důvodem přípravy celé projekční akce je zvýšení kapacity jídel a zejména zastaralá technologie kuchyně. Nemocnice musí také reagovat na nedostatek personálu tím, že co možná nejvíce pracovní síly nahradí moderními varnými technologiemi.</t>
  </si>
  <si>
    <t>5014/2021/048</t>
  </si>
  <si>
    <t>Simulační středisko pro nelékařské profese - novostavba</t>
  </si>
  <si>
    <t xml:space="preserve">Záměrem akce je výstavba nové budovy - Simulační středisko pro nelékařské profese - studenty Fakulty Veřejných Politik při Slezské Univerzitě v Opavě a bude fungovat na propojení a spolupráci univerzity a nemocnice. 
Plánuje se novostavbou o 4 nadzemních podlažích a podzemního podlaží sloužícího pro parkování osobních vozidel a technické zázemí.
Nadzemní podlaží budou sloužit jako výuková pracoviště některých zdravotnických oborů:
- prostory 1.NP jsou koncipovány jako učebny a posluchárny pro studenty a pracoviště rehabilitace, dále výuky první pomoci apod. 
- prostory 2.NP jsou určeny pro výuku studentů lůžkových odborností (všeobecná sestra, dětská sestra)
- prostory 3.NP jsou určeny jako laboratoře (stomatologie a dentální hygiena)
- prostory 4.NP jsou určeny pro výuku odbornosti porodní asistentka
Prostory střediska budou realizovány a vybaveny multifunkčně tak, aby složily jako záložní lůžková kapacita nemocnice v případě potřeby při závažné epidemiologické situace nebo nouzovém stavu.
V červenci 2021 byla zpracována firmou Duplex s.r.o. studie možného provedení stavby s vyčíslením předpokládaných nákladů ve výši 322 mil. Kč na stavbu a 75 mil.Kč na technologii. Cena je vč. DPH a neobsahuje náklady na vybavení zdravotnickými přístroji a interiérovým nábytkem. Součásti odhadované ceny není ani instalace FVE.
Cena za PD je odhadována na 10 mil.Kč.
Pro rok 2023 nemá SNO alokovány na PD žádné finance
</t>
  </si>
  <si>
    <t>5009/2021/035</t>
  </si>
  <si>
    <t>Potrubní pošta - monoblok směr laboratoře</t>
  </si>
  <si>
    <t>Vybudování potrubní pošty pro zefektivnění přenosu zdravotnické dokumentace mezi jednotlivými pracovišti a laboratořemi.</t>
  </si>
  <si>
    <t>5003/2019/008</t>
  </si>
  <si>
    <t>Vnější výtah monobloku A-D</t>
  </si>
  <si>
    <t>Předmětem akce je návrh a vybudování 1 ks nového vnějšího výtahu v monobloku A-D vč. přístupové chodby. 
Současná kapacita vnitřních výtahů je plně vytížená pohybem návštěvníků, závozy stravy a materiálu a převozy pacientů na vyšetření.  V případě nežádoucí události se urychlí evakuace osob.
Vybudováním nového výtahu dojde k zajištění plynulého provozu, jelikož vytíženost výtahů se rovnoměrně rozdělí.
Nárokovaných 600 tis. Kč na rok 2023 je na zpracování projektové dokumentace, která určí přesnější umístění výtahu.</t>
  </si>
  <si>
    <t>5003/2020/016</t>
  </si>
  <si>
    <t>Fotovoltaická elektrárna-energetické úspory 2.fáze</t>
  </si>
  <si>
    <t xml:space="preserve">Předmětem akce je umístění fotovoltaických panelů na střešní pláště budov v areálu nemocnice. Fotovoltaické panely budou umístěny na samozátěžové konstrukci, či konstrukci na šikmé střechy. Stanovení konkrétních míst je zatím v jednání.
Realizací akce dojde k úsporám nákladů na elektrickou energii. 
Produkce energie  bude plně využita v areálové síti, bez přebytků. Se společností ČEZ Distribuce, a.s. je uzavřena smlouva o připojení výrobny k distribuční soustavě VN nebo VVN. 
</t>
  </si>
  <si>
    <t>5003/2023/003</t>
  </si>
  <si>
    <t>IROP 2_Přístavba centrálního urgentního příjmu</t>
  </si>
  <si>
    <t>Nemocnice má záměr formou přístavby rozšířit centrální urgentní příjem. Přístavba bude umístěna vedle současné chirugické části CUP v 1.PP PCHO. Bude obsahovat prostor pro umístění CT, ovladovnu, popisovnu, přípravnu a 2 ambulance vč. sociálního zázemí. Nově vzniklé prostory budou propojeny spojovací chodbou se stávajícím  CUP. umístěný v 1.pp PCHO. Nové CT bude využíváno pro akutní pacienty.
V současné době je zadáno vypracování studie, následně bude vysoutěžen zpracovatel projektové dokumentace a zhotovitel díla.
Akce by měla být financována z výzvy IROP č. 103 - Vznik a modernizace urgentních příjmů.</t>
  </si>
  <si>
    <t>5003/2021/028</t>
  </si>
  <si>
    <t>Potrubní pošta - 2.etapa</t>
  </si>
  <si>
    <t xml:space="preserve">Jedná se o další etapu zřízení potrubní pošty v nemocnici, napojenou na centrální stanici vybudovanou v rámci 1. etapy. Rozšířením systému dojde k propojení pavilonů B, C, D, E, PCHO, O, S s centrálou. Zefektivní se provoz laboratoří průběžným vyhodnocováním laboratorních vyšetření, umožní rychlou dostupnost materiálů v rámci areálu nemocnice, zajistí evidenci všech prováděných přeprav, zpracování detailních statistických výstupů a jejich vyhodnocování apod. 
</t>
  </si>
  <si>
    <t>5008/2023/002</t>
  </si>
  <si>
    <t xml:space="preserve">Fotovoltaická elektrárna </t>
  </si>
  <si>
    <t>Instalace elektrárny o výkonu 300 kWp na pět střech objektů nemocnice.</t>
  </si>
  <si>
    <t>5008/2021/005</t>
  </si>
  <si>
    <t>Rekonstrukce centrálních operačních sálů - Karviná</t>
  </si>
  <si>
    <t xml:space="preserve">Účelem je rekonstrukce stávajících operačních sálů umístěných na 8. NP. 
Stavebními úpravami dojde k modernizaci předmětných prostor a tím k docílení uplatnění moderních léčebných postupů. Stávající stav nevyhovuje současným medicínským požadavkům a rovněž nevyhovuje dispozičně.
V rámci úprav dojde ke změně dispozičního uspořádání, rekonstrukci vzduchotechniky, která je již nedostačující, zdravotechniky a dalších technických zařízení. 
Finanční prostředky vyčleněné na rok 2024 budou sloužit na projekční přípravu. Předpokládaná cena stavebních prací je odhadována na 50 mil. Kč a bude upřesněna po dokončení projektové dokumentace.
</t>
  </si>
  <si>
    <t>5014/2018/008</t>
  </si>
  <si>
    <t>IROP 2 - Pavilon V - stavební úpravy - urgentní příjem (vč.přístrojů), přístavba jídelny</t>
  </si>
  <si>
    <t>Pavilon V = pavilon chirurgických oborů.
Záměrem akce je zřízení centrálního urgentího příjmu (UP) pro chirurgické a interní obory. Bude vytvořeno 12 expektačních (sledovacích) lůžek a 6 vyšetřovacích prostor pro emergency (urgentní záchrana). Dispozice bude UP bude vytvořena v 1.NP pavilonu V, část V-B a bude funkčně propojena se stávajícím chirurgickým příjmem v části pavilonu V-A. 
Z tohoto důvodu je vynucenou investicí přestěhování stravovacího gastroprovozu z 1.NP pavilonu V-B do nově vybudované nadstavby 5.NP pavilonu - v části V/B. Dále se počítá s rozšíření výtahových stanic stávajících výtahů na 5.NP včetně výstavby venkovního schodiště a rozšíření přístřešku pro sanitní vozidla.
Příspěvková organizace disponuje studií řešení nového UP, kterou nechala zpracovat v r. 2018. Je vydáno stavební povolení.
Celkové náklady: zdravotechnika cca 25 mil., stavební úpravy: 66.6 mil.
Plánované financování akce je z dotace z MMR - program IROP-2 pouze uznatelné náklady cca 25+14 mil.Kč ( 25 mil ZT, stavební: urgent, přístavba zastřešení, část EPS a VZT, úprava prostor sousedících s urgentem a navazujících). 
Ostatní položky - z rozpočtu kraje (gastro nástavba, zbytek EPS a ERO pro celý pavilon V - požadavek HZS k staveb.povolení, výtahy zásobovací a úprava stávajících, únikové schodiště atp..). Bez přesunu gastro do 5.NP není reálné.  
Aktualizace rozpočtu stavebních prací : 2023/02
DPS a rozpočet bude zpracován samostatně pro Urgent(IROP) a Nástavbu+neuznatelné náklady(MSK).</t>
  </si>
  <si>
    <t>5014/2018/019</t>
  </si>
  <si>
    <t xml:space="preserve">Pavilon O,P - stavební úpravy </t>
  </si>
  <si>
    <t xml:space="preserve">Pavilon O - mikrobiologie a patologie. 
Realizace vnitřních dispozičních změn oddělení a přístavby z důvodu požadavků současné legislativy (hygiena).
Řešení problematiky křížení provozů a rozšíření kapacit oddělení mikrobiologie. Řešení vazeb příjmu materiálu, odvozu vzorků a likvidace biologického materiálu.
V r. 2017 zpracovaná studie, která řešila novou přístavbu pavilonu pro vybudování vstupních filtrů a šaten pracovišť pavilonu - mikrobiologie a patologie. 
Tato přístavba má být spojena krátkým spojovacím krčkem se stávajícím pavilonem O. 
Následně po etapách realizovaly stavební úpravy pracovišť - bakteriologie, mykologie, serologie, laboratoře TBC a PCR, kontrol sterility.
Plánované financování z dotace MMR - program IROP-2. Po zveřejnění harmonogramu IROP2 výzev není jisté, že bude tato akce podporována, změněno na z_RK.
V rámci investic na rok 2023 nebylo schváleno realizování PD, akce se posouvá na rok 2024, do té doby bude upřesněno řešení, zdůvodnění, studie apod. Bude řešeno v rámci koncepce provozu patologie i mikrobiologie an blok.
</t>
  </si>
  <si>
    <t>5008/2019/014</t>
  </si>
  <si>
    <t>Rekonstrukce lůžkového oddělení rehabilitace</t>
  </si>
  <si>
    <t>Účelem akce je celková rekonstrukce 2. NP v budově následné péče pro potřeby oddělení rehabilitace, které bylo přestěhováno do 1. PP a 1. NP této budovy z polikliniky Karviná-Mizerov. V rámci stavebních úprav dojde k novému dispozičnímu uspořádání, instalaci nových rozvodů silnoproudé i slaboproudé elektřiny a rekonstrukci sociálních zařízení. Součástí akce je také modernizace lůžkového výtahu.
2. NP je momentálně prázdné a dle výše uvedeného zde vznikne lůžkové rehabilitační oddělení, v 1. NP a 1. PP současně zůstane ambulantní rehabilitace, která je nově zrekonstruována.
V roce 2021 vynaložila příspěvková organizace 242 tis. Kč na zpracování studie.
Finanční prostředky vyčleněné na rok 2024 budou sloužit na zpracování projektové dokumentace. Předpokládaná cena stavebních prací je odhadována na 50 mil. Kč a její výše bude upřesněna po dokončení projektové dokumentace.</t>
  </si>
  <si>
    <t>5004/2018/001</t>
  </si>
  <si>
    <t>Rekonstrukce Gastroenterologického centra</t>
  </si>
  <si>
    <t xml:space="preserve">Cílem akce je modernizace Gastroenterologického centra, přizpůsobení dnešním požadavkům kladeným na tuto oblast medicíny.
Jedná se o úpravu stávajících prostor 15 lůžkového oddělení v bloku G v 1. PP budovy monobloku pro potřeby ambulance Gastroenterologického centra. Dispozice bude uzpůsobena požadavkům, tak aby provoz odpovídal léčebné praxi v rámci Národního programu prevence kolorektálního karcinomu. Budou provedeny stavební úpravy podlaží, tak aby se do stávajících prostor přemístili tři odborné ambulance a dva dospávací pokoje s plným hygienickým zázemím. Pro potřeby ambulancí bude upravena čekárna. Dvě koupelny budou upraveny tak, aby v nich vznikly místnosti pro myčky endoskopů a kolonoskopů. Dva pokoje budou upraveny na infuzní stacionář.
Bude provedena částečná rekonstrukce elektroinstalace. Změněny budou vodovodní a kanalizační instalace. Topení bude zasaženo pouze v omezené míře, tam kde dojde ke kolizi s novým stavebně-technickým uspořádáním. Součástí projektu je požárně bezpečnostního řešení.
Z urbanistického a architektonického hlediska se jedná o řešení ve stávajících prostorech bez výrazného zásahu do charakteru stávajícího objektu. Charakter stávajícího architektonického vzhledu nebude změněn. Stávající stavba je řešena jako bezbariérová.
Rekonstrukce nevyžaduje žádnou územně technickou přípravu území, podmiňující vlastní rekonstrukci. Rekonstruované prostory jsou připojeny na média ze stávajících rozvodů hospodářské budovy. Provádění stavebních prací ani vlastní provoz nebude mít negativní vliv na životní prostředí
</t>
  </si>
  <si>
    <t>5000/2020/020</t>
  </si>
  <si>
    <t xml:space="preserve"> Pavilon A - stavební úpravy a přístavba - urgentní příjem</t>
  </si>
  <si>
    <t>Záměrem akce je realizace stavebních úprav a přístavby hlavní nemocniční budovy - pavilonu A. 
Akce realizována dle systémové koncepce MZČR zřízením státem garantované sítě nových urgentních příjmů dle nových celonárodních standardů a parametrů. 
Přístavbou pavilonu vznikne nový Urgentní příjem 2. typu s infekční částí s vytvořením nových izolačních pokojů.
Organizace realizuje projektovou dokumentaci v úrovni DUR-SP.
Financování investiční akce je plánované z dotace MMR - programu IROP-2.</t>
  </si>
  <si>
    <t>5018/2020/010</t>
  </si>
  <si>
    <t>Zdravotnická záchranná služba Moravskoslezského kraje, příspěvková organizace</t>
  </si>
  <si>
    <t>Revitalizace budovy VS Český Těšín</t>
  </si>
  <si>
    <t>Stávající stav objektu výjezdového stanoviště Český Těšín svým stavebně-technickým stavem a vnitřní dispozicí neodpovídá reálným nárokům výjezdových jednotek ZZS. V rámci návrhu rekonstrukce objektu bude nutné provést návrh redispozice vnitřních prostor zejména s ohledem na prioritní využití objektu a budoucí efektivní a hospodárný provoz stavby. V rámci projektu stavby bude navržena úplná revitalizace stavby a současně navržen nové vnitřní členění objektu. Bude nezbytné provést návrh přestavby prostor garáží tak, aby byly splněny technická a hygienická kritéria zdravotnického provozu. Současně bude nutné provést úpravy prostor sloužících pro denní provoz a zázemí členů výjezdových skupin.
Předpokládané náklady celkové revitalizace budou stanoveny po zpracování nezbytné projektové dokumnetace. Náklady na zpracování projektové dokumnetace jsou odhadnuty s ohledem na předpokládaný rozsah budoucí výstavby na 500 tis.Kč.</t>
  </si>
  <si>
    <t>5008/2020/011</t>
  </si>
  <si>
    <t>Or_Zřízení dvou topných regulačních uzlů Orlová</t>
  </si>
  <si>
    <t xml:space="preserve">Zřízení dvou samostatných topných regulačních úzlů nahradí dvě nefunkční topné větve pro dodávku tepla do topných registrů budovy monobloku 5-9.NP na severní a severozápadní stěně. Vytvořením nových topných, regulačních ůzlú dojde k zefektívnění vytápění budovy monobloku a značným finančním úsporám ve spotřebovaném teple. </t>
  </si>
  <si>
    <t>5014/2022/012</t>
  </si>
  <si>
    <t xml:space="preserve">Revitalizace budovy prodejny </t>
  </si>
  <si>
    <t>Objekt vyžaduje pro další provozování nutné revitalizační úpravy (úprava výloh, vstupních dveří, topení, elektroinstalace, zateplení apod.)
Pro rok 2024 alespoň nejnutnější oprava.</t>
  </si>
  <si>
    <t>5014/2022/008</t>
  </si>
  <si>
    <t>Pavilon W - stavební úpravy a přístavba</t>
  </si>
  <si>
    <t>Projektová dokumentace řeší návrh úprav ve stávajícím pavilonu W – dnes muzeu
ošetřovatelství. Toto bude z budovy vymístěno. Důvodem je požadavek na zřízení centrálního odběrového centra, umístění pracoviště sester dietologie a umístění pracoviště městské policie.
Objekt má optimální polohu v rámci areálu nemocnice a umožňuje, v rámci jednoduchých stavebních úprav řešení provozních požadavků nemocnice. V rámci těchto úprav bude zároveň provedena rekonstrukce vnitřních instalací v předmětné budově. Jedná se v první řadě o udržovací práce stávajícího objektu spojené s výměnou výplní stavebních otvorů a osazení nových klempířských výrobků. Jedná se také o nahrazení stávajících zděných anglických dvorků za prefabrikované, na úrovni 1.pp, spojené s celkovou sanací podzemního patra. Za druhé o jednoduché úpravy dispozice spojené s přístavbou nového vstupu a provozního wc, na úrovni 1.nadzemního podlaží a lehké úpravy provozní dispozice, umožňující nezávislý přístup do všech ploch stávající vily, na úrovni 2.np.
K novému vstupu do objektu bude přiveden nový chodník, zabezpečující přístup do
odběrného centra a to i osobám s handicapem.
Detail viz. připojený rozpočet z 9/2022.</t>
  </si>
  <si>
    <t>5014/2020/041</t>
  </si>
  <si>
    <t>IROP 2 - Pavilon S - stavební úpravy a přístavba infekční JIP</t>
  </si>
  <si>
    <t>Stávající pavilon S - infekční oddělení slouží pro hospitalizaci pacientů diagnostikovaných infekčním onemocněním. Dvoupodlažní budova má 2 lůžkové stanice. V 1.NP je odd. S1 s kapacitou 23 lůžek, v 2.NP je odd. S2 s kapacitou 16 lůžek + stávající JIP má kapacitu 6. lůžek.
Současná infekční JIP nevyhovuje hygienickým požadavkům (nemá požadované podtlakové vzduchotechnické řešení). Navrhovaná přístavba s kapacitou 6 lůžek a observací je řešena jako 2-podlažní přístavba infekčního příjmu s observací v přízemí a nové infekční JIP-ky v 2.NP.
Prostory současného 2.NP by se sloučily v oddělení S2 o kapacitě 22 lůžek.
Předpokládané stavební náklady (2/23 aktualizace nákladů +35% dle studie z  10/2020) : ve výši 160 mil. Kč vč.DPH, náklady na vybavení zdravotnickou technologií cca 15 mil. Kč, ostatní náklady - PD cca 5 mil. Kč.
Předpoklad financování z IROP2 - výzva bude zahájena počátkem 2023 (3/2023).
Pro přihlášení do výzvy je nutné mít zpracovanou PD alespoň na úrovni DUR-SP, aktuálně připraven záměr pro KÚ s realizací, financování PD z rozpočtu SNO.</t>
  </si>
  <si>
    <t>5008/2019/004</t>
  </si>
  <si>
    <t>Or_Doplnění náhradního zdroje elektro Orlová</t>
  </si>
  <si>
    <t>Je nutné vybudovat nový záložní zdroj el. energie 400 V , pro potřebu zálohování všech objektů areálu v době výpadku el. energie z distribuční sítě celé  provozovny Orlová. Stávající náhradní zdroj je původní z doby výstavby nemocnice, je technicky i morálně po 40 létech provozu zastaralý a nespolehlivý. Vysokonapěťová rozvodna NsP disponuje dvěma přívodními linkami 22 KV., přičemž může být v provozu vždy jen jedna. Při výpadku VN napájení a potřebě zprovoznění druhé VN linky je nutná manipulace ze strany ČEZ Distribuce a.s. pohotovostní služba a ze zákona má distribuční společnost 2 hodiny na zahájení manipulace na převedení linek. Tato skutečnost klade velkou a zásadní důležitost na spolehlivost a funkčnost náhradního zdroje pro zálohování el. energií stěžejních zdravotnických oddělení. Daná potřeba  je umocněna  skutečností umístění oddělení NIP- následné intenzívní dlouhodobé péče , kde je každý pacient na řízené ventilaci a přerušení dodávky el. energie znamená přímé ohrožení života.</t>
  </si>
  <si>
    <t>5000/2015/005</t>
  </si>
  <si>
    <t>Budova J - výstavba výtahu</t>
  </si>
  <si>
    <t>Pavilon J - provozně-administrativní budova.
Záměrem je realizace úprav vnitřních sklepních prostor objektu pro zřízení centrálního skladu zdravotnického materiálu s vazbou na nový nákladní výtah.
Výstavbou nového výtahu z těchto podzemních skladů do úrovně stávajícího nadzemního koridoru bude vytvořena " suchá " cesta pro zásobování ostatních pavilonů tímto koridorem. 
Zruší se rozvoz venkovní trasou. Jedná se o logistické řešení zásobování dílčích oddělení na pavilonech A - B - C z nově vytvořeného skladu.</t>
  </si>
  <si>
    <t>5003/2022/001</t>
  </si>
  <si>
    <t>Centrální bufet v budově E</t>
  </si>
  <si>
    <t xml:space="preserve">Předmětem akce je přebudování a rozšíření centrálního bufetu v budově E, kdy dojde k rozšíření kapacity míst pro sezení a zlepšení kvality poskytovaných stravovacích a občerstvovacích služeb zaměstnanců a návštěvníků nemocnice. 
Předpokládá se, že provoz v nově zřízeném bufetu bude zajišťován vlastními zaměstnanci stravovacího provozu. 
</t>
  </si>
  <si>
    <t>5008/2019/020</t>
  </si>
  <si>
    <t>Or_Rekonstrukce ambulantní rehabilitace Orlová.</t>
  </si>
  <si>
    <t>Účelem je celková rekonstrukce pro potřeby oddělení rehabilitace - převážně elektroléčba a ergoterapie. Bude provedena rekonstrukce rozvodů silnoproudé a slaboproudé elektřiny, sociálních zařízení, rozvody vody a budou provedeny změny v dispozičním uspořádání. V první fázi dojde ke zpracování projektové dokumentace. Zpracováním projektové dokumentace budou zjištěny předběžné náklady na realizaci akce a projektová dokumentace bude podkladem pro výběrové řízení na dodavatele.</t>
  </si>
  <si>
    <t>5014/2022/045</t>
  </si>
  <si>
    <t>Adaptace budovy ul. Havlíčkova/Kvapilové/Olomoucká na spisovnu (akutní nedostatek prostor)</t>
  </si>
  <si>
    <t>Stávající prostory pro ukládání a archivaci zdravotnické dokumentace jsou nedostatečné.
Chceme využít volného objektu v majetku MSK - bývalá škola v Opavě (č.p. 467/18, parc.165, Olomoucká ulice).
V těchto prostorách budou v několika etapách adaptovány prostory tělocvičny a následně 4NP budovy pro archivaci dokumentace.
Bude potřeba vyjasnit právo příjezdu k objektu tělocvičny a budovy přes cizí pozemky.
V první fázi bude postačující vybudování spisovny v prostorách tělocvičny.
Adaptace budovy spolu s instalací provozního výtahu umožní archivaci dokumentace na řadu dalších let, případně umožní i přemístění archivované dokumentace z objektu školy v katastru obce Jelenice, která je v nevyhovujícím stavu.
V první etapě by se využila tělocvična a tato by po instalaci regálů a zabezpečení mohla fungovat jako spisovna do doby adaptace celé budovy.
Aktuálně zpracována studie v příloze. (původní odhad nákladů byl pod 10 mil.)</t>
  </si>
  <si>
    <t>5009/2021/010</t>
  </si>
  <si>
    <t>IROP 2  - Rekonstrukce vstupní haly urgentního příjmu, čekárna , zateplení, triáž a logistika vozidel ZZS</t>
  </si>
  <si>
    <t>103. Výzva IROP - Vznik a modernizace urgentních příjmů. Rekonstrukce vestibulu od ul. Astronautů je nezbytná z důvodu zhoršujícího se stavebně technického stavu. Součástí rekonstrukce by byla výměna střešní krytiny vč. jejího zateplení, oken se zvýšenou tepelnou izolací, podlahové krytiny, oprava a modernizace interiéru haly. Dále by byla realizována nová elektroinstalace, výměna osvětlení. Součástí rekonstrukce by byla také úprava příjezdového prostoru a sanace opěrné zdi. Rekonstrukcí se zajistí nová logistika příjmu pacientů a vozidel ZZS na urgentním příjmu.</t>
  </si>
  <si>
    <t>5014/2018/006</t>
  </si>
  <si>
    <t>Nadzemní koridory - 2. etapa (L-G-H)</t>
  </si>
  <si>
    <t>Výstavba 2. etapy nadzemních koridorů bude navazovat na 1. etapu koridorů. Záměrem je prodloužení trasy koridorů do jižní části areálu nemocnice s napojením na další lůžkové pavilony K-G-F-H. Tímto propojením dojde k bezbariérovému spojení mezi pavilony sloužícímu pro transport pacientů na lehátkách nebo vozících (hlavně v zimním období) na odborná vyšetření, dále taky k distribuci stravy z pavilonu V kde se nachází stravovací provoz.  PD zatím nebyla zpracována, ani podán investiční záměr. Náklady = odborný odhad z r.2018, aktualizace ceny bude možná po realizaci 1.etapy koridorů.
Akce bude řešena až po realizaci Koridory I.</t>
  </si>
  <si>
    <t>5003/2023/008</t>
  </si>
  <si>
    <t>NPO - Nástavba budovy V pro odd. následné péče</t>
  </si>
  <si>
    <t>Jedná se o vybudování lůžkové stanice v budově "V" s 25 lůžky, a to 2x3 lůžkový pokoj bez soc. zařízení, 2x nadstandardní pokoj se samostatným sociálním zařízením, zbytek dvoulůžkové pokoje propojené sociálním zařízením, sesternou, vyšetřovnou, denní místností zaměstnanců, společenskou místností pro pacienty, mycí místností a skladové prostory. Součástí nástavby bude nový venkovní evakuační výtah.
Vybudováním nástavby získají pacienti nové komfortní prostředí pro 1 stanici následné péče. Stávající stanice jsou bez kyslíku, mají společné sociální zařízení, bez možnosti ubytování v nadstandardu. Vzhledem ke stárnutí populace bude možné v budoucnosti uspokojit zvýšenou potřebu lůžek následné péče.</t>
  </si>
  <si>
    <t>5018/2022/024</t>
  </si>
  <si>
    <t>Rozšíření krytých stání sanitních vozidel</t>
  </si>
  <si>
    <t xml:space="preserve">Rozšíření krytých stání sanitních vozidel v Opavě.
	</t>
  </si>
  <si>
    <t>5008/2022/005</t>
  </si>
  <si>
    <t>Vestavby sociálních zařízení na 2.p křídla A</t>
  </si>
  <si>
    <t>Cílem akce je vytvořit ve 3. NP bloku A nové hygienické zařízení v lůžkových pokojích. Součástí akce je provedení celkové rekonstrukce rozvodů elektřiny a úpravy rozvodů vzduchotechniky a zdravotechniky. 
V první fázi bude zpracována PD.</t>
  </si>
  <si>
    <t>5014/2022/010</t>
  </si>
  <si>
    <t>Lékárna - úprava výdejny</t>
  </si>
  <si>
    <t>Změna dispozic výdejny lékárny. V roce 2022 - zpracována vizualizace nových prostor - v příloze.
Pro rok 2023 pouze studie s rozpočtem, případně PD.
Dispoziční změny výdejny lékárny  pro veřejnost v 1.NP, dispozice skladovacích prostor, laboratoří přípravny léčiv. 
Akce navazuje na kompletní rekonstrukci rozvodů ZTI, které jsou v nevyhovujícím stavu
(položka 5014/2015/013).</t>
  </si>
  <si>
    <t>5000/2015/024</t>
  </si>
  <si>
    <t>Budova J - úpravy výdejny stravy pro zaměstnance</t>
  </si>
  <si>
    <t>Stravovací provoz se nachází na budově J - administrativně-provozní budova.
Vlastní příprava jídel - varna a výdej jídla probíhá v 2.NP.
Záměrem je zabezpečení přípravy a výdeje stravy dle evropských standardů HACCP (kvalita teplot vydávané stravy). Z uvedených hygienických důvodů jsou nutné úpravy elektroinstalace, zdravotechniky a souvisejících stavebních úprav prostor stravovacího provozu - přípravna a výdejna stravy, prostory mytí nádoby atd.</t>
  </si>
  <si>
    <t>5018/2020/044</t>
  </si>
  <si>
    <t>Myčka sanitních vozidel Havířov</t>
  </si>
  <si>
    <t xml:space="preserve">Projektová dokumentace - Myčka sanitních vozidel Havířov.
Předmětem realizace akce je zpracování projektové dokumentace nové myčky sanitních vozů ZZS v areálu Nemocnice s poliklinikou Havířov. Myčka bude navržena v části prostor objektu na p.č. 2236, k.ú. Havířov-město. 
Ve stávajících prostorách objektu bude vybudován nový prostor určený k mytí a základní údržbě sanitních vozidel ZZS. V rámci projektu budou navrženy kompletní rekonstrukce vnitřních prostor, kompletní přeřešení vnitnřních instalací a nezbytné vnější úpravy objektu. Součástí projektu bude návrh  instalace moderních technologií tlakového mytí a dalších technologií očisty prostor vozů.
Dále bude pravděpodobně nutné navrhnout nové napojení odpadní kanalizace.
Cílem realizace je zajištění odpovídajícího mycího boxu pro pravidelnou očistu výjezdových vozidel ZZS.
</t>
  </si>
  <si>
    <t>5000/2018/004</t>
  </si>
  <si>
    <t>IROP 2 - OOP Dvorce - přístavba a stavební úpravy</t>
  </si>
  <si>
    <t xml:space="preserve">Nemocnice provozuje oddělení ošetřovatelské péče ve Dvorcích.
Plánované vnitřní stavební úpravy oddělení ošetřovatelské péče o kapacitě 1.NP - 25 + 2.NP - 35 = celkem 60 lůžek s celkovou výměnou TZB (vnitřní vodovod, kanalizace, elektroinstalace nn + slaboproud, Dorozumívací Zařízení S+P, CCTV, PC + strukturovaná kabeláž atd). 
Stavební úpravy předpokládají dispoziční úpravy stávající lůžkové části. Z důvodu realizace hygienických uzlů přímo na pokojích (koupelny s wc) bude nově vzniklá lůžková kapacita snížena na 19 + 18 = 37 lůžek.
Plánovaná nová provozní přístavba k severnímu štítu budovy o úrovni 2.NP pro nové skladovací prostory a garáž pro sanitní vozidlo. V úrovni 2.NP přístavby bude realizovaná terasa s venkovním posezením pro pacienty.
Plánované úpravy venkovních zpevněných ploch a areálových inženýrských sítí. Příspěvková organizace disponuje studií vypracovanou v r. 2021 včetně odhadu stavebních nákladů.
Plánované financování akce je z programu IROP-2.
</t>
  </si>
  <si>
    <t>5004/2020/002</t>
  </si>
  <si>
    <t xml:space="preserve">Rozšíření horního parkoviště </t>
  </si>
  <si>
    <t xml:space="preserve">Jedná se o stávající parkoviště nad areálem nemocnice. Nyní auta parkují různě podél obrub stávající účelové komunikace. Současně docházelo i k parkování v místě příjezdu. Úpravou zpevněných ploch je snaha o usměrnění parkovacích ploch, tak aby byly plochy přesně vymezené k parkování, plochy pro chodce. Předpokládá se celková oprava zbývající části parkovišrtě, odstranění stávajících betónových a živičných povrchů i samotných konstrukčních vrstev, při zachování podloží. Budou opraveny stávající uliční vpustě.
Pro bezpečnější pohyb chodců bude rekonstruována část chodníků, které bezprostředně navazuje na obrubníky příjezdových komunikací. Povrch bude tvořen ze zámkové dlažby šedé barvy. V místech přechodu a začátku chodníků budou chodníky upraveny bezbariérové.
Dešťová voda z rekonstruovaných a nových zpevněných ploch bude odváděna do stávající kanalizace, která z části bude zrekonstruována, hlavně uliční vpustě.
Parkoviště bude vybaveno parkovacím systémem, který umožní bezproblémový provoz parkoviště s vjezdovou a výjezdovou rampou. Platební terminál bude umožňovat platbu v hotovostí nebo kartou. Systém bude sloužit rovněž jako regulátor parkování a zároveň přinese příjem pro nemocnici.
</t>
  </si>
  <si>
    <t>5003/2021/009</t>
  </si>
  <si>
    <t>IROP 2 - Heliport - doplnění technologie</t>
  </si>
  <si>
    <t xml:space="preserve">Předmětem akce je zajištění celoročního provozu v denním i nočním režimu. 
V současnosti lze heliport využívat pouze ve dne a v zimním období je nutné provádět údržbu přistávací plochy, jako je odstraňování sněhu, náledí apod. Z hlediska BOZP je provádění zimní údržby problematické, jelikož se jedná o úrovňový heliport ve výšce 20 m. Při zimní údržbě se využívá soli, která urychluje poškození stavebních materiálů, ze kterých je přistávací plocha vytvořena - poškození nátěru, betonové desky.
Dovybavení heliportu HEMS Frýdek-Místek je nezbytné pro provoz podle pravidel letů VFR v noci. 
V rámci akce dojde k dovybavení heliportu světelnými návěstidly, vyhříváním přistávací plochy a dalšími bezpečnostními technologiemi pro zajištění bezpečného provozu dle leteckých předpisů pro heliporty. </t>
  </si>
  <si>
    <t>OK</t>
  </si>
  <si>
    <t>Financování reprodukce majetku nové požadavky DSH</t>
  </si>
  <si>
    <t>Zpracována PD řeší rekonstrukci stávajícího objektu, který je v současné době ve velmi špatném stavu, zejména po stránce energetické bilance a některých stavebně konstrukčních prvků. Rovněž bude provedena výměna elektroinstalace, rekonstrukce podlah a střechy.
Bude provedeno:
- zateplení budovy 
- odstranění stávající střešní konstrukce vč. obvodového věnce 
- provedení nové střešní konstrukce vč. obvodového věnce
- výměna elektroinstalace
- výměna rozvodů tepla a topných těles (příp. kotle)
- hromosvody
- výměna rozvodů vodovodu, kanalizace a plynu
- řešení odkanalizování budovy
- řešení odvětrávání objektu
- řešení opětovného napojení strojů a zařízení na potřebné rozvody (elektro, odpady)
- výškové úpravy podlah (srovnání)
- nové výplně otvorů (okna, dveře, vrata)
- sanace podlah (izolace).</t>
  </si>
  <si>
    <t>6000/2021/046</t>
  </si>
  <si>
    <t>BR - Hala chemického materiálu CM Krnov II</t>
  </si>
  <si>
    <t xml:space="preserve">Stávající objekt haly je v důsledku dlouhodobého působení posypové soli v havarijním technickém stavu, což dokládá i zpracovány statický posudek. PD je zpracována na rekonstrukci haly s kapacitou min. 600 tun soli. Součástí projektu bude i krytá přístavba pro selankové hospodářství.
Bude provedeno:
- demontáž haly 
- nové železobet. základy + nadezdívka
- provedení dřevěné části kce haly (lepené dřevo), vč. zastřešení, opláštění, osazení vrat
- úprava napojení haly na vedení NN a vodu
- dešťová kanalizace + osazení akumulační nádrže
- protipovodňové zařízení
- výdřeva v části haly (do výšky skladování soli)
- demontáž a montáž solankového hospodářství.
</t>
  </si>
  <si>
    <t>6000/2021/025</t>
  </si>
  <si>
    <t>Zateplení dílen CM Bruntál včetně kotelny na dřevo</t>
  </si>
  <si>
    <t xml:space="preserve">Zateplení  dílen CM Bruntál včetně kotelny na dřevo:
- demontáž obvodového pláště včetně oken a vrat
- demontáž podhledu a střešní krytiny
- zateplení soklového zdiva
- výměna oken
- osazení zateplených sekčních garážových vrat
- výměna střechy
- přístavba skladů
- provedení vestavby nové kotelny a skladu dřeva
- výměna elektroinstalace a osvětlení
</t>
  </si>
  <si>
    <t>Toto je obsaženo v limitních  ve správě našeho ORJ ?</t>
  </si>
  <si>
    <t>LH AČR v Mošnově – Připojení na silnici I/58</t>
  </si>
  <si>
    <t>bez čísla</t>
  </si>
  <si>
    <t>Financování reprodukce majetku nové požadavky SOC</t>
  </si>
  <si>
    <t xml:space="preserve">V průběhu provádění realizace stavební akce "Zateplení a stavební úpravy správní budovy Domova Březiny" bylo odbornou firmou zjištěno napadení krovu střechy dřevokaznou houbou. Z uvedeného důvodu je nutno provést výměnu stávajícího střešního pláště za jiný.
Stavebními úpravami také projde vnitřní část budovy. Upraveny budou část vnitřních povrchů, jako jsou omítky, podlahy, obklady stěn apod. Vyměněny budou také všechny potřebné interiérové dveře. </t>
  </si>
  <si>
    <t xml:space="preserve">Na základě odborného posudku byla vyhodnocena havarijní situace zatékání do hlavní budovy Domova Hortenzie. Z posudku vyplynula potřeba okamžité výměny střešní krytiny vč. izolace pultové střechy hlavní budovy.
Po provedení odborné sondy, která byla aplikována do všech vrstev pláště střechy) viz. posudek v příloze)  jsme  před generální opravou střechy provedli záchovné, dílčí opravy poškozených míst podle postupu doporučeného odbornou firmou s tím, že generální oprava proběhne nejpozději během let 2023-2024.
</t>
  </si>
  <si>
    <t>5514/2021/002</t>
  </si>
  <si>
    <t>Domov Příbor, příspěvková organizace</t>
  </si>
  <si>
    <t>Výměna vzduchotechniky a vybavení kuchyně gastro</t>
  </si>
  <si>
    <t>Po ukončení revitalizace budovy v roce 2020 byla dosavadní vzduchotechnika v kuchyni  z roku 1998 řádně zprovozněna, prošla odbornou revizí a vyčištěním. V současné době má minimální výkon,  neodsává výpary a vlhkost má negativní dopad na prostředí kuchyně. Současně se zvyšuje provozní teplota v místnosti. 
VZT v roce 2020 - výměna vadných dílů, filtrační vložky, výměna vadného servopohonu topení a ovladače. Pravidelný servis prováděn.
Výměna VZT je v souladu se závěry studie energeticky úsporných opatření z roku 2017 zpracovaných MEC a energetické studie úspory energie v provozu kuchyně.
V roce 2022 byla zpracována projektová dokumentace na rekonstrukci vzduchotechniky a  gastroprojekt kuchyně. V roce 2023 bude podána žádost o poskytnutí dotace z OPŽP pod názvem "Rekonstrukce kuchyně Domova Příbor" a vydáno stavební povolení. Výběr dodavatele a vlastní realizace je plánována na rok 2024. V rámci rekonstrukce dojde k výměně  vzduchotechnické jednotky, potrubí včetně systému řízení  a výměně stávajících energeticky náročných spotřebičů v kuchyni. Uvedenou investiční akcí bude organizace disponovat kuchyní s moderními energeticky méně náročnými technologiemi.</t>
  </si>
  <si>
    <t>5502/2021/006</t>
  </si>
  <si>
    <t>Harmonie, příspěvková organizace</t>
  </si>
  <si>
    <t>Rekonstrukce koupelen DOZP budova</t>
  </si>
  <si>
    <t xml:space="preserve">Rekonstrukce dvaceti značně opotřebených koupelen v DOZP, </t>
  </si>
  <si>
    <t>5505/2022/004</t>
  </si>
  <si>
    <t>Nový domov, příspěvková organizace</t>
  </si>
  <si>
    <t>Rekonstrukce objektu organizace Nový domov, příspěvková organizace vedoucí k energetickým úsporám</t>
  </si>
  <si>
    <t>Předmětem projektu je celková rekonstrukce objektu organizace Nový domov, příspěvková organizace, se sídlem U Bažantnice 1564/15, Nové Město, 735 06 Karviná, která poskytuje sociální služby domov pro seniory a domov se zvláštním režimem s celkovou kapacitou 191 lůžek. Jedná se o komplex 7 vzájemně propojených budov s tím, že 2 budovy prošly celkovou rekonstrukci a projekt se jimi nezabývá.
Vzhledem k technicky nevyhovujícímu stavu obvodového pláště, střechy a plynové kotelny, která je záložním zdrojem tepla při odstávkách CZT, a dále netěsnosti oken, vzešla potřeba komplexního řešení s cílem snížení energetické náročnosti objektu a závislost na jiných zdrojích. Z tohoto důvodu byla Moravskoslezským energetickým centrem, příspěvková organizace (dále jen MEC) zpracována energetická studie areálu, která navrhuje celkovou rekonstrukci zahrnující:
•	zateplení obálky budovy,
•	výměnu stávajících oken,
•	instalaci vnějších žaluzií,
•	instalaci kogenerační jednotky a strojovny ÚT a TV,
•	instalaci fotovoltaické elektrárny s bateriovým uložištěm,
•	zřízení centrálního energetického dispečinku,
•	vybudování akumulace a retence srážkových vod.
Navržená opatření mají vliv na snížení spotřeby energie na vytápění, ohřev teplé vody a dále výrobu vlastní elektrické energie, která sníží množství odebrané elektřiny ze sítě. 
Díky rekonstrukci dojde k úspoře spotřeby tepla a výraznému snížení odběru elektrické energie ze sítě. Celková úspora energie je predikována ve výši 1 197 GJ/rok, tzn. jedná se o úsporu cca 28,5 % energie. Z hlediska emisí CO2 je odhadována úspora 25,78%, zároveň dojde k úspoře primární energie z neobnovitelných zdrojů o 50 %.</t>
  </si>
  <si>
    <t>5505/2019/008</t>
  </si>
  <si>
    <t>Revitalizace společných prostor a rekonstrukce lůžkového výtahu</t>
  </si>
  <si>
    <t>1) Studie vestavby lůžkového výtahu - vypracována:
Studie řeší zajištění převozu klientů na lůžku mezi 1.a 2. patrem bloků A a B organizace za využití prostor stávající výtahové šachty s možností jejího rozšíření do přilehlých prostor. Navrhované řešení je v souladu s platnými normami a vyhláškami a nezmenší ubytovací prostory organizace. 
Studie zároveň řeší rekonstrukci navazujících společných prostor, které doposud rekonstrukcí neprošly a dále propojení budov A a B s administrativní budovou C s ohledem na imobilitu klientů.
Dispozičně dojde ke změnám prostor - 
 - v budovách A a B: ordinace, společenská místnost, sklad, sesterna
 - v budově C: kancelář administrativních pracovnic.
Místnosti, které přijdou o přirozené osvětlení a přirozené větrání okny budou vybaveny technologiemi dle platné legislativy, které zajistí dostatečnou výměnu vzduchu a umělé osvětlení prostor v souladu s platnou legislativou. 
Předpokládaná časová náročnost pro vypracování PD a stavebního povolení je 9 měsíců.</t>
  </si>
  <si>
    <t>5502/2022/013</t>
  </si>
  <si>
    <t>Realizace umístění fotovoltaické elektrárny DOZP I.</t>
  </si>
  <si>
    <t xml:space="preserve">Zajištění vlastní výroby energie pro budovu DOZP I včetně možnosti prodeje nadbytku.  </t>
  </si>
  <si>
    <t>5502/2022/014</t>
  </si>
  <si>
    <t>Realizace umístění fotovoltaické elektrárny  DOZP II.</t>
  </si>
  <si>
    <t>Využití jiných zdrojů pro výrobu vlastní energie.</t>
  </si>
  <si>
    <t>5509/2023/004</t>
  </si>
  <si>
    <t>Domov Jistoty, příspěvková organizace</t>
  </si>
  <si>
    <t>Rekonstrukce CHB bydlení</t>
  </si>
  <si>
    <t>Záměrem naší organizace je koupit vhodný objekt pro chráněné bydlení. Předpokládáme, že tento objekt bude nutné rekonstruovat.</t>
  </si>
  <si>
    <t>5511/2022/006</t>
  </si>
  <si>
    <t>Centrum psychologické pomoci, příspěvková organizace</t>
  </si>
  <si>
    <t>Výstavba nového objektu v Bruntále</t>
  </si>
  <si>
    <t>Předmětem projektu je výstavba nového objektu v Bruntále pro poskytování odborného sociálního poradenství organizací Centrum psychologické pomoci, příspěvková organizace (CPP) a Zařízení pro děti vyžadující okamžitou pomoc (ZDVOP). Na území města Bruntál – části pozemku parc. č. 2654/1, v k.ú. Bruntál-město, obec Bruntál, bude vybudováno zázemí - poradna pro organizaci CPP, která poskytuje psychologické a sociální poradenství, včetně poradenství pro pěstounské a osvojitelské rodiny. V rámci tohoto objektu budou rovněž vybudovány prostory pro ZDVOP, které slouží k zajištění okamžité, krátkodobé pomoci ohroženému dítěti. Aktuálně pracoviště CPP je v Bruntále na ul. Jesenická v pronajatých komerčních prostorech. Měsíční nájemné ve výši zhruba 13.000 Kč je z pohledu kvality pronajatých prostor již neakceptovatelné. Budova má netěsnící okna, čtyři kanceláře a jedna vzdělávací místnost nemají přívod vody – ta je k dispozici pouze na WC, které jsou společné i pro ostatní subjekty pronajímající si prostory v daném patře. Pracovní prostředí není pro pracovníky, ani pro klienty vzhledem k těmto skutečnostem přívětivé. Stávající ZDVOP Pampeliška je umístěno v hezké, ale hromadnou dopravou špatně dostupné lokalitě. Technický stav budovy, ve které se ZDVOP nachází, je nedobrý, zejména z pohledu nevyhovující elektroinstalace, která nevyhovuje dnešním parametrům. Budova také není bezbariérová a tím, že ZDVOP je určeno i pro dětí se zdravotním handicapem, lze tuto skutečnost vnímat jako zásadní překážku při poskytování služby. Sloučení  pracovišť bude ku prospěchu dětí, umístěných ve ZDVOP, i z důvodu bezprostřední blízkosti psychologů, kteří nyní za dětmi dvakrát týdně dojíždějí a poskytují jim psychologickou a terapeutickou pomoc. Vzhledem k nutnosti výstavby nového zázemí pro výše zmíněnou organizaci rozhodlo zastupitelstvo kraje dne 16. 6. 2022 nabýt darem od města Bruntál předmětnou část pozemku a předat jej k hospodaření organizaci.</t>
  </si>
  <si>
    <t>5527/2023/002</t>
  </si>
  <si>
    <t>Domov Letokruhy, příspěvková organizace</t>
  </si>
  <si>
    <t>Stavební úpravy a přístavba zahradního altánu včetně plotu ze severní strany</t>
  </si>
  <si>
    <t xml:space="preserve">Jedná se o stavební úpravy objektu zahradního altánu bez č. p. na pozemku par. č. 929 v areálu Domova letokruhy v katastrálním územní Budišov nad Budišovkou. Přístavba altánu je navržena k východní straně altánu na pozemku par. č. 275/1 včetně terénních úprav a zpevněných ploch.
Dále pak o oplocení areálu ze severní strany a sjednocení vzhledu zahradních staveb. Původně to byla lehárna pro plicní sanatorium, pak zahradní altán a později jsme ho nechali osadit okny, abychom získali polokrytý prostor pro naše zahradní akce a terapie klientů na zahradě a v dobových interiérech. V altánu totiž máme jednotlivá zákoutí se starým nábytkem. Využití by bylo stále stejné, jen jde o sjednocení stylu staveb na zahradě a dále o možnost plného uzavření (krádeže, zimní období).
</t>
  </si>
  <si>
    <t>Akce, které nejsou zahrnuty v limitech  FIN</t>
  </si>
  <si>
    <t>OK dle limitu FIN</t>
  </si>
  <si>
    <t>5519/2021/001      4143105519 ORG</t>
  </si>
  <si>
    <t>Domov Bílá Opava, příspěvková organizace</t>
  </si>
  <si>
    <r>
      <rPr>
        <sz val="8"/>
        <color rgb="FF000000"/>
        <rFont val="Arial"/>
        <family val="2"/>
        <charset val="238"/>
      </rPr>
      <t xml:space="preserve">Oprava střechy a fasády, ul. Rybářská </t>
    </r>
    <r>
      <rPr>
        <sz val="8"/>
        <color rgb="FFFF0000"/>
        <rFont val="Arial"/>
        <family val="2"/>
        <charset val="238"/>
      </rPr>
      <t>II. etapa</t>
    </r>
  </si>
  <si>
    <t xml:space="preserve">Stav střešní krytiny hlavní budovy se blíží havarijnímu stavu, stávající střešní krytina je značně opotřebovaná, křehká a na několika místech do střechy zatéká. Některé prvky krovu jsou nakaženy dřevokaznými škůdci a hnilobou. 
V rámci akce dojde ke kompletní výměně střešní krytiny a výměně poškozených dřevěných prvků. Veškeré dřevěné prvky budou očištěny a impregnovány proti škůdcům.
Stávající fasáda je na několika místech narušená. Průběžně dochází k jejímu uvolňování a odpadávání, čímž hrozí úraz osob nebo poškození majetku umístěného na přilehlých plochách. Oplechování říms je na několika místech zkorodované tak, že voda zatéká pod fasádu.
V rámci akce dojde k oklepání zvětralé omítky. Následně bude provedena nová omítka včetně štukatérských a klempířských prací.
V roce 2022-2023 se přepokládá projekční příprava této akce, v roce 2024 potom samotná realizace akce. Náklady na realizaci akce budou upřesněny na základě dokončené projektové dokumentace. - v průběhu projekční činnosti vyvstala nutnost řešit vzduchotechniku (po rekonstrukci nelze použít stávající) a dále je nutno provést sanaci sklepních prostor (zdiva a základů)
- stavební část akce bude realizována ve 3 etapách
</t>
  </si>
  <si>
    <t>Financování reprodukce majetku Nové požadavky KPP</t>
  </si>
  <si>
    <t>V místnostech depozitů frýdeckého zámku se projevilo výrazné prohnutí původních dřevěných stropů. Byl zpracován statický posudek stropu, kde se jevil extrémně nadměrný průhyb stropní konstrukce, a to v místnosti depozitáře č. 8. Dle přiložené studie hrozí v této místnosti havarijní stav.
Místnost depozitáře je rohová, nepravidelného tvaru. Pod touto místností se nachází taktéž depozitář, nad ní půda, kde jsou taktéž uloženy historické předměty. Na základě měření byl zjištěn průhyb podlahy uprostřed 60 mm a průhyb stropu cca 130 mm. Statické posouzení řeší rovněž návrh nových stropních trámů z lepeného vrstveného dřeva LVL případně z lepeného lamelového dřeva BSH, které jsou rozměrově stabilní, z vysušeného řeziva, povrchová kvalita Si.
Po prohlídce na místě samém byla dohodnuta a provedena organizační opatření, která spočívala v postupném vystěhování dotčených prostor. Dále bylo konstatováno, že prostory této části depozitů frýdeckého zámku neprošly v posledních cca 40-50 letech podstatnou stavební úpravou vč. např. elektroinstalace apod., byly zjištěny praskliny zdiva ve snížené části budov Je navrhováno provést kompletní revitalizaci této části frýdeckého zámku s tím, že v nejbližší době budou zpracovány doplňující průzkumy a projektová dokumentace s následnou realizací.</t>
  </si>
  <si>
    <t>4006/2021/001</t>
  </si>
  <si>
    <t>Muzeum Novojičínska, příspěvková organizace</t>
  </si>
  <si>
    <t>Zámek Nová Horka-stavební úpravy ostatních objektů</t>
  </si>
  <si>
    <t>Stavební úpravy stávajících objektů v areálu zámku, které nebyly řešeny v předchozích etapách:
1. parcela č. 2/2 - stará ledovna - stavební úpravy  
2. parcela č. 10 - stará vrátnice - stavební úpravy 
3. parcela č. 227 - čistírna odpadních vod - odstranění objektu po přepojení areálu zámku na nově budovanou splaškovou kanalizaci
4. parcela č. 226 - hospodářská budova (garáž) - odstranění objektu 
Jedná se o zpracování PD pro stavební povolení (příp. odstranění stavby) a provádění stavby včetně realizace stavebních prací. 
U položky č. 4 bude PD pro odstranění stavby zpracována v roce 2023 v rámci akce 4006/2020/023. PD bude hrazena z vlastních zdrojů.</t>
  </si>
  <si>
    <t>4005/2021/005</t>
  </si>
  <si>
    <t xml:space="preserve">Hrad Sovinec - Revitalizace objektu 4. brány a oprava přilehlé opěrné zdi </t>
  </si>
  <si>
    <t>Bude provedena celková obnova objektu 4. brány hradu Sovince, která bude spočívat v obnově stávajícího sociálního zařízení a přilehlé kuchyně s pokoji v obou patrech objektu.
(elektro, podlahy, omítky, osvětlení atd.)
Na přilehlé opěrné zdi bude opraveno a vyspárováno degradované, poškozené zdivo, hlavy zdiva z betonu se nahradí plochými kameny a bude opraveno a nově ukotveno zábradlí.</t>
  </si>
  <si>
    <t>4006/2023/002</t>
  </si>
  <si>
    <t>Žerotínský zámek - oprava renesančního přístavku</t>
  </si>
  <si>
    <t>Pod kódem 4006/2022/001 je evidována akce "Žerotínský zámek – centrum relaxace a poznání", která řeší 1.etapu opravy Žerotínského zámku v Novém Jičíně. V rámci této akce bude postaven nový prosklený vstupní kubus, který bude v těsné blízkosti stávajícího renesančního přístavku Žerotínského zámku. 
Další část opravy Žerotínského zámku je řešena akcí 4006/2020/001 "Žerotínský zámek - revitalizace objektu", která řeší zároveň i opravu renesančního přístavku. Při prezentaci projektové studie této akce dne 16.2.2023 bylo dohodnuto, že oprava renesančního přístavku bude provedena v rámci stavby "Žerotínský zámek – centrum relaxace a poznání". Toto řešení má zajistit lepší návaznosti etapizace opravy Žerotínského zámku. 
V rámci této akce tedy bude opraven renesanční přístavek včetně krovu, fasády a výplně otvorů.</t>
  </si>
  <si>
    <t>4004/2019/032</t>
  </si>
  <si>
    <t>Revitalizace obřadní síně frýdeckého zámku</t>
  </si>
  <si>
    <t>Úprava prostor obřadní síně, elektroinstalace, úprava podlahy, výmalba, nový závěsný systém pro instalace výstav, zabezpečení prostor systémem EZS, včetně kamerového systému. Prostor výstavní síně byl pronajat statutárnímu městu Frýdek-Místek,  prostor by mohl být smysluplně využit pro rozvoj vlastních aktivit muzea i pro širokou veřejnost.</t>
  </si>
  <si>
    <t>4005/2021/004</t>
  </si>
  <si>
    <t>Hrad Sovinec - Revitalizace objektu Klippelovy bašty a prvního nádvoří s přilehlou chodbou</t>
  </si>
  <si>
    <t>V roce 2023 bude vypracovaná projektová dokumentace ve stupni provedení stavby a  stavební rozpočet. PD bude řešit celkovou obnovu objektu Klippelovy bašty, prvního nádvoří a přilehlé spojovací chodby. Tato stavba by měla být realizována v roce 2024.</t>
  </si>
  <si>
    <t>4005/2021/008</t>
  </si>
  <si>
    <t>Zámek Bruntál - Revitalizace objektu velké výstavní síně</t>
  </si>
  <si>
    <t>Bude provedena celková oprava celé prostory velké výstavní síně. (elektro, nové nasvětlení, opravy omítek, výměna podlahy).</t>
  </si>
  <si>
    <t>4003/2015/015</t>
  </si>
  <si>
    <t>Muzeum Těšínska, příspěvková organizace</t>
  </si>
  <si>
    <t>Obnova Památníku obětem nacistického teroru v Havířově vč. dlažby</t>
  </si>
  <si>
    <t>Památník obětem nacistického teroru je součástí areálu pobočky Muzea Těšínska, p. o., Památníku životické tragédie v Havířově. Byl vybudován jako připomínka tragické události, jež se odehrála 6. srpna 1944 a svým rozsahem představovala největší nacistickou likvidační akci na území Těšínska. Památník byl postaven podle návrhu Franciszka Świdra, odhalen r. 1949 a následně rekonstruován r. 1979, resp. r. 1984 (areál). V roce 1958 byl Památník obětem nacistického teroru zapsán do seznamu kulturních památek, r. 1989 byl prohlášen národní kulturní památkou.
Přes již v minulosti provedené dílčí opravy se však památník dlouhodobě potýká s problémem negativního působení počasí, resp. povětrnostních vlivů, což způsobuje nežádoucí kvalitativní změny (např. viz přiložená fotodokumentace). Aktuální vzhled památníku tak již do jisté míry zcela nekoresponduje s významem tohoto pietního místa. Problémovou situaci navíc umocňuje skutečnost, že se jedná o národní kulturní památku, tj. jednu z nejvýznamnějších součástí kulturního bohatství národa.
V zájmu odstranění této nepříznivé situace plánuje Muzeum Těšínska, p. o., provedení nezbytných oprav tohoto památkového objektu, příp. jeho doporučenou obnovu, včetně souvisejích prací. Konkrétní rozsah potřebných prací bude stanoven dodatečně, po vypracování nezbytné dokumentace, a to s ohledem na reálnou možnost získání finančních zdrojů na realizaci. Zohledněna budou závazná stanoviska příslušných orgánů a úřadů.</t>
  </si>
  <si>
    <t>4003/2020/006</t>
  </si>
  <si>
    <t>Oprava zpevněné plochy, výměna dlažby PŽT</t>
  </si>
  <si>
    <t>Jedná se o veřejně přístupnou plochu u památníku životické tragédie, která je v havarijním stavu, Na nevyhovující stav upozorňovalo v minulosti dopisem kraji také město Havířov. Jednalo by se o kompletní výměnu dlažby včetně podkladních vrstev a řešení odvodněn srážkových vod před budovou PŽT.</t>
  </si>
  <si>
    <t>4004/2019/029</t>
  </si>
  <si>
    <t>Kompletní výměna elektroinstalace frýdeckého zámku</t>
  </si>
  <si>
    <t>Nevyhovující stav technický a bezpečnostní. V budově zámku je elektroinstalace z 70.let 20. století (vyjma nově realizované expozice). Její stav je nevyhovující, stav nedostačuje dnešním normám a technickým požadavkům. Vzhledem ke skutečnosti, že v těchto prostorách jsou depozitární prostory i výstavní prostory je nutné zpracovat studii, poté projektovou dokumentaci, která bude problém řešit. Po schválení projektové dokumentace proběhne realizace akce.</t>
  </si>
  <si>
    <t>4004/2021/005</t>
  </si>
  <si>
    <t>Oprava fasády objektu č.p. 65</t>
  </si>
  <si>
    <t>Fasáda tohoto objektu je v nevyhovujícím stavu a její stav si žádá opravu. 
V rámci obnovy fasády je nutné odstranit příčinu vlhkosti na fasádě a následně prokazatelně poškozenou a nesoudržnou omítku, novou omítkou budou doplněny pouze odpadlé části omítky, případně nahrazeny nesoudržné části fasádní omítky. Nátěr fasády bude proveden ve stávajících barevných odstínech. Střešní svody a parapetní plechy budou opatřeny nátěrem v barvě stávající s výjimkou stávajících svodů, které budou ponechány bez nátěru.
Je zpracována projektová dokumentace, kterou však bude nutno na stávající stav aktualizovat, včetně průzkumu.</t>
  </si>
  <si>
    <t>4004/2019/044</t>
  </si>
  <si>
    <t>Oprava páteřní komunikace hradu Hukvaldy</t>
  </si>
  <si>
    <t xml:space="preserve">Jedná se o opravu páteřní komunikace včetně výměny inženýrských sítí. Jedná se o pokračování opravy komunikací na hradě Hukvaldy, byla zahájena v roce 2021 při akci "Hrad Hukvaldy - dobudování infrastruktury". Původně měla být celá akce realizována již v roce 2020 v rámci programu INTERREG, který však nebyl schválen.  </t>
  </si>
  <si>
    <r>
      <rPr>
        <strike/>
        <sz val="8"/>
        <color rgb="FF000000"/>
        <rFont val="Arial"/>
        <family val="2"/>
        <charset val="238"/>
      </rPr>
      <t>Havarijní stav stropních konstrukcí na zámku v Bruntále tato akce</t>
    </r>
    <r>
      <rPr>
        <strike/>
        <sz val="8"/>
        <color rgb="FFFF0000"/>
        <rFont val="Arial"/>
        <family val="2"/>
        <charset val="238"/>
      </rPr>
      <t xml:space="preserve"> </t>
    </r>
    <r>
      <rPr>
        <sz val="8"/>
        <color rgb="FFFF0000"/>
        <rFont val="Arial"/>
        <family val="2"/>
        <charset val="238"/>
      </rPr>
      <t xml:space="preserve">bude sloučena   s akcí   Zámek Bruntál - Rekonstrukce elektroinstalace a zdravotechnických rozvodů a revitalizace objektu a změněn název na </t>
    </r>
    <r>
      <rPr>
        <b/>
        <sz val="8"/>
        <color rgb="FFFF0000"/>
        <rFont val="Arial"/>
        <family val="2"/>
        <charset val="238"/>
      </rPr>
      <t>"Rekonstrukce vnitřních prostor"</t>
    </r>
    <r>
      <rPr>
        <sz val="8"/>
        <color rgb="FFFF0000"/>
        <rFont val="Arial"/>
        <family val="2"/>
        <charset val="238"/>
      </rPr>
      <t xml:space="preserve"> </t>
    </r>
  </si>
  <si>
    <t>Na základě obdržených statických posudků stropních konstrukcí bylo zjištěno, že stávající stav stropů nad mezipatrem, 1.NP, 2.NP a 3.NP v objektu NKP Zámku Bruntál je nevyhovující co do nosnosti či únosnosti. Je tedy zapotřebí připravit projektovou dokumentaci a následně zajistit revitalizaci stropů.
Jedná se o havrijní stav, který je nezbytné bezodkladně řešit.</t>
  </si>
  <si>
    <t>OK dle limitů FIN plus 1 mil</t>
  </si>
  <si>
    <t>Akce , které nejsou zahrnuty v limitech FIN</t>
  </si>
  <si>
    <t>4006/2020/001  4043004006 ORG</t>
  </si>
  <si>
    <t>Žerotínský zámek - revitalizace objektu</t>
  </si>
  <si>
    <r>
      <rPr>
        <sz val="8"/>
        <color rgb="FF000000"/>
        <rFont val="Arial"/>
        <family val="2"/>
        <charset val="238"/>
      </rPr>
      <t>4005/2022/001 4347004005 ORG na ORJ</t>
    </r>
    <r>
      <rPr>
        <sz val="8"/>
        <color rgb="FFFF0000"/>
        <rFont val="Arial"/>
        <family val="2"/>
        <charset val="238"/>
      </rPr>
      <t xml:space="preserve"> 17</t>
    </r>
  </si>
  <si>
    <r>
      <t xml:space="preserve">Zámek Bruntál - </t>
    </r>
    <r>
      <rPr>
        <strike/>
        <sz val="8"/>
        <color rgb="FF000000"/>
        <rFont val="Arial"/>
        <family val="2"/>
        <charset val="238"/>
      </rPr>
      <t>Rekonstrukce elektroinstalace a zdravotechnických rozvodů a revitalizace objektu</t>
    </r>
    <r>
      <rPr>
        <sz val="8"/>
        <color rgb="FFFF0000"/>
        <rFont val="Arial"/>
        <family val="2"/>
        <charset val="238"/>
      </rPr>
      <t xml:space="preserve"> změna názvu na Rekonstrukce vnitřních prostor</t>
    </r>
  </si>
  <si>
    <t>Financování reprodukce majetku nové požadavky ŠMS se závazkem na rok 2024 a další léta</t>
  </si>
  <si>
    <t xml:space="preserve">Havarijní stav stropních konstrukcí na zámku v Bruntále tato akce bude sloučena   s akcí   Zámek Bruntál - Rekonstrukce elektroinstalace a zdravotechnických rozvodů a revitalizace objektu a změněn název na "Rekonstrukce vnitřních prostor" </t>
  </si>
  <si>
    <t>Nad částí budovy odborného léčebného ústavu, ve které je situována mateřská škola,  byla provedena výměna  střešní krytiny, která byla v havarijnim stavu viz akce v roce 2017.  V ostatních částech budovy je  rovněž střecha  s plechovou krytinou. Tato krytina je v nevhovujícím stavu, některé části krovů, bednění a části střešních oken jsou již prohnilé. Je nezbytné zdemontovat starou střešní krytinu v celém rozsahu, provést výměnu poškozených částí krovů a bednění včetně ošetření nátěrem proti plísni a houbám a položení nové hydroizolace a krytiny.</t>
  </si>
  <si>
    <t>Účelem akce je rekonstrukce stravovacího provozu karvinské nemocnice, neboť současný stav je nevyhovující jak z hlediska hydroizolace podlah pod varnou plochou, kdy zatéká do suterénních skladovacích prostor, tak z pohledu vzduchotechniky, která je kapacitně nedostatečná.
V rámci rekonstrukce by mělo dojít k modernizaci stravovacího provozu včetně technologií, varné technologie, úpravě dispozičních řešení varny včetně přilehlého zázemí a k novému řešení výdeje pro pacientskou stravu. 
V roce 2021 vynaložila příspěvková organizace 95 tis. Kč na zpracování studie, která uvedla předpokládanou hodnotu realizace stavby ve výši 100 mil. Kč. 
Finanční prostředky vyčleněné na rok 2024 budou sloužit na projekční přípravu, po jejímž dokončení budou náklady na realizaci stavby upřesněny.</t>
  </si>
  <si>
    <t xml:space="preserve">Zpracována PD řeší rekonstrukci stávajícího objektu, který je v současné době ve velmi špatném stavu, zejména po stránce energetické bilance a některých stavebně konstrukčních prvků. Rovněž bude provedena výměna elektroinstalace, rekonstrukce podlah a střechy.
</t>
  </si>
  <si>
    <t>Manažer akce</t>
  </si>
  <si>
    <t>PO</t>
  </si>
  <si>
    <t>MSK</t>
  </si>
  <si>
    <t xml:space="preserve">Popis </t>
  </si>
  <si>
    <t xml:space="preserve">PO </t>
  </si>
  <si>
    <t>Předmětem akce je oprava zídky v rámci které bude provedeno otlučení /osekání vnější stávající vápenné omítky, bude proveden penetrační nátěr stěn, cementový postřik a nanesení nové vápeno-cementové hrubé omítky.</t>
  </si>
  <si>
    <t>Předmětem akce je  provedení opravy sociálních zařízení u horní i dolní tělocvičny školy. Bude provedena výměna rozvodů vody a odpadu včetně výměny sanitárního vybavení. Vše bude provedeno v souladu s požadavky památkářů (budova je kulturní památkou).</t>
  </si>
  <si>
    <t xml:space="preserve">Předmětem akce je prrovedení rekonstrukce silnoproudé a slaboproudé instalace v souladu s platnými normami včetně výměny osvětlení.  V rámci akce dojde k demontáži starého zařízení, výměna rozvaděčů, kabelů, zásuvek, vypínačů, krabic a svítidel. Součástí akce budou také související stavební práce.
</t>
  </si>
  <si>
    <t xml:space="preserve">Předmětem  akce je výměna stávajícího  plynového kotle včetně armatur a napojení, upravit spalinové cesty a provést nezbytné stavební úpravy  v kotelně  pro vytápění tělocvičny a cvičné kuchyně. </t>
  </si>
  <si>
    <t xml:space="preserve">Předmětem akce je provedení rekonstrukce silnoproudé a slaboproudé instalace v souladu s platnými normami včetně výměny osvětlení.  S ohledem na provoz školy a rozsah stavebních prací musí být akce etapizována. V roce 2024 bude zpracována kompletní projektová dokumentace. 
</t>
  </si>
  <si>
    <t xml:space="preserve">Předmětem akce je výměna rozvodů studené vody (SV), teplé užitkové vody (TUV) včetně kanalizace v pavilonech A, B, C, a to páteřních rozvodů. Současně bude provedena výměna svislých rozvodů v části budovy A.
</t>
  </si>
  <si>
    <t xml:space="preserve">Předmětem akce je výměna vodorovné - páteřní sítě. Jedná se o potrubí k hydrantům, pitné vody, rozvody ústředního topení včetně výměny zákrytových panelů kanálů, dlažby a výmalby stavbou dotčených prostor. </t>
  </si>
  <si>
    <t xml:space="preserve">Předmětem akce je  kompletní rekonstrukce podlahy.Místnost dílen není možné užívat žáky z důvodu  havarijního stavu podlahy, která je na mnoha místech rozdrolena a napadena dřevokaznými houbami. </t>
  </si>
  <si>
    <t>Předmětem akce je  výměna zastaralých rozvodů elektroinstalce (rozvaděčů a kabelových rozvodů) včetně jističů na budově A. Součástí akce je výměna osvětlovacích těles a následné malování po rekonstrukci.</t>
  </si>
  <si>
    <t>Předmětem akce jev ýměna silnoproudých a slaboproudých rozvodů v souladu s platnými předpisy. Bude také provedena instalace  chybějící EPS a PBŘ objektu. V roce 2024 bude zpracována kompletní projektová dokumentace. V roce 2025 samotná realizace stavby.</t>
  </si>
  <si>
    <t>Předmětem akce je výměna dílčích komponentů jako např. výměníku tepla, čerpadla, měřících zařízení, pojistných ventilů, elektrických a řídících zařízení  s cílem minimalizovat  tak zařízení k omezení tepelných ztrát, což povede ke snížení odběru eleketrické energie a dalším úsporám.</t>
  </si>
  <si>
    <t xml:space="preserve">
Předmětem akce je Instalace nových plynových kondenzačních kotlů včetně napojení a armatur,zřizení větve pro přípravu teplé vody včetně akumulačních zásobníků a výměník. Provedeny budou nové kouřovody, upraveny komíny, rekonstruovány elektrorozvody a měření spotřeby. </t>
  </si>
  <si>
    <t>Předmětem akce je rekonstrukce elektroinstalace včetně výměny osvětlovacích těles a výměnu rozvodů vody a kanalizace a obnovu sanitárního vybavení v budově  internátu, mateřské školy a SPC. V roce 2024 bude zpracována projektová dokumentace. Stavba bude realizována v roce 2025</t>
  </si>
  <si>
    <t>Předmětem akce je rekonstrukce elektroinstalace dle platných předpisů, výměna rozvodů vody, kanalizace a rekonstrukce sociálního zařízení. Součástí akce bude výměna klimatizační jednotky včetně rozvodů. V roce 2024 bude zpracována projektová dokumentace.</t>
  </si>
  <si>
    <t xml:space="preserve">Předmětem akce je rekonstrukce podlah tělocvičny, která je denně využívána, jsou původní parkety z roku 1983.  Rekonstrukce řeší výměnu podlahových vrstev včetně instalace sportovního protiskluzového povrchu.        </t>
  </si>
  <si>
    <t xml:space="preserve">Předmětem  akce je vybudování nového vstupu do budovy pro žáky, vybourání stávajících příček, sanováno obvodové zdivo včetně souvisejících prací. Prostory současných šaten jsopu vlhké a nevětratelné.  Upravením prostoru dojde k omezení energetických ztrát, odstranění vlhkosti a vytvoření estetického prostředí. 
</t>
  </si>
  <si>
    <t>Předmětem akce je rekonstrukce elektroinstalace  ve třídách a kabinetech dle paltných předpisů. Akce zahrnuje rekonstrukci silnoproudé a slaboproudé elektroinstalace (EPS, EZS, kamerový systém, aj.) V roce 2024 bude zpracována projektová dokumentace.</t>
  </si>
  <si>
    <t xml:space="preserve">Předmětem akce je  výměna stávajícího osobního výtahu pro dopravu osob za výtah nový, který bude plnit stejný účel, ale zásadní změnou bude jeho nová dispozice pro doipravu imobilních osob. </t>
  </si>
  <si>
    <t xml:space="preserve">Předmětem akce je výměna stávajících netěsných oken, která jsou ve špatném technickém stavu. Nová okna budou zvolena s ohledem na památkovou ochranu objektu. V roce 2024 bude zpracován projekt a zajištěno jeho projednání s Národním památkovým ústavem.   </t>
  </si>
  <si>
    <t>Předmětem akce je  celková rekonstrukce  stávajícíh sociálních zařízení v souladu s platnými hygienickými předpisy. V roce 2024 bude zpracována projektová dokumentace.</t>
  </si>
  <si>
    <t>Předmětem akce je komplexní rekonstrukce sociálních zařízení v budově B školy, včetně nových rozvodů vody a odpadů. Budova B školy byla postavena v 80tých letech minulého století. Budova je postavena na nestabilním podloží, z toho důvodu dochází k pohybu budovy, praskání příček a pod.</t>
  </si>
  <si>
    <t>Předmětem akce je zhotovení nové  hydroizolace stěny na budově B, včetně ochrany hydroizolace nopovou folií a oddrenážováni prostoru z vnější strany, včetně všech souvisejících prací.</t>
  </si>
  <si>
    <t xml:space="preserve">Předmětem akce je kompletní provedení výměny zastaralých silnoproudých i slaboproudých rozvodů zahrnující výměnu rozvaděčů a kabelových rozvodů na budově školy a následné malování. V roce 2024 bude zpracována projektová dokumentace.
</t>
  </si>
  <si>
    <t>Předmětem akce je vybudování kanalizační přípojky.Obec Velké Heraltice uvede v roce 2023 do provozu kanalizační řád a ČOV, pro příspěvkovou organizaci vyplývá povinnost  připojení objektů na splaškovou kanalizaci do 2 let.
V roce 2024 bude probíhat projektová příprava.</t>
  </si>
  <si>
    <t xml:space="preserve">Předmětem akce je výměna 25 kusů plastových oken včetně žaluzií na budově školní jídelny. Současně dojde k výměně vnitřních i venkovních parapetů za plastové. </t>
  </si>
  <si>
    <t xml:space="preserve">Předmětem akce je výměna poškozeného střešního pláště a  rekonstrukce vnitřních prostor (omítky, podlahy, obklady stěn apod.) vč. výměny interiérových dveří. </t>
  </si>
  <si>
    <t>Předmětem akce je  kompletní výměna střešní krytiny vč. tepelné izolace. z důvodu havarijního stavu střechy ke kompletní výměně střešní krytiny vč. tepelné izolace.</t>
  </si>
  <si>
    <t>Předmětem akce je kompletní revitalizace části Frýdeckého zámku, řešeny budou přetížené a poškozené stropy, zvětralé a popraskané vnitřní omítky, elektroinstalace atd.</t>
  </si>
  <si>
    <t xml:space="preserve">Předmětem akce je kompletní revitalizace nevyhovujících stropů v objektu zámku v Bruntále, který je národní kulturní památkou. </t>
  </si>
  <si>
    <t xml:space="preserve">Název akce </t>
  </si>
  <si>
    <t>Rekonstrukce objektu dílen a garáží CM Krnov</t>
  </si>
  <si>
    <t xml:space="preserve">Předmětem akce je výměna stávajících vnitřních rozvodů vody  pavilonu B, E, F , a to od návazných výměníkových rozvodů. Jedná se o konečnou etapu výměny veškreých rozvodů vody v celém areálu. PD hotova
</t>
  </si>
  <si>
    <t>Předmětem akce  je výměna stávajících 2 kotlů za kondenzační včetně příslušenství. Bude provedeno vyvložkování komínu a rekonstrukce vzduchotechniky pro přisávání vzduchu.</t>
  </si>
  <si>
    <t xml:space="preserve">6000/2022/099 </t>
  </si>
  <si>
    <t xml:space="preserve">6000/2022/090 </t>
  </si>
  <si>
    <t xml:space="preserve">6000/2022/046 </t>
  </si>
  <si>
    <t xml:space="preserve">Silnice III/01142, Rekonstrukce mostu ev.č. 01142-1 přes řeku Olši v obci Bystřice nad Olší </t>
  </si>
  <si>
    <t xml:space="preserve">Silnice II/474 – Rekonstrukce mostu ev. č. 474-007 přes Ošetnici ve městě Jablunkov </t>
  </si>
  <si>
    <t xml:space="preserve">Silnice III/0489 – Rekonstrukce mostu ev.č. 0489-1 přes potok Luha v obci Jeseník nad Odrou </t>
  </si>
  <si>
    <t>Rekonstrukce mostu ev. č. 4688-2 přes vlečku ČD v obci Karviná</t>
  </si>
  <si>
    <t xml:space="preserve">Předmětem akce je kompletní rekonstrukce horkovodní přípojky, která je na hranici své životnosti a potrubí je v pokročilé korozi. V rámci akce bude provedena kompletní výměna potrubí. </t>
  </si>
  <si>
    <t>Rekonstrukce horkovodní přípojky</t>
  </si>
  <si>
    <t>6000/2023/015</t>
  </si>
  <si>
    <t>Předmětem akce je náhrada starého mostu v havarijním stavu  za nový. Nový most je navržen jako železobetonový předpjatý monolitický rám.  Délka nového mostu bude cca 53 m a bude podepřený jednou podpěrou. Vozovka bude asfaltová na obou stranách mostu budou chodníky.</t>
  </si>
  <si>
    <t>Předmětem akce je celková oprava mostu se zachováním nosné konstrukce a spodní stavby. Stávající nosnou konstrukci tvoří kamenná klenba tl. 0,8 m, ta bude zachována.</t>
  </si>
  <si>
    <t>Předmětem akce je náhrada stávajícího mostu za nový z důvodu špatného stavebně technického stavu mostu  Nový most je navržen jako železobetonový předpjatý monolitický rám. Kolmá světlost mostního otvoru je 15,56 m, délka přemostění 16 m, Celková šířka mostu je 12,9 m. Celková délka úpravy komunikace je 102,5 m. Vozovka bude asfaltová. Součástí stavby bude přeložka vodovodu.</t>
  </si>
  <si>
    <t xml:space="preserve"> Předmětem akce je  Rekonstrukce mostu 4688-2 přes vlečku ČD v obci Karviná 2 je špatný. Na místě původního mostu bude postaven nový most s monolitickou železobetonovou konstrukcí dodatečně předpjatou na stavbě a délkou přemostění cca 66 m a šířkou 14 m. Rekonstrukcí dojde  k zajištění bezpečného silničního provozu. </t>
  </si>
  <si>
    <t>příloha č.1 -  Financování reprodukce majetku -  Přehled nových závazků a  akcí reprodukce majetku kraje na rok 2024 a další léta</t>
  </si>
  <si>
    <t xml:space="preserve">Odvětví Sociální </t>
  </si>
  <si>
    <t>Výstavba nového objektu - Zařízení pro děti vyžadující okamžitou  pomoc a poradny pro rodiny s dětmi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</si>
</sst>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10405]General"/>
  </numFmts>
  <fonts count="31" x14ac:knownFonts="1">
    <font>
      <sz val="10"/>
      <name val="Arial"/>
      <charset val="1"/>
    </font>
    <font>
      <sz val="10"/>
      <color indexed="8"/>
      <name val="Arial"/>
      <family val="2"/>
      <charset val="238"/>
    </font>
    <font>
      <b/>
      <sz val="8"/>
      <color indexed="8"/>
      <name val="Arial"/>
      <family val="2"/>
      <charset val="238"/>
    </font>
    <font>
      <sz val="8"/>
      <color indexed="8"/>
      <name val="Arial"/>
      <family val="2"/>
      <charset val="238"/>
    </font>
    <font>
      <b/>
      <sz val="13.95"/>
      <color indexed="8"/>
      <name val="Arial"/>
      <family val="2"/>
      <charset val="238"/>
    </font>
    <font>
      <sz val="10"/>
      <name val="Arial"/>
      <family val="2"/>
      <charset val="238"/>
    </font>
    <font>
      <b/>
      <sz val="10"/>
      <name val="Arial"/>
      <family val="2"/>
      <charset val="238"/>
    </font>
    <font>
      <sz val="8"/>
      <name val="Arial"/>
      <family val="2"/>
      <charset val="238"/>
    </font>
    <font>
      <b/>
      <sz val="20"/>
      <name val="Arial CE"/>
      <family val="2"/>
      <charset val="238"/>
    </font>
    <font>
      <sz val="20"/>
      <name val="Arial CE"/>
      <family val="2"/>
      <charset val="238"/>
    </font>
    <font>
      <sz val="8"/>
      <color rgb="FFFF0000"/>
      <name val="Arial"/>
      <family val="2"/>
      <charset val="238"/>
    </font>
    <font>
      <sz val="8"/>
      <color rgb="FF000000"/>
      <name val="Arial"/>
      <family val="2"/>
      <charset val="238"/>
    </font>
    <font>
      <sz val="16"/>
      <color rgb="FF000000"/>
      <name val="Arial"/>
      <family val="2"/>
      <charset val="238"/>
    </font>
    <font>
      <i/>
      <sz val="8"/>
      <name val="Tahoma"/>
      <family val="2"/>
      <charset val="238"/>
    </font>
    <font>
      <strike/>
      <sz val="8"/>
      <color indexed="8"/>
      <name val="Arial"/>
      <family val="2"/>
      <charset val="238"/>
    </font>
    <font>
      <b/>
      <sz val="8"/>
      <color rgb="FF000000"/>
      <name val="Arial"/>
      <family val="2"/>
      <charset val="238"/>
    </font>
    <font>
      <sz val="14"/>
      <name val="Arial"/>
      <family val="2"/>
      <charset val="238"/>
    </font>
    <font>
      <sz val="14"/>
      <color indexed="8"/>
      <name val="Arial"/>
      <family val="2"/>
      <charset val="238"/>
    </font>
    <font>
      <sz val="10"/>
      <color rgb="FF000000"/>
      <name val="Arial"/>
      <family val="2"/>
      <charset val="238"/>
    </font>
    <font>
      <u val="double"/>
      <sz val="10"/>
      <color rgb="FF000000"/>
      <name val="Arial"/>
      <family val="2"/>
      <charset val="238"/>
    </font>
    <font>
      <sz val="9"/>
      <color indexed="81"/>
      <name val="Tahoma"/>
      <family val="2"/>
      <charset val="238"/>
    </font>
    <font>
      <sz val="10"/>
      <name val="Arial CE"/>
      <charset val="238"/>
    </font>
    <font>
      <b/>
      <sz val="9"/>
      <color indexed="81"/>
      <name val="Tahoma"/>
      <family val="2"/>
      <charset val="238"/>
    </font>
    <font>
      <b/>
      <i/>
      <sz val="8"/>
      <name val="Tahoma"/>
      <family val="2"/>
      <charset val="238"/>
    </font>
    <font>
      <strike/>
      <sz val="8"/>
      <color rgb="FF000000"/>
      <name val="Arial"/>
      <family val="2"/>
      <charset val="238"/>
    </font>
    <font>
      <strike/>
      <sz val="8"/>
      <color rgb="FFFF0000"/>
      <name val="Arial"/>
      <family val="2"/>
      <charset val="238"/>
    </font>
    <font>
      <b/>
      <sz val="8"/>
      <color rgb="FFFF0000"/>
      <name val="Arial"/>
      <family val="2"/>
      <charset val="238"/>
    </font>
    <font>
      <b/>
      <sz val="12"/>
      <color indexed="8"/>
      <name val="Arial"/>
      <family val="2"/>
      <charset val="238"/>
    </font>
    <font>
      <b/>
      <sz val="14"/>
      <color indexed="8"/>
      <name val="Arial"/>
      <family val="2"/>
      <charset val="238"/>
    </font>
    <font>
      <sz val="10"/>
      <color rgb="FFFF0000"/>
      <name val="Arial"/>
      <family val="2"/>
      <charset val="238"/>
    </font>
    <font>
      <b/>
      <sz val="13.95"/>
      <color rgb="FF000000"/>
      <name val="Arial"/>
      <family val="2"/>
      <charset val="238"/>
    </font>
  </fonts>
  <fills count="32">
    <fill>
      <patternFill patternType="none"/>
    </fill>
    <fill>
      <patternFill patternType="gray125"/>
    </fill>
    <fill>
      <patternFill patternType="solid">
        <fgColor theme="2"/>
        <bgColor indexed="64"/>
      </patternFill>
    </fill>
    <fill>
      <patternFill patternType="solid">
        <fgColor rgb="FFCCECFF"/>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CCCC"/>
        <bgColor indexed="64"/>
      </patternFill>
    </fill>
    <fill>
      <patternFill patternType="solid">
        <fgColor rgb="FFFF0000"/>
        <bgColor indexed="64"/>
      </patternFill>
    </fill>
    <fill>
      <patternFill patternType="solid">
        <fgColor rgb="FF92D050"/>
        <bgColor indexed="64"/>
      </patternFill>
    </fill>
    <fill>
      <patternFill patternType="solid">
        <fgColor rgb="FFCC66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C6E0B4"/>
        <bgColor indexed="64"/>
      </patternFill>
    </fill>
    <fill>
      <patternFill patternType="solid">
        <fgColor rgb="FFE2EFDA"/>
        <bgColor indexed="64"/>
      </patternFill>
    </fill>
    <fill>
      <patternFill patternType="solid">
        <fgColor rgb="FFAEAAAA"/>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D0CECE"/>
        <bgColor indexed="64"/>
      </patternFill>
    </fill>
    <fill>
      <patternFill patternType="solid">
        <fgColor rgb="FF00B0F0"/>
        <bgColor indexed="64"/>
      </patternFill>
    </fill>
    <fill>
      <patternFill patternType="solid">
        <fgColor rgb="FFF4B084"/>
        <bgColor indexed="64"/>
      </patternFill>
    </fill>
    <fill>
      <patternFill patternType="solid">
        <fgColor rgb="FFFFFF00"/>
        <bgColor rgb="FF000000"/>
      </patternFill>
    </fill>
    <fill>
      <patternFill patternType="solid">
        <fgColor rgb="FFEDEDED"/>
        <bgColor rgb="FFEDEDED"/>
      </patternFill>
    </fill>
    <fill>
      <patternFill patternType="solid">
        <fgColor theme="5" tint="0.39997558519241921"/>
        <bgColor indexed="64"/>
      </patternFill>
    </fill>
    <fill>
      <patternFill patternType="solid">
        <fgColor rgb="FFFFFFFF"/>
        <bgColor indexed="64"/>
      </patternFill>
    </fill>
    <fill>
      <patternFill patternType="solid">
        <fgColor rgb="FF8EA9DB"/>
        <bgColor rgb="FF000000"/>
      </patternFill>
    </fill>
    <fill>
      <patternFill patternType="solid">
        <fgColor rgb="FFFFC000"/>
        <bgColor indexed="64"/>
      </patternFill>
    </fill>
    <fill>
      <patternFill patternType="solid">
        <fgColor theme="5" tint="0.59999389629810485"/>
        <bgColor indexed="64"/>
      </patternFill>
    </fill>
    <fill>
      <patternFill patternType="solid">
        <fgColor theme="0"/>
        <bgColor indexed="64"/>
      </patternFill>
    </fill>
    <fill>
      <patternFill patternType="solid">
        <fgColor theme="0"/>
        <bgColor rgb="FF000000"/>
      </patternFill>
    </fill>
    <fill>
      <patternFill patternType="solid">
        <fgColor theme="4" tint="0.59999389629810485"/>
        <bgColor indexed="64"/>
      </patternFill>
    </fill>
    <fill>
      <patternFill patternType="solid">
        <fgColor theme="4" tint="0.59999389629810485"/>
        <bgColor rgb="FF000000"/>
      </patternFill>
    </fill>
    <fill>
      <patternFill patternType="solid">
        <fgColor theme="0" tint="-4.9989318521683403E-2"/>
        <bgColor indexed="64"/>
      </patternFill>
    </fill>
  </fills>
  <borders count="104">
    <border>
      <left/>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indexed="64"/>
      </top>
      <bottom style="thick">
        <color indexed="64"/>
      </bottom>
      <diagonal/>
    </border>
    <border>
      <left style="thin">
        <color indexed="64"/>
      </left>
      <right style="thin">
        <color rgb="FF000000"/>
      </right>
      <top style="thin">
        <color indexed="64"/>
      </top>
      <bottom style="thick">
        <color indexed="64"/>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thin">
        <color rgb="FFC9C9C9"/>
      </top>
      <bottom style="thin">
        <color rgb="FFC9C9C9"/>
      </bottom>
      <diagonal/>
    </border>
    <border>
      <left/>
      <right style="thin">
        <color rgb="FFC9C9C9"/>
      </right>
      <top style="thin">
        <color rgb="FFC9C9C9"/>
      </top>
      <bottom style="thin">
        <color rgb="FFC9C9C9"/>
      </bottom>
      <diagonal/>
    </border>
    <border>
      <left/>
      <right/>
      <top/>
      <bottom style="medium">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top/>
      <bottom/>
      <diagonal/>
    </border>
    <border>
      <left/>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8"/>
      </left>
      <right style="thin">
        <color indexed="8"/>
      </right>
      <top/>
      <bottom style="thin">
        <color indexed="8"/>
      </bottom>
      <diagonal/>
    </border>
    <border>
      <left style="medium">
        <color indexed="64"/>
      </left>
      <right style="medium">
        <color indexed="8"/>
      </right>
      <top style="medium">
        <color indexed="64"/>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style="medium">
        <color indexed="64"/>
      </right>
      <top style="medium">
        <color indexed="64"/>
      </top>
      <bottom style="medium">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8"/>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8"/>
      </right>
      <top style="thin">
        <color indexed="8"/>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style="medium">
        <color indexed="8"/>
      </top>
      <bottom style="medium">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indexed="8"/>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style="thin">
        <color indexed="8"/>
      </top>
      <bottom style="thin">
        <color indexed="8"/>
      </bottom>
      <diagonal/>
    </border>
    <border>
      <left/>
      <right/>
      <top/>
      <bottom style="thin">
        <color indexed="8"/>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diagonal/>
    </border>
    <border>
      <left style="medium">
        <color indexed="8"/>
      </left>
      <right style="medium">
        <color indexed="64"/>
      </right>
      <top style="medium">
        <color indexed="64"/>
      </top>
      <bottom/>
      <diagonal/>
    </border>
    <border>
      <left style="medium">
        <color indexed="64"/>
      </left>
      <right/>
      <top style="medium">
        <color indexed="8"/>
      </top>
      <bottom style="medium">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medium">
        <color indexed="64"/>
      </left>
      <right style="thin">
        <color indexed="8"/>
      </right>
      <top style="medium">
        <color indexed="64"/>
      </top>
      <bottom/>
      <diagonal/>
    </border>
    <border>
      <left style="thin">
        <color indexed="8"/>
      </left>
      <right/>
      <top style="thin">
        <color indexed="8"/>
      </top>
      <bottom/>
      <diagonal/>
    </border>
    <border>
      <left style="thin">
        <color indexed="8"/>
      </left>
      <right style="medium">
        <color indexed="64"/>
      </right>
      <top style="medium">
        <color indexed="64"/>
      </top>
      <bottom/>
      <diagonal/>
    </border>
    <border>
      <left style="thin">
        <color indexed="8"/>
      </left>
      <right style="medium">
        <color indexed="64"/>
      </right>
      <top style="medium">
        <color indexed="64"/>
      </top>
      <bottom style="thin">
        <color indexed="8"/>
      </bottom>
      <diagonal/>
    </border>
    <border>
      <left style="thin">
        <color rgb="FF000000"/>
      </left>
      <right style="medium">
        <color indexed="64"/>
      </right>
      <top style="thin">
        <color rgb="FF000000"/>
      </top>
      <bottom style="medium">
        <color indexed="64"/>
      </bottom>
      <diagonal/>
    </border>
    <border>
      <left style="medium">
        <color indexed="64"/>
      </left>
      <right/>
      <top style="medium">
        <color indexed="64"/>
      </top>
      <bottom style="thin">
        <color indexed="8"/>
      </bottom>
      <diagonal/>
    </border>
    <border>
      <left style="medium">
        <color indexed="64"/>
      </left>
      <right/>
      <top style="thin">
        <color indexed="8"/>
      </top>
      <bottom style="medium">
        <color indexed="64"/>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medium">
        <color indexed="64"/>
      </left>
      <right/>
      <top style="thin">
        <color indexed="8"/>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indexed="8"/>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8"/>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diagonal/>
    </border>
    <border>
      <left style="medium">
        <color indexed="64"/>
      </left>
      <right/>
      <top style="thin">
        <color indexed="8"/>
      </top>
      <bottom/>
      <diagonal/>
    </border>
  </borders>
  <cellStyleXfs count="3">
    <xf numFmtId="0" fontId="0" fillId="0" borderId="0">
      <alignment wrapText="1"/>
    </xf>
    <xf numFmtId="0" fontId="5" fillId="0" borderId="0"/>
    <xf numFmtId="0" fontId="5" fillId="0" borderId="0">
      <alignment wrapText="1"/>
    </xf>
  </cellStyleXfs>
  <cellXfs count="453">
    <xf numFmtId="0" fontId="0" fillId="0" borderId="0" xfId="0">
      <alignment wrapText="1"/>
    </xf>
    <xf numFmtId="0" fontId="1" fillId="0" borderId="0" xfId="0" applyFont="1" applyAlignment="1">
      <alignment vertical="top" wrapText="1"/>
    </xf>
    <xf numFmtId="0" fontId="2" fillId="0" borderId="0" xfId="0" applyFont="1" applyAlignment="1">
      <alignment horizontal="center" vertic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1" xfId="0" applyFont="1" applyBorder="1" applyAlignment="1">
      <alignment horizontal="center" vertical="top" wrapText="1"/>
    </xf>
    <xf numFmtId="0" fontId="3" fillId="0" borderId="5" xfId="0" applyFont="1" applyBorder="1" applyAlignment="1">
      <alignment horizontal="left" vertical="top" wrapText="1"/>
    </xf>
    <xf numFmtId="0" fontId="2" fillId="0" borderId="0" xfId="0" applyFont="1" applyAlignment="1">
      <alignment horizontal="left" vertical="center" wrapText="1"/>
    </xf>
    <xf numFmtId="0" fontId="3" fillId="0" borderId="5" xfId="0" applyFont="1" applyBorder="1" applyAlignment="1">
      <alignment horizontal="left" vertical="center" wrapText="1"/>
    </xf>
    <xf numFmtId="0" fontId="0" fillId="0" borderId="0" xfId="0" applyAlignment="1">
      <alignment horizontal="left" vertical="center" wrapText="1"/>
    </xf>
    <xf numFmtId="164" fontId="3" fillId="0" borderId="5" xfId="0" applyNumberFormat="1" applyFont="1" applyBorder="1" applyAlignment="1">
      <alignment horizontal="center" vertical="center" wrapText="1"/>
    </xf>
    <xf numFmtId="4" fontId="3" fillId="0" borderId="5" xfId="0" applyNumberFormat="1" applyFont="1" applyBorder="1" applyAlignment="1">
      <alignment horizontal="right" vertical="center" wrapText="1"/>
    </xf>
    <xf numFmtId="0" fontId="3" fillId="0" borderId="5" xfId="0" applyFont="1" applyBorder="1" applyAlignment="1">
      <alignment horizontal="center" vertical="center" wrapText="1"/>
    </xf>
    <xf numFmtId="0" fontId="3" fillId="0" borderId="7" xfId="0" applyFont="1" applyBorder="1" applyAlignment="1">
      <alignment horizontal="left" vertical="center" wrapText="1"/>
    </xf>
    <xf numFmtId="164" fontId="3" fillId="0" borderId="7" xfId="0" applyNumberFormat="1" applyFont="1" applyBorder="1" applyAlignment="1">
      <alignment horizontal="center" vertical="center" wrapText="1"/>
    </xf>
    <xf numFmtId="4" fontId="3" fillId="0" borderId="7" xfId="0" applyNumberFormat="1" applyFont="1" applyBorder="1" applyAlignment="1">
      <alignment horizontal="right" vertical="center" wrapText="1"/>
    </xf>
    <xf numFmtId="0" fontId="3" fillId="0" borderId="7" xfId="0" applyFont="1" applyBorder="1" applyAlignment="1">
      <alignment horizontal="center" vertical="center" wrapText="1"/>
    </xf>
    <xf numFmtId="0" fontId="3" fillId="0" borderId="7" xfId="0" applyFont="1" applyBorder="1" applyAlignment="1">
      <alignment horizontal="left" vertical="top"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0" fillId="2" borderId="6" xfId="0" applyFill="1" applyBorder="1">
      <alignment wrapText="1"/>
    </xf>
    <xf numFmtId="0" fontId="0" fillId="2" borderId="6" xfId="0" applyFill="1" applyBorder="1" applyAlignment="1">
      <alignment horizontal="left" vertical="center" wrapText="1"/>
    </xf>
    <xf numFmtId="0" fontId="5" fillId="2" borderId="6" xfId="0" applyFont="1" applyFill="1" applyBorder="1">
      <alignment wrapText="1"/>
    </xf>
    <xf numFmtId="0" fontId="3" fillId="3" borderId="5" xfId="0" applyFont="1" applyFill="1" applyBorder="1" applyAlignment="1">
      <alignment horizontal="center" vertical="center" wrapText="1"/>
    </xf>
    <xf numFmtId="4" fontId="2" fillId="2" borderId="6" xfId="0" applyNumberFormat="1" applyFont="1" applyFill="1" applyBorder="1" applyAlignment="1">
      <alignment horizontal="right"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4" fontId="6" fillId="2" borderId="6" xfId="0" applyNumberFormat="1" applyFont="1" applyFill="1" applyBorder="1" applyAlignment="1">
      <alignment horizontal="right" vertical="center" wrapText="1"/>
    </xf>
    <xf numFmtId="0" fontId="3" fillId="7" borderId="5" xfId="0" applyFont="1" applyFill="1" applyBorder="1" applyAlignment="1">
      <alignment horizontal="left" vertical="center" wrapText="1"/>
    </xf>
    <xf numFmtId="164" fontId="3" fillId="4" borderId="5"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5" xfId="0"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4"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top" wrapText="1"/>
    </xf>
    <xf numFmtId="4" fontId="3" fillId="4" borderId="5" xfId="0" applyNumberFormat="1" applyFont="1" applyFill="1" applyBorder="1" applyAlignment="1">
      <alignment horizontal="right" vertical="center" wrapText="1"/>
    </xf>
    <xf numFmtId="4" fontId="3" fillId="8" borderId="5" xfId="0" applyNumberFormat="1" applyFont="1" applyFill="1" applyBorder="1" applyAlignment="1">
      <alignment horizontal="right" vertical="center" wrapText="1"/>
    </xf>
    <xf numFmtId="4" fontId="0" fillId="2" borderId="6" xfId="0" applyNumberFormat="1" applyFill="1" applyBorder="1">
      <alignment wrapText="1"/>
    </xf>
    <xf numFmtId="0" fontId="8" fillId="2" borderId="8" xfId="0" applyFont="1" applyFill="1" applyBorder="1" applyAlignment="1">
      <alignment vertical="center"/>
    </xf>
    <xf numFmtId="0" fontId="8" fillId="2" borderId="8" xfId="0" applyFont="1" applyFill="1" applyBorder="1" applyAlignment="1">
      <alignment horizontal="center" vertical="center"/>
    </xf>
    <xf numFmtId="0" fontId="9" fillId="0" borderId="9" xfId="0" applyFont="1" applyBorder="1" applyAlignment="1">
      <alignment horizontal="center" vertical="center"/>
    </xf>
    <xf numFmtId="3" fontId="9" fillId="0" borderId="9" xfId="0" applyNumberFormat="1" applyFont="1" applyBorder="1" applyAlignment="1">
      <alignment vertical="center"/>
    </xf>
    <xf numFmtId="0" fontId="9" fillId="0" borderId="6" xfId="0" applyFont="1" applyBorder="1" applyAlignment="1">
      <alignment horizontal="center" vertical="center"/>
    </xf>
    <xf numFmtId="3" fontId="9" fillId="0" borderId="6" xfId="0" applyNumberFormat="1" applyFont="1" applyBorder="1" applyAlignment="1">
      <alignment vertical="center"/>
    </xf>
    <xf numFmtId="0" fontId="9" fillId="9" borderId="6" xfId="0" applyFont="1" applyFill="1" applyBorder="1" applyAlignment="1">
      <alignment vertical="center"/>
    </xf>
    <xf numFmtId="0" fontId="9" fillId="10" borderId="10" xfId="0" applyFont="1" applyFill="1" applyBorder="1" applyAlignment="1">
      <alignment vertical="center"/>
    </xf>
    <xf numFmtId="0" fontId="9" fillId="0" borderId="10" xfId="0" applyFont="1" applyBorder="1" applyAlignment="1">
      <alignment horizontal="center" vertical="center"/>
    </xf>
    <xf numFmtId="3" fontId="9" fillId="0" borderId="10" xfId="0" applyNumberFormat="1" applyFont="1" applyBorder="1" applyAlignment="1">
      <alignment vertical="center"/>
    </xf>
    <xf numFmtId="0" fontId="8" fillId="2" borderId="11" xfId="0" applyFont="1" applyFill="1" applyBorder="1" applyAlignment="1">
      <alignment vertical="center"/>
    </xf>
    <xf numFmtId="0" fontId="8" fillId="2" borderId="11" xfId="0" applyFont="1" applyFill="1" applyBorder="1" applyAlignment="1">
      <alignment horizontal="center" vertical="center"/>
    </xf>
    <xf numFmtId="3" fontId="8" fillId="2" borderId="11" xfId="0" applyNumberFormat="1" applyFont="1" applyFill="1" applyBorder="1" applyAlignment="1">
      <alignment vertical="center"/>
    </xf>
    <xf numFmtId="0" fontId="9" fillId="4" borderId="9" xfId="0" applyFont="1" applyFill="1" applyBorder="1" applyAlignment="1">
      <alignment vertical="center"/>
    </xf>
    <xf numFmtId="0" fontId="9" fillId="3" borderId="6" xfId="0" applyFont="1" applyFill="1" applyBorder="1" applyAlignment="1">
      <alignment vertical="center"/>
    </xf>
    <xf numFmtId="0" fontId="9" fillId="6" borderId="6" xfId="0" applyFont="1" applyFill="1" applyBorder="1" applyAlignment="1">
      <alignment vertical="center"/>
    </xf>
    <xf numFmtId="3" fontId="9" fillId="11" borderId="6" xfId="0" applyNumberFormat="1" applyFont="1" applyFill="1" applyBorder="1" applyAlignment="1">
      <alignment vertical="center"/>
    </xf>
    <xf numFmtId="0" fontId="3" fillId="4" borderId="5" xfId="0" applyFont="1" applyFill="1" applyBorder="1" applyAlignment="1">
      <alignment horizontal="left" vertical="center" wrapText="1"/>
    </xf>
    <xf numFmtId="0" fontId="9" fillId="3" borderId="9" xfId="0" applyFont="1" applyFill="1" applyBorder="1" applyAlignment="1">
      <alignment vertical="center"/>
    </xf>
    <xf numFmtId="0" fontId="9" fillId="4" borderId="12" xfId="0" applyFont="1" applyFill="1" applyBorder="1" applyAlignment="1">
      <alignment vertical="center"/>
    </xf>
    <xf numFmtId="0" fontId="9" fillId="0" borderId="12" xfId="0" applyFont="1" applyBorder="1" applyAlignment="1">
      <alignment horizontal="center" vertical="center"/>
    </xf>
    <xf numFmtId="3" fontId="9" fillId="0" borderId="12" xfId="0" applyNumberFormat="1" applyFont="1" applyBorder="1" applyAlignment="1">
      <alignment vertical="center"/>
    </xf>
    <xf numFmtId="0" fontId="3" fillId="12" borderId="5" xfId="0" applyFont="1" applyFill="1" applyBorder="1" applyAlignment="1">
      <alignment horizontal="center" vertical="center" wrapText="1"/>
    </xf>
    <xf numFmtId="0" fontId="3" fillId="12" borderId="7" xfId="0" applyFont="1" applyFill="1" applyBorder="1" applyAlignment="1">
      <alignment horizontal="center" vertical="center" wrapText="1"/>
    </xf>
    <xf numFmtId="4" fontId="3" fillId="12" borderId="5" xfId="0" applyNumberFormat="1" applyFont="1" applyFill="1" applyBorder="1" applyAlignment="1">
      <alignment horizontal="right" vertical="center" wrapText="1"/>
    </xf>
    <xf numFmtId="0" fontId="3" fillId="13" borderId="5"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3" fontId="8" fillId="0" borderId="0" xfId="0" applyNumberFormat="1" applyFont="1" applyAlignment="1">
      <alignment vertical="center"/>
    </xf>
    <xf numFmtId="0" fontId="3" fillId="7" borderId="5" xfId="0" applyFont="1" applyFill="1" applyBorder="1" applyAlignment="1">
      <alignment horizontal="center" vertical="center" wrapText="1"/>
    </xf>
    <xf numFmtId="0" fontId="3" fillId="14" borderId="5" xfId="0" applyFont="1" applyFill="1" applyBorder="1" applyAlignment="1">
      <alignment horizontal="left" vertical="center" wrapText="1"/>
    </xf>
    <xf numFmtId="0" fontId="3" fillId="14" borderId="5" xfId="0" applyFont="1" applyFill="1" applyBorder="1" applyAlignment="1">
      <alignment horizontal="center" vertical="center" wrapText="1"/>
    </xf>
    <xf numFmtId="164" fontId="3" fillId="14" borderId="5" xfId="0" applyNumberFormat="1" applyFont="1" applyFill="1" applyBorder="1" applyAlignment="1">
      <alignment horizontal="center" vertical="center" wrapText="1"/>
    </xf>
    <xf numFmtId="4" fontId="3" fillId="14" borderId="5" xfId="0" applyNumberFormat="1" applyFont="1" applyFill="1" applyBorder="1" applyAlignment="1">
      <alignment horizontal="right" vertical="center" wrapText="1"/>
    </xf>
    <xf numFmtId="0" fontId="3" fillId="14" borderId="5" xfId="0" applyFont="1" applyFill="1" applyBorder="1" applyAlignment="1">
      <alignment horizontal="left" vertical="top" wrapText="1"/>
    </xf>
    <xf numFmtId="0" fontId="2" fillId="14" borderId="0" xfId="0" applyFont="1" applyFill="1" applyAlignment="1">
      <alignment horizontal="center" vertical="center" wrapText="1"/>
    </xf>
    <xf numFmtId="0" fontId="0" fillId="14" borderId="0" xfId="0" applyFill="1">
      <alignment wrapText="1"/>
    </xf>
    <xf numFmtId="0" fontId="6" fillId="0" borderId="0" xfId="0" applyFont="1">
      <alignment wrapText="1"/>
    </xf>
    <xf numFmtId="0" fontId="3" fillId="16" borderId="5" xfId="0" applyFont="1" applyFill="1" applyBorder="1" applyAlignment="1">
      <alignment horizontal="left" vertical="center" wrapText="1"/>
    </xf>
    <xf numFmtId="0" fontId="12" fillId="0" borderId="0" xfId="0" applyFont="1" applyAlignment="1">
      <alignment vertical="center"/>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0" fillId="2" borderId="9" xfId="0" applyFill="1" applyBorder="1" applyAlignment="1">
      <alignment horizontal="left" vertical="center" wrapText="1"/>
    </xf>
    <xf numFmtId="0" fontId="4" fillId="0" borderId="0" xfId="0" applyFont="1" applyAlignment="1">
      <alignment horizontal="left" vertical="top" wrapText="1"/>
    </xf>
    <xf numFmtId="0" fontId="2" fillId="2" borderId="6" xfId="0" applyFont="1" applyFill="1" applyBorder="1" applyAlignment="1">
      <alignment horizontal="left" vertical="center" wrapText="1"/>
    </xf>
    <xf numFmtId="0" fontId="2" fillId="15" borderId="5" xfId="0" applyFont="1" applyFill="1" applyBorder="1" applyAlignment="1">
      <alignment horizontal="left" vertical="center" wrapText="1"/>
    </xf>
    <xf numFmtId="0" fontId="2" fillId="15" borderId="5" xfId="0" applyFont="1" applyFill="1" applyBorder="1" applyAlignment="1">
      <alignment horizontal="center" vertical="center" wrapText="1"/>
    </xf>
    <xf numFmtId="164" fontId="2" fillId="15" borderId="5" xfId="0" applyNumberFormat="1" applyFont="1" applyFill="1" applyBorder="1" applyAlignment="1">
      <alignment horizontal="center" vertical="center" wrapText="1"/>
    </xf>
    <xf numFmtId="4" fontId="2" fillId="15" borderId="5" xfId="0" applyNumberFormat="1" applyFont="1" applyFill="1" applyBorder="1" applyAlignment="1">
      <alignment horizontal="right" vertical="center" wrapText="1"/>
    </xf>
    <xf numFmtId="0" fontId="2" fillId="15" borderId="5" xfId="0" applyFont="1" applyFill="1" applyBorder="1" applyAlignment="1">
      <alignment horizontal="left" vertical="top" wrapText="1"/>
    </xf>
    <xf numFmtId="4" fontId="2" fillId="2" borderId="5" xfId="0" applyNumberFormat="1" applyFont="1" applyFill="1" applyBorder="1" applyAlignment="1">
      <alignment horizontal="right" vertical="center" wrapText="1"/>
    </xf>
    <xf numFmtId="0" fontId="3" fillId="8" borderId="5" xfId="0" applyFont="1" applyFill="1" applyBorder="1" applyAlignment="1">
      <alignment horizontal="center" vertical="center" wrapText="1"/>
    </xf>
    <xf numFmtId="0" fontId="3" fillId="17" borderId="5" xfId="0" applyFont="1" applyFill="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4" fontId="3" fillId="0" borderId="0" xfId="0" applyNumberFormat="1" applyFont="1" applyAlignment="1">
      <alignment horizontal="right" vertical="center" wrapText="1"/>
    </xf>
    <xf numFmtId="0" fontId="3" fillId="12" borderId="0" xfId="0" applyFont="1" applyFill="1" applyAlignment="1">
      <alignment horizontal="center" vertical="center" wrapText="1"/>
    </xf>
    <xf numFmtId="0" fontId="3" fillId="0" borderId="0" xfId="0" applyFont="1" applyAlignment="1">
      <alignment horizontal="left" vertical="top" wrapText="1"/>
    </xf>
    <xf numFmtId="0" fontId="13" fillId="0" borderId="15" xfId="0" applyFont="1" applyBorder="1" applyAlignment="1">
      <alignment horizontal="left" vertical="center" wrapText="1"/>
    </xf>
    <xf numFmtId="4" fontId="3" fillId="0" borderId="16" xfId="0" applyNumberFormat="1" applyFont="1" applyBorder="1" applyAlignment="1">
      <alignment horizontal="right" vertical="center" wrapText="1"/>
    </xf>
    <xf numFmtId="4" fontId="2" fillId="2" borderId="9" xfId="0" applyNumberFormat="1" applyFont="1" applyFill="1" applyBorder="1" applyAlignment="1">
      <alignment horizontal="right" vertical="center" wrapText="1"/>
    </xf>
    <xf numFmtId="0" fontId="14" fillId="0" borderId="5" xfId="0" applyFont="1" applyBorder="1" applyAlignment="1">
      <alignment horizontal="left" vertical="center" wrapText="1"/>
    </xf>
    <xf numFmtId="4" fontId="3" fillId="18" borderId="5" xfId="0" applyNumberFormat="1" applyFont="1" applyFill="1" applyBorder="1" applyAlignment="1">
      <alignment horizontal="right" vertical="center" wrapText="1"/>
    </xf>
    <xf numFmtId="0" fontId="3" fillId="18" borderId="5" xfId="0" applyFont="1" applyFill="1" applyBorder="1" applyAlignment="1">
      <alignment horizontal="left" vertical="center" wrapText="1"/>
    </xf>
    <xf numFmtId="0" fontId="3" fillId="8" borderId="5" xfId="0" applyFont="1" applyFill="1" applyBorder="1" applyAlignment="1">
      <alignment horizontal="left" vertical="center" wrapText="1"/>
    </xf>
    <xf numFmtId="0" fontId="3" fillId="18" borderId="7" xfId="0" applyFont="1" applyFill="1" applyBorder="1" applyAlignment="1">
      <alignment horizontal="left" vertical="center" wrapText="1"/>
    </xf>
    <xf numFmtId="0" fontId="3" fillId="18" borderId="0" xfId="0" applyFont="1" applyFill="1" applyAlignment="1">
      <alignment horizontal="left" vertical="center" wrapText="1"/>
    </xf>
    <xf numFmtId="0" fontId="15" fillId="0" borderId="17" xfId="0" applyFont="1" applyBorder="1">
      <alignment wrapText="1"/>
    </xf>
    <xf numFmtId="0" fontId="15" fillId="0" borderId="18" xfId="0" applyFont="1" applyBorder="1">
      <alignment wrapText="1"/>
    </xf>
    <xf numFmtId="0" fontId="15" fillId="20" borderId="20" xfId="0" applyFont="1" applyFill="1" applyBorder="1">
      <alignment wrapText="1"/>
    </xf>
    <xf numFmtId="0" fontId="15" fillId="20" borderId="21" xfId="0" applyFont="1" applyFill="1" applyBorder="1">
      <alignment wrapText="1"/>
    </xf>
    <xf numFmtId="0" fontId="15" fillId="21" borderId="20" xfId="0" applyFont="1" applyFill="1" applyBorder="1">
      <alignment wrapText="1"/>
    </xf>
    <xf numFmtId="0" fontId="15" fillId="21" borderId="21" xfId="0" applyFont="1" applyFill="1" applyBorder="1">
      <alignment wrapText="1"/>
    </xf>
    <xf numFmtId="0" fontId="14" fillId="8" borderId="5" xfId="0" applyFont="1" applyFill="1" applyBorder="1" applyAlignment="1">
      <alignment horizontal="left" vertical="center" wrapText="1"/>
    </xf>
    <xf numFmtId="4" fontId="3" fillId="19" borderId="5" xfId="0" applyNumberFormat="1" applyFont="1" applyFill="1" applyBorder="1" applyAlignment="1">
      <alignment horizontal="right" vertical="center" wrapText="1"/>
    </xf>
    <xf numFmtId="4" fontId="3" fillId="22" borderId="5" xfId="0" applyNumberFormat="1" applyFont="1" applyFill="1" applyBorder="1" applyAlignment="1">
      <alignment horizontal="right" vertical="center" wrapText="1"/>
    </xf>
    <xf numFmtId="0" fontId="3" fillId="23" borderId="5" xfId="0" applyFont="1" applyFill="1" applyBorder="1" applyAlignment="1">
      <alignment horizontal="left" vertical="center" wrapText="1"/>
    </xf>
    <xf numFmtId="4" fontId="3" fillId="23" borderId="5" xfId="0" applyNumberFormat="1" applyFont="1" applyFill="1" applyBorder="1" applyAlignment="1">
      <alignment horizontal="right" vertical="center" wrapText="1"/>
    </xf>
    <xf numFmtId="0" fontId="3" fillId="4" borderId="5" xfId="0" applyFont="1" applyFill="1" applyBorder="1" applyAlignment="1">
      <alignment horizontal="left" vertical="top" wrapText="1"/>
    </xf>
    <xf numFmtId="0" fontId="15" fillId="23" borderId="20" xfId="0" applyFont="1" applyFill="1" applyBorder="1">
      <alignment wrapText="1"/>
    </xf>
    <xf numFmtId="0" fontId="15" fillId="23" borderId="21" xfId="0" applyFont="1" applyFill="1" applyBorder="1">
      <alignment wrapText="1"/>
    </xf>
    <xf numFmtId="0" fontId="0" fillId="23" borderId="0" xfId="0" applyFill="1">
      <alignment wrapText="1"/>
    </xf>
    <xf numFmtId="0" fontId="0" fillId="4" borderId="0" xfId="0" applyFill="1">
      <alignment wrapText="1"/>
    </xf>
    <xf numFmtId="0" fontId="11" fillId="4" borderId="16"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6" xfId="0" applyFont="1" applyFill="1" applyBorder="1" applyAlignment="1">
      <alignment horizontal="left" vertical="center" wrapText="1"/>
    </xf>
    <xf numFmtId="0" fontId="11" fillId="4" borderId="16" xfId="0" applyFont="1" applyFill="1" applyBorder="1">
      <alignment wrapText="1"/>
    </xf>
    <xf numFmtId="0" fontId="11" fillId="4" borderId="23" xfId="0" applyFont="1" applyFill="1" applyBorder="1">
      <alignment wrapText="1"/>
    </xf>
    <xf numFmtId="4" fontId="11" fillId="4" borderId="23" xfId="0" applyNumberFormat="1" applyFont="1" applyFill="1" applyBorder="1">
      <alignment wrapText="1"/>
    </xf>
    <xf numFmtId="0" fontId="11" fillId="4" borderId="25" xfId="0" applyFont="1" applyFill="1" applyBorder="1">
      <alignment wrapText="1"/>
    </xf>
    <xf numFmtId="164" fontId="3" fillId="4" borderId="5" xfId="0" applyNumberFormat="1" applyFont="1" applyFill="1" applyBorder="1" applyAlignment="1">
      <alignment horizontal="right" vertical="center" wrapText="1"/>
    </xf>
    <xf numFmtId="0" fontId="10" fillId="4" borderId="5" xfId="0" applyFont="1" applyFill="1" applyBorder="1" applyAlignment="1">
      <alignment horizontal="left" vertical="center" wrapText="1"/>
    </xf>
    <xf numFmtId="0" fontId="10" fillId="23" borderId="5" xfId="0" applyFont="1" applyFill="1" applyBorder="1" applyAlignment="1">
      <alignment horizontal="left" vertical="center" wrapText="1"/>
    </xf>
    <xf numFmtId="164" fontId="3" fillId="23" borderId="5" xfId="0" applyNumberFormat="1" applyFont="1" applyFill="1" applyBorder="1" applyAlignment="1">
      <alignment horizontal="center" vertical="center" wrapText="1"/>
    </xf>
    <xf numFmtId="0" fontId="3" fillId="23" borderId="5" xfId="0" applyFont="1" applyFill="1" applyBorder="1" applyAlignment="1">
      <alignment horizontal="center" vertical="center" wrapText="1"/>
    </xf>
    <xf numFmtId="0" fontId="3" fillId="23" borderId="5" xfId="0" applyFont="1" applyFill="1" applyBorder="1" applyAlignment="1">
      <alignment horizontal="left" vertical="top" wrapText="1"/>
    </xf>
    <xf numFmtId="4" fontId="17" fillId="23" borderId="5" xfId="0" applyNumberFormat="1" applyFont="1" applyFill="1" applyBorder="1" applyAlignment="1">
      <alignment horizontal="right" vertical="center" wrapText="1"/>
    </xf>
    <xf numFmtId="0" fontId="3" fillId="0" borderId="27" xfId="0" applyFont="1" applyBorder="1" applyAlignment="1">
      <alignment horizontal="left" vertical="center" wrapText="1"/>
    </xf>
    <xf numFmtId="0" fontId="3" fillId="25" borderId="5" xfId="0" applyFont="1" applyFill="1" applyBorder="1" applyAlignment="1">
      <alignment horizontal="left" vertical="center" wrapText="1"/>
    </xf>
    <xf numFmtId="0" fontId="11" fillId="25" borderId="5" xfId="0" applyFont="1" applyFill="1" applyBorder="1" applyAlignment="1">
      <alignment horizontal="left" vertical="center" wrapText="1"/>
    </xf>
    <xf numFmtId="0" fontId="18" fillId="0" borderId="0" xfId="0" applyFont="1">
      <alignment wrapText="1"/>
    </xf>
    <xf numFmtId="0" fontId="11" fillId="4" borderId="28" xfId="0" applyFont="1" applyFill="1" applyBorder="1">
      <alignment wrapText="1"/>
    </xf>
    <xf numFmtId="0" fontId="11" fillId="4" borderId="26" xfId="0" applyFont="1" applyFill="1" applyBorder="1">
      <alignment wrapText="1"/>
    </xf>
    <xf numFmtId="0" fontId="0" fillId="0" borderId="16" xfId="0" applyBorder="1">
      <alignment wrapText="1"/>
    </xf>
    <xf numFmtId="4" fontId="0" fillId="0" borderId="16" xfId="0" applyNumberFormat="1" applyBorder="1">
      <alignment wrapText="1"/>
    </xf>
    <xf numFmtId="0" fontId="11" fillId="24" borderId="29" xfId="0" applyFont="1" applyFill="1" applyBorder="1">
      <alignment wrapText="1"/>
    </xf>
    <xf numFmtId="0" fontId="11" fillId="4" borderId="29" xfId="0" applyFont="1" applyFill="1" applyBorder="1">
      <alignment wrapText="1"/>
    </xf>
    <xf numFmtId="0" fontId="11" fillId="4" borderId="30" xfId="0" applyFont="1" applyFill="1" applyBorder="1">
      <alignment wrapText="1"/>
    </xf>
    <xf numFmtId="4" fontId="11" fillId="4" borderId="26" xfId="0" applyNumberFormat="1" applyFont="1" applyFill="1" applyBorder="1">
      <alignment wrapText="1"/>
    </xf>
    <xf numFmtId="0" fontId="11" fillId="4" borderId="31" xfId="0" applyFont="1" applyFill="1" applyBorder="1">
      <alignment wrapText="1"/>
    </xf>
    <xf numFmtId="0" fontId="0" fillId="0" borderId="0" xfId="0" applyAlignment="1">
      <alignment vertical="top" wrapText="1"/>
    </xf>
    <xf numFmtId="0" fontId="11" fillId="4" borderId="26" xfId="0" applyFont="1" applyFill="1" applyBorder="1" applyAlignment="1">
      <alignment horizontal="center" vertical="center" wrapText="1"/>
    </xf>
    <xf numFmtId="0" fontId="11" fillId="4" borderId="26" xfId="0" applyFont="1" applyFill="1" applyBorder="1" applyAlignment="1">
      <alignment horizontal="left" vertical="center" wrapText="1"/>
    </xf>
    <xf numFmtId="164" fontId="3" fillId="4" borderId="7" xfId="0" applyNumberFormat="1" applyFont="1" applyFill="1" applyBorder="1" applyAlignment="1">
      <alignment horizontal="center" vertical="center" wrapText="1"/>
    </xf>
    <xf numFmtId="4" fontId="2" fillId="4" borderId="10" xfId="0" applyNumberFormat="1" applyFont="1" applyFill="1" applyBorder="1" applyAlignment="1">
      <alignment horizontal="right" vertical="center" wrapText="1"/>
    </xf>
    <xf numFmtId="0" fontId="2" fillId="4" borderId="10" xfId="0" applyFont="1" applyFill="1" applyBorder="1" applyAlignment="1">
      <alignment horizontal="center" vertical="center" wrapText="1"/>
    </xf>
    <xf numFmtId="4" fontId="17" fillId="7" borderId="5" xfId="0" applyNumberFormat="1" applyFont="1" applyFill="1" applyBorder="1" applyAlignment="1">
      <alignment horizontal="right" vertical="center" wrapText="1"/>
    </xf>
    <xf numFmtId="4" fontId="0" fillId="0" borderId="0" xfId="0" applyNumberFormat="1">
      <alignment wrapText="1"/>
    </xf>
    <xf numFmtId="4" fontId="4" fillId="0" borderId="0" xfId="0" applyNumberFormat="1" applyFont="1" applyAlignment="1">
      <alignment horizontal="left" vertical="top" wrapText="1"/>
    </xf>
    <xf numFmtId="4" fontId="3" fillId="0" borderId="32" xfId="0" applyNumberFormat="1" applyFont="1" applyBorder="1" applyAlignment="1">
      <alignment horizontal="right" vertical="center" wrapText="1"/>
    </xf>
    <xf numFmtId="4" fontId="3" fillId="0" borderId="33" xfId="0" applyNumberFormat="1" applyFont="1" applyBorder="1" applyAlignment="1">
      <alignment horizontal="right" vertical="center" wrapText="1"/>
    </xf>
    <xf numFmtId="0" fontId="3" fillId="4" borderId="7" xfId="0" applyFont="1" applyFill="1" applyBorder="1" applyAlignment="1">
      <alignment horizontal="left" vertical="center" wrapText="1"/>
    </xf>
    <xf numFmtId="0" fontId="3" fillId="5" borderId="5" xfId="0" applyFont="1" applyFill="1" applyBorder="1" applyAlignment="1">
      <alignment horizontal="left" vertical="center" wrapText="1"/>
    </xf>
    <xf numFmtId="4" fontId="10" fillId="0" borderId="5" xfId="0" applyNumberFormat="1" applyFont="1" applyBorder="1" applyAlignment="1">
      <alignment horizontal="right" vertical="center" wrapText="1"/>
    </xf>
    <xf numFmtId="4" fontId="10" fillId="0" borderId="7" xfId="0" applyNumberFormat="1" applyFont="1" applyBorder="1" applyAlignment="1">
      <alignment horizontal="right" vertical="center" wrapText="1"/>
    </xf>
    <xf numFmtId="4" fontId="3" fillId="18" borderId="7" xfId="0" applyNumberFormat="1" applyFont="1" applyFill="1" applyBorder="1" applyAlignment="1">
      <alignment horizontal="right" vertical="center" wrapText="1"/>
    </xf>
    <xf numFmtId="4" fontId="3" fillId="0" borderId="34" xfId="0" applyNumberFormat="1" applyFont="1" applyBorder="1" applyAlignment="1">
      <alignment horizontal="right" vertical="center" wrapText="1"/>
    </xf>
    <xf numFmtId="4" fontId="3" fillId="14" borderId="34" xfId="0" applyNumberFormat="1" applyFont="1" applyFill="1" applyBorder="1" applyAlignment="1">
      <alignment horizontal="right" vertical="center" wrapText="1"/>
    </xf>
    <xf numFmtId="4" fontId="2" fillId="15" borderId="34" xfId="0" applyNumberFormat="1" applyFont="1" applyFill="1" applyBorder="1" applyAlignment="1">
      <alignment horizontal="right" vertical="center" wrapText="1"/>
    </xf>
    <xf numFmtId="4" fontId="2" fillId="2" borderId="34" xfId="0" applyNumberFormat="1" applyFont="1" applyFill="1" applyBorder="1" applyAlignment="1">
      <alignment horizontal="right" vertical="center" wrapText="1"/>
    </xf>
    <xf numFmtId="4" fontId="3" fillId="14" borderId="33" xfId="0" applyNumberFormat="1" applyFont="1" applyFill="1" applyBorder="1" applyAlignment="1">
      <alignment horizontal="right" vertical="center" wrapText="1"/>
    </xf>
    <xf numFmtId="4" fontId="2" fillId="15" borderId="33" xfId="0" applyNumberFormat="1" applyFont="1" applyFill="1" applyBorder="1" applyAlignment="1">
      <alignment horizontal="right" vertical="center" wrapText="1"/>
    </xf>
    <xf numFmtId="4" fontId="2" fillId="2" borderId="33" xfId="0" applyNumberFormat="1" applyFont="1" applyFill="1" applyBorder="1" applyAlignment="1">
      <alignment horizontal="right" vertical="center" wrapText="1"/>
    </xf>
    <xf numFmtId="4" fontId="3" fillId="0" borderId="38" xfId="0" applyNumberFormat="1" applyFont="1" applyBorder="1" applyAlignment="1">
      <alignment horizontal="right" vertical="center" wrapText="1"/>
    </xf>
    <xf numFmtId="0" fontId="2" fillId="0" borderId="39" xfId="0" applyFont="1" applyBorder="1" applyAlignment="1">
      <alignment horizontal="center" vertical="top" wrapText="1"/>
    </xf>
    <xf numFmtId="0" fontId="2" fillId="0" borderId="40" xfId="0" applyFont="1" applyBorder="1" applyAlignment="1">
      <alignment horizontal="center" vertical="top" wrapText="1"/>
    </xf>
    <xf numFmtId="0" fontId="2" fillId="0" borderId="41" xfId="0" applyFont="1" applyBorder="1" applyAlignment="1">
      <alignment horizontal="center" vertical="top" wrapText="1"/>
    </xf>
    <xf numFmtId="4" fontId="3" fillId="0" borderId="42" xfId="0" applyNumberFormat="1" applyFont="1" applyBorder="1" applyAlignment="1">
      <alignment horizontal="right" vertical="center" wrapText="1"/>
    </xf>
    <xf numFmtId="4" fontId="3" fillId="0" borderId="43" xfId="0" applyNumberFormat="1" applyFont="1" applyBorder="1" applyAlignment="1">
      <alignment horizontal="right" vertical="center" wrapText="1"/>
    </xf>
    <xf numFmtId="4" fontId="3" fillId="14" borderId="42" xfId="0" applyNumberFormat="1" applyFont="1" applyFill="1" applyBorder="1" applyAlignment="1">
      <alignment horizontal="right" vertical="center" wrapText="1"/>
    </xf>
    <xf numFmtId="4" fontId="3" fillId="14" borderId="43" xfId="0" applyNumberFormat="1" applyFont="1" applyFill="1" applyBorder="1" applyAlignment="1">
      <alignment horizontal="right" vertical="center" wrapText="1"/>
    </xf>
    <xf numFmtId="4" fontId="3" fillId="23" borderId="42" xfId="0" applyNumberFormat="1" applyFont="1" applyFill="1" applyBorder="1" applyAlignment="1">
      <alignment horizontal="right" vertical="center" wrapText="1"/>
    </xf>
    <xf numFmtId="4" fontId="11" fillId="23" borderId="42" xfId="0" applyNumberFormat="1" applyFont="1" applyFill="1" applyBorder="1" applyAlignment="1">
      <alignment horizontal="right" vertical="center" wrapText="1"/>
    </xf>
    <xf numFmtId="4" fontId="2" fillId="15" borderId="42" xfId="0" applyNumberFormat="1" applyFont="1" applyFill="1" applyBorder="1" applyAlignment="1">
      <alignment horizontal="right" vertical="center" wrapText="1"/>
    </xf>
    <xf numFmtId="4" fontId="2" fillId="15" borderId="43" xfId="0" applyNumberFormat="1" applyFont="1" applyFill="1" applyBorder="1" applyAlignment="1">
      <alignment horizontal="right" vertical="center" wrapText="1"/>
    </xf>
    <xf numFmtId="4" fontId="3" fillId="23" borderId="43" xfId="0" applyNumberFormat="1" applyFont="1" applyFill="1" applyBorder="1" applyAlignment="1">
      <alignment horizontal="right" vertical="center" wrapText="1"/>
    </xf>
    <xf numFmtId="4" fontId="3" fillId="0" borderId="44" xfId="0" applyNumberFormat="1" applyFont="1" applyBorder="1" applyAlignment="1">
      <alignment horizontal="right" vertical="center" wrapText="1"/>
    </xf>
    <xf numFmtId="4" fontId="2" fillId="2" borderId="45" xfId="0" applyNumberFormat="1" applyFont="1" applyFill="1" applyBorder="1" applyAlignment="1">
      <alignment horizontal="right" vertical="center" wrapText="1"/>
    </xf>
    <xf numFmtId="4" fontId="2" fillId="2" borderId="46" xfId="0" applyNumberFormat="1" applyFont="1" applyFill="1" applyBorder="1" applyAlignment="1">
      <alignment horizontal="right" vertical="center" wrapText="1"/>
    </xf>
    <xf numFmtId="4" fontId="2" fillId="2" borderId="47" xfId="0" applyNumberFormat="1" applyFont="1" applyFill="1" applyBorder="1" applyAlignment="1">
      <alignment horizontal="right" vertical="center" wrapText="1"/>
    </xf>
    <xf numFmtId="4" fontId="3" fillId="0" borderId="48" xfId="0" applyNumberFormat="1" applyFont="1" applyBorder="1" applyAlignment="1">
      <alignment horizontal="right" vertical="center" wrapText="1"/>
    </xf>
    <xf numFmtId="0" fontId="13" fillId="11" borderId="15" xfId="0" applyFont="1" applyFill="1" applyBorder="1" applyAlignment="1">
      <alignment horizontal="left" vertical="center" wrapText="1"/>
    </xf>
    <xf numFmtId="49" fontId="13" fillId="0" borderId="49" xfId="0" applyNumberFormat="1" applyFont="1" applyBorder="1" applyAlignment="1">
      <alignment horizontal="center" vertical="center" wrapText="1"/>
    </xf>
    <xf numFmtId="3" fontId="13" fillId="0" borderId="25" xfId="0" applyNumberFormat="1" applyFont="1" applyBorder="1" applyAlignment="1">
      <alignment horizontal="right" vertical="center"/>
    </xf>
    <xf numFmtId="3" fontId="13" fillId="26" borderId="50" xfId="0" applyNumberFormat="1" applyFont="1" applyFill="1" applyBorder="1" applyAlignment="1">
      <alignment horizontal="right" vertical="center"/>
    </xf>
    <xf numFmtId="0" fontId="23" fillId="0" borderId="51" xfId="1" applyFont="1" applyBorder="1" applyAlignment="1">
      <alignment horizontal="center" vertical="center"/>
    </xf>
    <xf numFmtId="0" fontId="6" fillId="0" borderId="16" xfId="0" applyFont="1" applyBorder="1">
      <alignment wrapText="1"/>
    </xf>
    <xf numFmtId="0" fontId="11" fillId="20" borderId="16" xfId="0" applyFont="1" applyFill="1" applyBorder="1">
      <alignment wrapText="1"/>
    </xf>
    <xf numFmtId="4" fontId="28" fillId="23" borderId="5" xfId="0" applyNumberFormat="1" applyFont="1" applyFill="1" applyBorder="1" applyAlignment="1">
      <alignment horizontal="right" vertical="center" wrapText="1"/>
    </xf>
    <xf numFmtId="0" fontId="11" fillId="20" borderId="16" xfId="2" applyFont="1" applyFill="1" applyBorder="1">
      <alignment wrapText="1"/>
    </xf>
    <xf numFmtId="0" fontId="27" fillId="23" borderId="5" xfId="0" applyFont="1" applyFill="1" applyBorder="1" applyAlignment="1">
      <alignment horizontal="left" vertical="center" wrapText="1"/>
    </xf>
    <xf numFmtId="4" fontId="11" fillId="4" borderId="23" xfId="2" applyNumberFormat="1" applyFont="1" applyFill="1" applyBorder="1">
      <alignment wrapText="1"/>
    </xf>
    <xf numFmtId="4" fontId="10" fillId="4" borderId="23" xfId="2" applyNumberFormat="1" applyFont="1" applyFill="1" applyBorder="1">
      <alignment wrapText="1"/>
    </xf>
    <xf numFmtId="3" fontId="10" fillId="20" borderId="16" xfId="2" applyNumberFormat="1" applyFont="1" applyFill="1" applyBorder="1">
      <alignment wrapText="1"/>
    </xf>
    <xf numFmtId="0" fontId="18" fillId="23" borderId="5" xfId="0" applyFont="1" applyFill="1" applyBorder="1" applyAlignment="1">
      <alignment horizontal="left" vertical="center" wrapText="1"/>
    </xf>
    <xf numFmtId="4" fontId="26" fillId="2" borderId="5" xfId="0" applyNumberFormat="1" applyFont="1" applyFill="1" applyBorder="1" applyAlignment="1">
      <alignment horizontal="right" vertical="center" wrapText="1"/>
    </xf>
    <xf numFmtId="0" fontId="5" fillId="0" borderId="0" xfId="0" applyFont="1">
      <alignment wrapText="1"/>
    </xf>
    <xf numFmtId="4" fontId="3" fillId="27" borderId="5" xfId="0" applyNumberFormat="1" applyFont="1" applyFill="1" applyBorder="1" applyAlignment="1">
      <alignment horizontal="right" vertical="center" wrapText="1"/>
    </xf>
    <xf numFmtId="0" fontId="11" fillId="28" borderId="16" xfId="0" applyFont="1" applyFill="1" applyBorder="1">
      <alignment wrapText="1"/>
    </xf>
    <xf numFmtId="0" fontId="3" fillId="27" borderId="5" xfId="0" applyFont="1" applyFill="1" applyBorder="1" applyAlignment="1">
      <alignment horizontal="left" vertical="center" wrapText="1"/>
    </xf>
    <xf numFmtId="164" fontId="3" fillId="27" borderId="5" xfId="0" applyNumberFormat="1" applyFont="1" applyFill="1" applyBorder="1" applyAlignment="1">
      <alignment horizontal="center" vertical="center" wrapText="1"/>
    </xf>
    <xf numFmtId="0" fontId="3" fillId="27" borderId="5" xfId="0" applyFont="1" applyFill="1" applyBorder="1" applyAlignment="1">
      <alignment horizontal="center" vertical="center" wrapText="1"/>
    </xf>
    <xf numFmtId="0" fontId="3" fillId="27" borderId="5" xfId="0" applyFont="1" applyFill="1" applyBorder="1" applyAlignment="1">
      <alignment horizontal="left" vertical="top" wrapText="1"/>
    </xf>
    <xf numFmtId="0" fontId="10" fillId="27" borderId="5" xfId="0" applyFont="1" applyFill="1" applyBorder="1" applyAlignment="1">
      <alignment horizontal="left" vertical="center" wrapText="1"/>
    </xf>
    <xf numFmtId="0" fontId="3" fillId="27" borderId="7" xfId="0" applyFont="1" applyFill="1" applyBorder="1" applyAlignment="1">
      <alignment horizontal="left" vertical="center" wrapText="1"/>
    </xf>
    <xf numFmtId="0" fontId="2" fillId="27" borderId="5" xfId="0" applyFont="1" applyFill="1" applyBorder="1" applyAlignment="1">
      <alignment horizontal="left" vertical="center" wrapText="1"/>
    </xf>
    <xf numFmtId="0" fontId="2" fillId="25" borderId="1" xfId="0" applyFont="1" applyFill="1" applyBorder="1" applyAlignment="1">
      <alignment horizontal="center" vertical="center" wrapText="1"/>
    </xf>
    <xf numFmtId="0" fontId="3" fillId="29" borderId="5" xfId="0" applyFont="1" applyFill="1" applyBorder="1" applyAlignment="1">
      <alignment horizontal="left" vertical="center" wrapText="1"/>
    </xf>
    <xf numFmtId="4" fontId="3" fillId="27" borderId="34" xfId="0" applyNumberFormat="1" applyFont="1" applyFill="1" applyBorder="1" applyAlignment="1">
      <alignment horizontal="right" vertical="center" wrapText="1"/>
    </xf>
    <xf numFmtId="4" fontId="3" fillId="27" borderId="33" xfId="0" applyNumberFormat="1" applyFont="1" applyFill="1" applyBorder="1" applyAlignment="1">
      <alignment horizontal="right" vertical="center" wrapText="1"/>
    </xf>
    <xf numFmtId="4" fontId="3" fillId="27" borderId="42" xfId="0" applyNumberFormat="1" applyFont="1" applyFill="1" applyBorder="1" applyAlignment="1">
      <alignment horizontal="right" vertical="center" wrapText="1"/>
    </xf>
    <xf numFmtId="4" fontId="3" fillId="27" borderId="43" xfId="0" applyNumberFormat="1" applyFont="1" applyFill="1" applyBorder="1" applyAlignment="1">
      <alignment horizontal="right" vertical="center" wrapText="1"/>
    </xf>
    <xf numFmtId="0" fontId="2" fillId="2" borderId="4"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0" borderId="60" xfId="0" applyFont="1" applyBorder="1" applyAlignment="1">
      <alignment horizontal="center" vertical="top" wrapText="1"/>
    </xf>
    <xf numFmtId="4" fontId="3" fillId="0" borderId="61" xfId="0" applyNumberFormat="1" applyFont="1" applyBorder="1" applyAlignment="1">
      <alignment horizontal="right" vertical="center" wrapText="1"/>
    </xf>
    <xf numFmtId="4" fontId="3" fillId="27" borderId="61" xfId="0" applyNumberFormat="1" applyFont="1" applyFill="1" applyBorder="1" applyAlignment="1">
      <alignment horizontal="right" vertical="center" wrapText="1"/>
    </xf>
    <xf numFmtId="4" fontId="3" fillId="27" borderId="63" xfId="0" applyNumberFormat="1" applyFont="1" applyFill="1" applyBorder="1" applyAlignment="1">
      <alignment horizontal="right" vertical="center" wrapText="1"/>
    </xf>
    <xf numFmtId="49" fontId="2" fillId="2" borderId="59" xfId="0" applyNumberFormat="1" applyFont="1" applyFill="1" applyBorder="1" applyAlignment="1">
      <alignment horizontal="center" vertical="center" wrapText="1"/>
    </xf>
    <xf numFmtId="4" fontId="3" fillId="2" borderId="33" xfId="0" applyNumberFormat="1" applyFont="1" applyFill="1" applyBorder="1" applyAlignment="1">
      <alignment horizontal="right" vertical="center" wrapText="1"/>
    </xf>
    <xf numFmtId="164" fontId="3" fillId="0" borderId="34" xfId="0" applyNumberFormat="1" applyFont="1" applyBorder="1" applyAlignment="1">
      <alignment horizontal="center" vertical="center" wrapText="1"/>
    </xf>
    <xf numFmtId="164" fontId="3" fillId="23" borderId="34" xfId="0" applyNumberFormat="1" applyFont="1" applyFill="1" applyBorder="1" applyAlignment="1">
      <alignment horizontal="center" vertical="center" wrapText="1"/>
    </xf>
    <xf numFmtId="164" fontId="3" fillId="27" borderId="34" xfId="0" applyNumberFormat="1" applyFont="1" applyFill="1" applyBorder="1" applyAlignment="1">
      <alignment horizontal="right" vertical="center" wrapText="1"/>
    </xf>
    <xf numFmtId="4" fontId="3" fillId="18" borderId="33" xfId="0" applyNumberFormat="1" applyFont="1" applyFill="1" applyBorder="1" applyAlignment="1">
      <alignment horizontal="right" vertical="center" wrapText="1"/>
    </xf>
    <xf numFmtId="4" fontId="3" fillId="18" borderId="53" xfId="0" applyNumberFormat="1" applyFont="1" applyFill="1" applyBorder="1" applyAlignment="1">
      <alignment horizontal="right" vertical="center" wrapText="1"/>
    </xf>
    <xf numFmtId="4" fontId="3" fillId="29" borderId="33" xfId="0" applyNumberFormat="1" applyFont="1" applyFill="1" applyBorder="1" applyAlignment="1">
      <alignment horizontal="right" vertical="center" wrapText="1"/>
    </xf>
    <xf numFmtId="4" fontId="3" fillId="29" borderId="53" xfId="0" applyNumberFormat="1" applyFont="1" applyFill="1" applyBorder="1" applyAlignment="1">
      <alignment horizontal="right" vertical="center" wrapText="1"/>
    </xf>
    <xf numFmtId="0" fontId="2" fillId="0" borderId="37" xfId="0" applyFont="1" applyBorder="1" applyAlignment="1">
      <alignment horizontal="center" vertical="top" wrapText="1"/>
    </xf>
    <xf numFmtId="4" fontId="3" fillId="0" borderId="68" xfId="0" applyNumberFormat="1" applyFont="1" applyBorder="1" applyAlignment="1">
      <alignment horizontal="right" vertical="center" wrapText="1"/>
    </xf>
    <xf numFmtId="4" fontId="7" fillId="0" borderId="61" xfId="0" applyNumberFormat="1" applyFont="1" applyBorder="1" applyAlignment="1">
      <alignment horizontal="right" vertical="center" wrapText="1"/>
    </xf>
    <xf numFmtId="4" fontId="7" fillId="0" borderId="69" xfId="0" applyNumberFormat="1" applyFont="1" applyBorder="1" applyAlignment="1">
      <alignment horizontal="right" vertical="center" wrapText="1"/>
    </xf>
    <xf numFmtId="3" fontId="6" fillId="2" borderId="64" xfId="0" applyNumberFormat="1" applyFont="1" applyFill="1" applyBorder="1" applyAlignment="1">
      <alignment horizontal="right" vertical="center" wrapText="1"/>
    </xf>
    <xf numFmtId="3" fontId="6" fillId="2" borderId="65" xfId="0" applyNumberFormat="1" applyFont="1" applyFill="1" applyBorder="1" applyAlignment="1">
      <alignment horizontal="right" vertical="center" wrapText="1"/>
    </xf>
    <xf numFmtId="3" fontId="6" fillId="2" borderId="66" xfId="0" applyNumberFormat="1" applyFont="1" applyFill="1" applyBorder="1" applyAlignment="1">
      <alignment horizontal="right" vertical="center" wrapText="1"/>
    </xf>
    <xf numFmtId="3" fontId="6" fillId="2" borderId="67" xfId="0" applyNumberFormat="1" applyFont="1" applyFill="1" applyBorder="1" applyAlignment="1">
      <alignment horizontal="right" vertical="center" wrapText="1"/>
    </xf>
    <xf numFmtId="0" fontId="2" fillId="0" borderId="52" xfId="0" applyFont="1" applyBorder="1" applyAlignment="1">
      <alignment horizontal="center" vertical="top" wrapText="1"/>
    </xf>
    <xf numFmtId="0" fontId="2" fillId="2" borderId="2"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27" borderId="34"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70" xfId="0" applyFont="1" applyFill="1" applyBorder="1" applyAlignment="1">
      <alignment horizontal="center" vertical="center" wrapText="1"/>
    </xf>
    <xf numFmtId="0" fontId="2" fillId="0" borderId="71" xfId="0" applyFont="1" applyBorder="1" applyAlignment="1">
      <alignment horizontal="center" vertical="top" wrapText="1"/>
    </xf>
    <xf numFmtId="0" fontId="3" fillId="0" borderId="42" xfId="0" applyFont="1" applyBorder="1" applyAlignment="1">
      <alignment horizontal="left" vertical="center" wrapText="1"/>
    </xf>
    <xf numFmtId="0" fontId="3" fillId="0" borderId="72" xfId="0" applyFont="1" applyBorder="1" applyAlignment="1">
      <alignment horizontal="left" vertical="center" wrapText="1"/>
    </xf>
    <xf numFmtId="0" fontId="3" fillId="0" borderId="43" xfId="0" applyFont="1" applyBorder="1" applyAlignment="1">
      <alignment horizontal="left" vertical="center" wrapText="1"/>
    </xf>
    <xf numFmtId="0" fontId="3" fillId="5" borderId="43" xfId="0" applyFont="1" applyFill="1" applyBorder="1" applyAlignment="1">
      <alignment horizontal="left" vertical="center" wrapText="1"/>
    </xf>
    <xf numFmtId="0" fontId="3" fillId="0" borderId="44" xfId="0" applyFont="1" applyBorder="1" applyAlignment="1">
      <alignment horizontal="left" vertical="center" wrapText="1"/>
    </xf>
    <xf numFmtId="0" fontId="3" fillId="0" borderId="48" xfId="0" applyFont="1" applyBorder="1" applyAlignment="1">
      <alignment horizontal="left" vertical="center" wrapText="1"/>
    </xf>
    <xf numFmtId="0" fontId="3" fillId="27" borderId="42" xfId="0" applyFont="1" applyFill="1" applyBorder="1" applyAlignment="1">
      <alignment horizontal="left" vertical="center" wrapText="1"/>
    </xf>
    <xf numFmtId="0" fontId="3" fillId="27" borderId="43" xfId="0" applyFont="1" applyFill="1" applyBorder="1" applyAlignment="1">
      <alignment horizontal="left" vertical="center" wrapText="1"/>
    </xf>
    <xf numFmtId="0" fontId="3" fillId="27" borderId="45" xfId="0" applyFont="1" applyFill="1" applyBorder="1" applyAlignment="1">
      <alignment horizontal="left" vertical="center" wrapText="1"/>
    </xf>
    <xf numFmtId="0" fontId="3" fillId="27" borderId="47" xfId="0" applyFont="1" applyFill="1" applyBorder="1" applyAlignment="1">
      <alignment horizontal="left" vertical="center" wrapText="1"/>
    </xf>
    <xf numFmtId="0" fontId="3" fillId="2" borderId="34" xfId="0" applyFont="1" applyFill="1" applyBorder="1" applyAlignment="1">
      <alignment horizontal="center" vertical="center" wrapText="1"/>
    </xf>
    <xf numFmtId="0" fontId="3" fillId="2" borderId="64"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3" fillId="0" borderId="5" xfId="2" applyFont="1" applyBorder="1" applyAlignment="1">
      <alignment horizontal="left" vertical="center" wrapText="1"/>
    </xf>
    <xf numFmtId="0" fontId="3" fillId="18" borderId="5" xfId="2" applyFont="1" applyFill="1" applyBorder="1" applyAlignment="1">
      <alignment horizontal="left" vertical="center" wrapText="1"/>
    </xf>
    <xf numFmtId="0" fontId="3" fillId="0" borderId="5" xfId="2" applyFont="1" applyBorder="1" applyAlignment="1">
      <alignment horizontal="left" vertical="top" wrapText="1"/>
    </xf>
    <xf numFmtId="0" fontId="11" fillId="27" borderId="57" xfId="0" applyFont="1" applyFill="1" applyBorder="1">
      <alignment wrapText="1"/>
    </xf>
    <xf numFmtId="0" fontId="3" fillId="18" borderId="0" xfId="2" applyFont="1" applyFill="1" applyAlignment="1">
      <alignment horizontal="left" vertical="center" wrapText="1"/>
    </xf>
    <xf numFmtId="0" fontId="3" fillId="0" borderId="7" xfId="2" applyFont="1" applyBorder="1" applyAlignment="1">
      <alignment horizontal="left" vertical="center" wrapText="1"/>
    </xf>
    <xf numFmtId="0" fontId="3" fillId="0" borderId="7" xfId="2" applyFont="1" applyBorder="1" applyAlignment="1">
      <alignment horizontal="left" vertical="top" wrapText="1"/>
    </xf>
    <xf numFmtId="0" fontId="3" fillId="18" borderId="7" xfId="2" applyFont="1" applyFill="1" applyBorder="1" applyAlignment="1">
      <alignment horizontal="left" vertical="center" wrapText="1"/>
    </xf>
    <xf numFmtId="4" fontId="3" fillId="0" borderId="42" xfId="2" applyNumberFormat="1" applyFont="1" applyBorder="1" applyAlignment="1">
      <alignment horizontal="right" vertical="center" wrapText="1"/>
    </xf>
    <xf numFmtId="4" fontId="3" fillId="0" borderId="43" xfId="2" applyNumberFormat="1" applyFont="1" applyBorder="1" applyAlignment="1">
      <alignment horizontal="right" vertical="center" wrapText="1"/>
    </xf>
    <xf numFmtId="4" fontId="3" fillId="0" borderId="61" xfId="2" applyNumberFormat="1" applyFont="1" applyBorder="1" applyAlignment="1">
      <alignment horizontal="right" vertical="center" wrapText="1"/>
    </xf>
    <xf numFmtId="4" fontId="3" fillId="0" borderId="68" xfId="2" applyNumberFormat="1" applyFont="1" applyBorder="1" applyAlignment="1">
      <alignment horizontal="right" vertical="center" wrapText="1"/>
    </xf>
    <xf numFmtId="0" fontId="3" fillId="0" borderId="38" xfId="2" applyFont="1" applyBorder="1" applyAlignment="1">
      <alignment horizontal="left" vertical="center" wrapText="1"/>
    </xf>
    <xf numFmtId="0" fontId="3" fillId="0" borderId="42" xfId="2" applyFont="1" applyBorder="1" applyAlignment="1">
      <alignment horizontal="left" vertical="center" wrapText="1"/>
    </xf>
    <xf numFmtId="0" fontId="3" fillId="0" borderId="43" xfId="2" applyFont="1" applyBorder="1" applyAlignment="1">
      <alignment horizontal="left" vertical="center" wrapText="1"/>
    </xf>
    <xf numFmtId="0" fontId="3" fillId="0" borderId="73" xfId="2" applyFont="1" applyBorder="1" applyAlignment="1">
      <alignment horizontal="left" vertical="center" wrapText="1"/>
    </xf>
    <xf numFmtId="0" fontId="0" fillId="0" borderId="56" xfId="0" applyBorder="1">
      <alignment wrapText="1"/>
    </xf>
    <xf numFmtId="0" fontId="0" fillId="0" borderId="75" xfId="0" applyBorder="1">
      <alignment wrapText="1"/>
    </xf>
    <xf numFmtId="0" fontId="3" fillId="0" borderId="45" xfId="2" applyFont="1" applyBorder="1" applyAlignment="1">
      <alignment horizontal="left" vertical="center" wrapText="1"/>
    </xf>
    <xf numFmtId="0" fontId="0" fillId="0" borderId="76" xfId="0" applyBorder="1">
      <alignment wrapText="1"/>
    </xf>
    <xf numFmtId="0" fontId="3" fillId="2" borderId="33" xfId="0" applyFont="1" applyFill="1" applyBorder="1" applyAlignment="1">
      <alignment horizontal="center" vertical="center" wrapText="1"/>
    </xf>
    <xf numFmtId="0" fontId="3" fillId="27" borderId="7" xfId="0" applyFont="1" applyFill="1" applyBorder="1" applyAlignment="1">
      <alignment horizontal="left" vertical="top" wrapText="1"/>
    </xf>
    <xf numFmtId="0" fontId="3" fillId="18" borderId="38" xfId="2" applyFont="1" applyFill="1" applyBorder="1" applyAlignment="1">
      <alignment horizontal="left" vertical="center" wrapText="1"/>
    </xf>
    <xf numFmtId="0" fontId="3" fillId="0" borderId="38" xfId="2" applyFont="1" applyBorder="1" applyAlignment="1">
      <alignment horizontal="left" vertical="top" wrapText="1"/>
    </xf>
    <xf numFmtId="0" fontId="2" fillId="2" borderId="77" xfId="0" applyFont="1" applyFill="1" applyBorder="1" applyAlignment="1">
      <alignment horizontal="center" vertical="center" wrapText="1"/>
    </xf>
    <xf numFmtId="0" fontId="2" fillId="2" borderId="78" xfId="0" applyFont="1" applyFill="1" applyBorder="1" applyAlignment="1">
      <alignment horizontal="left" vertical="center" wrapText="1"/>
    </xf>
    <xf numFmtId="0" fontId="3" fillId="2" borderId="79" xfId="0" applyFont="1" applyFill="1" applyBorder="1" applyAlignment="1">
      <alignment horizontal="left" vertical="center" wrapText="1"/>
    </xf>
    <xf numFmtId="0" fontId="27" fillId="2" borderId="65" xfId="0" applyFont="1" applyFill="1" applyBorder="1" applyAlignment="1">
      <alignment horizontal="center" vertical="center" wrapText="1"/>
    </xf>
    <xf numFmtId="0" fontId="3" fillId="0" borderId="38" xfId="0" applyFont="1" applyBorder="1" applyAlignment="1">
      <alignment horizontal="left" vertical="top" wrapText="1"/>
    </xf>
    <xf numFmtId="0" fontId="11" fillId="8" borderId="30" xfId="2" applyFont="1" applyFill="1" applyBorder="1">
      <alignment wrapText="1"/>
    </xf>
    <xf numFmtId="0" fontId="3" fillId="8" borderId="7" xfId="2" applyFont="1" applyFill="1" applyBorder="1" applyAlignment="1">
      <alignment horizontal="left" vertical="center" wrapText="1"/>
    </xf>
    <xf numFmtId="3" fontId="6" fillId="2" borderId="80" xfId="0" applyNumberFormat="1" applyFont="1" applyFill="1" applyBorder="1" applyAlignment="1">
      <alignment horizontal="right" vertical="center" wrapText="1"/>
    </xf>
    <xf numFmtId="4" fontId="3" fillId="2" borderId="53" xfId="0" applyNumberFormat="1" applyFont="1" applyFill="1" applyBorder="1" applyAlignment="1">
      <alignment horizontal="right" vertical="center" wrapText="1"/>
    </xf>
    <xf numFmtId="164" fontId="3" fillId="2"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1" xfId="0" applyFont="1" applyFill="1" applyBorder="1" applyAlignment="1">
      <alignment horizontal="center" vertical="center" wrapText="1"/>
    </xf>
    <xf numFmtId="0" fontId="3" fillId="2" borderId="80" xfId="0" applyFont="1" applyFill="1" applyBorder="1" applyAlignment="1">
      <alignment horizontal="left" vertical="center" wrapText="1"/>
    </xf>
    <xf numFmtId="0" fontId="3" fillId="2" borderId="82" xfId="0" applyFont="1" applyFill="1" applyBorder="1" applyAlignment="1">
      <alignment horizontal="left" vertical="center" wrapText="1"/>
    </xf>
    <xf numFmtId="0" fontId="0" fillId="0" borderId="6" xfId="0" applyBorder="1">
      <alignment wrapText="1"/>
    </xf>
    <xf numFmtId="4" fontId="3" fillId="0" borderId="73" xfId="2" applyNumberFormat="1" applyFont="1" applyBorder="1" applyAlignment="1">
      <alignment horizontal="right" vertical="center" wrapText="1"/>
    </xf>
    <xf numFmtId="4" fontId="3" fillId="0" borderId="45" xfId="2" applyNumberFormat="1" applyFont="1" applyBorder="1" applyAlignment="1">
      <alignment horizontal="right" vertical="center" wrapText="1"/>
    </xf>
    <xf numFmtId="4" fontId="3" fillId="0" borderId="63" xfId="2" applyNumberFormat="1" applyFont="1" applyBorder="1" applyAlignment="1">
      <alignment horizontal="right" vertical="center" wrapText="1"/>
    </xf>
    <xf numFmtId="4" fontId="3" fillId="18" borderId="73" xfId="2" applyNumberFormat="1" applyFont="1" applyFill="1" applyBorder="1" applyAlignment="1">
      <alignment horizontal="right" vertical="center" wrapText="1"/>
    </xf>
    <xf numFmtId="4" fontId="3" fillId="0" borderId="83" xfId="2" applyNumberFormat="1" applyFont="1" applyBorder="1" applyAlignment="1">
      <alignment horizontal="right" vertical="center" wrapText="1"/>
    </xf>
    <xf numFmtId="4" fontId="3" fillId="18" borderId="42" xfId="2" applyNumberFormat="1" applyFont="1" applyFill="1" applyBorder="1" applyAlignment="1">
      <alignment horizontal="right" vertical="center" wrapText="1"/>
    </xf>
    <xf numFmtId="4" fontId="3" fillId="18" borderId="45" xfId="2" applyNumberFormat="1" applyFont="1" applyFill="1" applyBorder="1" applyAlignment="1">
      <alignment horizontal="right" vertical="center" wrapText="1"/>
    </xf>
    <xf numFmtId="4" fontId="3" fillId="0" borderId="47" xfId="2" applyNumberFormat="1" applyFont="1" applyBorder="1" applyAlignment="1">
      <alignment horizontal="right" vertical="center" wrapText="1"/>
    </xf>
    <xf numFmtId="0" fontId="3" fillId="0" borderId="83" xfId="2" applyFont="1" applyBorder="1" applyAlignment="1">
      <alignment horizontal="left" vertical="center" wrapText="1"/>
    </xf>
    <xf numFmtId="0" fontId="3" fillId="0" borderId="47" xfId="2" applyFont="1" applyBorder="1" applyAlignment="1">
      <alignment horizontal="left" vertical="center" wrapText="1"/>
    </xf>
    <xf numFmtId="4" fontId="3" fillId="0" borderId="73" xfId="0" applyNumberFormat="1" applyFont="1" applyBorder="1" applyAlignment="1">
      <alignment horizontal="right" vertical="center" wrapText="1"/>
    </xf>
    <xf numFmtId="4" fontId="3" fillId="0" borderId="83" xfId="0" applyNumberFormat="1" applyFont="1" applyBorder="1" applyAlignment="1">
      <alignment horizontal="right" vertical="center" wrapText="1"/>
    </xf>
    <xf numFmtId="4" fontId="3" fillId="0" borderId="74" xfId="0" applyNumberFormat="1" applyFont="1" applyBorder="1" applyAlignment="1">
      <alignment horizontal="right" vertical="center" wrapText="1"/>
    </xf>
    <xf numFmtId="4" fontId="3" fillId="0" borderId="58" xfId="0" applyNumberFormat="1" applyFont="1" applyBorder="1" applyAlignment="1">
      <alignment horizontal="right" vertical="center" wrapText="1"/>
    </xf>
    <xf numFmtId="4" fontId="3" fillId="0" borderId="45" xfId="0" applyNumberFormat="1" applyFont="1" applyBorder="1" applyAlignment="1">
      <alignment horizontal="right" vertical="center" wrapText="1"/>
    </xf>
    <xf numFmtId="4" fontId="3" fillId="0" borderId="84" xfId="0" applyNumberFormat="1" applyFont="1" applyBorder="1" applyAlignment="1">
      <alignment horizontal="right" vertical="center" wrapText="1"/>
    </xf>
    <xf numFmtId="4" fontId="3" fillId="0" borderId="47" xfId="0" applyNumberFormat="1" applyFont="1" applyBorder="1" applyAlignment="1">
      <alignment horizontal="right" vertical="center" wrapText="1"/>
    </xf>
    <xf numFmtId="4" fontId="3" fillId="0" borderId="85" xfId="0" applyNumberFormat="1" applyFont="1" applyBorder="1" applyAlignment="1">
      <alignment horizontal="right" vertical="center" wrapText="1"/>
    </xf>
    <xf numFmtId="4" fontId="3" fillId="0" borderId="86" xfId="0" applyNumberFormat="1" applyFont="1" applyBorder="1" applyAlignment="1">
      <alignment horizontal="right" vertical="center" wrapText="1"/>
    </xf>
    <xf numFmtId="4" fontId="3" fillId="0" borderId="66" xfId="0" applyNumberFormat="1" applyFont="1" applyBorder="1" applyAlignment="1">
      <alignment horizontal="right" vertical="center" wrapText="1"/>
    </xf>
    <xf numFmtId="4" fontId="3" fillId="18" borderId="73" xfId="0" applyNumberFormat="1" applyFont="1" applyFill="1" applyBorder="1" applyAlignment="1">
      <alignment horizontal="right" vertical="center" wrapText="1"/>
    </xf>
    <xf numFmtId="4" fontId="3" fillId="18" borderId="42" xfId="0" applyNumberFormat="1" applyFont="1" applyFill="1" applyBorder="1" applyAlignment="1">
      <alignment horizontal="right" vertical="center" wrapText="1"/>
    </xf>
    <xf numFmtId="4" fontId="3" fillId="4" borderId="43" xfId="0" applyNumberFormat="1" applyFont="1" applyFill="1" applyBorder="1" applyAlignment="1">
      <alignment horizontal="right" vertical="center" wrapText="1"/>
    </xf>
    <xf numFmtId="0" fontId="0" fillId="0" borderId="25" xfId="0" applyBorder="1">
      <alignment wrapText="1"/>
    </xf>
    <xf numFmtId="4" fontId="3" fillId="0" borderId="89" xfId="0" applyNumberFormat="1" applyFont="1" applyBorder="1" applyAlignment="1">
      <alignment horizontal="right" vertical="center" wrapText="1"/>
    </xf>
    <xf numFmtId="0" fontId="0" fillId="0" borderId="50" xfId="0" applyBorder="1">
      <alignment wrapText="1"/>
    </xf>
    <xf numFmtId="0" fontId="3" fillId="0" borderId="73" xfId="0" applyFont="1" applyBorder="1" applyAlignment="1">
      <alignment horizontal="left" vertical="center" wrapText="1"/>
    </xf>
    <xf numFmtId="0" fontId="0" fillId="0" borderId="90" xfId="0" applyBorder="1">
      <alignment wrapText="1"/>
    </xf>
    <xf numFmtId="0" fontId="0" fillId="0" borderId="49" xfId="0" applyBorder="1">
      <alignment wrapText="1"/>
    </xf>
    <xf numFmtId="0" fontId="3" fillId="0" borderId="45" xfId="0" applyFont="1" applyBorder="1" applyAlignment="1">
      <alignment horizontal="left" vertical="center" wrapText="1"/>
    </xf>
    <xf numFmtId="0" fontId="0" fillId="0" borderId="91" xfId="0" applyBorder="1">
      <alignment wrapText="1"/>
    </xf>
    <xf numFmtId="0" fontId="3" fillId="2" borderId="52" xfId="0" applyFont="1" applyFill="1" applyBorder="1" applyAlignment="1">
      <alignment horizontal="left" vertical="center" wrapText="1"/>
    </xf>
    <xf numFmtId="0" fontId="3" fillId="0" borderId="64" xfId="0" applyFont="1" applyBorder="1" applyAlignment="1">
      <alignment horizontal="left" vertical="center" wrapText="1"/>
    </xf>
    <xf numFmtId="0" fontId="0" fillId="0" borderId="92" xfId="0" applyBorder="1">
      <alignment wrapText="1"/>
    </xf>
    <xf numFmtId="4" fontId="3" fillId="0" borderId="93" xfId="0" applyNumberFormat="1" applyFont="1" applyBorder="1" applyAlignment="1">
      <alignment horizontal="right" vertical="center" wrapText="1"/>
    </xf>
    <xf numFmtId="4" fontId="3" fillId="18" borderId="74" xfId="0" applyNumberFormat="1" applyFont="1" applyFill="1" applyBorder="1" applyAlignment="1">
      <alignment horizontal="right" vertical="center" wrapText="1"/>
    </xf>
    <xf numFmtId="3" fontId="6" fillId="2" borderId="94" xfId="0" applyNumberFormat="1" applyFont="1" applyFill="1" applyBorder="1" applyAlignment="1">
      <alignment horizontal="right" vertical="center" wrapText="1"/>
    </xf>
    <xf numFmtId="3" fontId="6" fillId="2" borderId="6" xfId="0" applyNumberFormat="1" applyFont="1" applyFill="1" applyBorder="1" applyAlignment="1">
      <alignment horizontal="right" vertical="center" wrapText="1"/>
    </xf>
    <xf numFmtId="3" fontId="6" fillId="2" borderId="9" xfId="0" applyNumberFormat="1" applyFont="1" applyFill="1" applyBorder="1" applyAlignment="1">
      <alignment horizontal="right" vertical="center" wrapText="1"/>
    </xf>
    <xf numFmtId="164" fontId="3" fillId="2" borderId="34" xfId="0" applyNumberFormat="1" applyFont="1" applyFill="1" applyBorder="1" applyAlignment="1">
      <alignment horizontal="center" vertical="center" wrapText="1"/>
    </xf>
    <xf numFmtId="4" fontId="3" fillId="0" borderId="69" xfId="0" applyNumberFormat="1" applyFont="1" applyBorder="1" applyAlignment="1">
      <alignment horizontal="right" vertical="center" wrapText="1"/>
    </xf>
    <xf numFmtId="4" fontId="3" fillId="18" borderId="44" xfId="0" applyNumberFormat="1" applyFont="1" applyFill="1" applyBorder="1" applyAlignment="1">
      <alignment horizontal="right" vertical="center" wrapText="1"/>
    </xf>
    <xf numFmtId="3" fontId="6" fillId="2" borderId="50" xfId="0" applyNumberFormat="1" applyFont="1" applyFill="1" applyBorder="1" applyAlignment="1">
      <alignment horizontal="right" vertical="center" wrapText="1"/>
    </xf>
    <xf numFmtId="3" fontId="6" fillId="2" borderId="77" xfId="0" applyNumberFormat="1" applyFont="1" applyFill="1" applyBorder="1" applyAlignment="1">
      <alignment horizontal="right" vertical="center" wrapText="1"/>
    </xf>
    <xf numFmtId="3" fontId="6" fillId="2" borderId="92" xfId="0" applyNumberFormat="1" applyFont="1" applyFill="1" applyBorder="1" applyAlignment="1">
      <alignment horizontal="right" vertical="center" wrapText="1"/>
    </xf>
    <xf numFmtId="4" fontId="3" fillId="0" borderId="95" xfId="0" applyNumberFormat="1" applyFont="1" applyBorder="1" applyAlignment="1">
      <alignment horizontal="right" vertical="center" wrapText="1"/>
    </xf>
    <xf numFmtId="3" fontId="6" fillId="2" borderId="25" xfId="0" applyNumberFormat="1" applyFont="1" applyFill="1" applyBorder="1" applyAlignment="1">
      <alignment horizontal="right" vertical="center" wrapText="1"/>
    </xf>
    <xf numFmtId="3" fontId="6" fillId="2" borderId="96" xfId="0" applyNumberFormat="1" applyFont="1" applyFill="1" applyBorder="1" applyAlignment="1">
      <alignment horizontal="right" vertical="center" wrapText="1"/>
    </xf>
    <xf numFmtId="4" fontId="3" fillId="0" borderId="97" xfId="0" applyNumberFormat="1" applyFont="1" applyBorder="1" applyAlignment="1">
      <alignment horizontal="right" vertical="center" wrapText="1"/>
    </xf>
    <xf numFmtId="3" fontId="6" fillId="2" borderId="98" xfId="0" applyNumberFormat="1" applyFont="1" applyFill="1" applyBorder="1" applyAlignment="1">
      <alignment horizontal="right" vertical="center" wrapText="1"/>
    </xf>
    <xf numFmtId="4" fontId="3" fillId="0" borderId="95" xfId="2" applyNumberFormat="1" applyFont="1" applyBorder="1" applyAlignment="1">
      <alignment horizontal="right" vertical="center" wrapText="1"/>
    </xf>
    <xf numFmtId="3" fontId="6" fillId="2" borderId="99" xfId="0" applyNumberFormat="1" applyFont="1" applyFill="1" applyBorder="1" applyAlignment="1">
      <alignment horizontal="right" vertical="center" wrapText="1"/>
    </xf>
    <xf numFmtId="4" fontId="3" fillId="18" borderId="87" xfId="0" applyNumberFormat="1" applyFont="1" applyFill="1" applyBorder="1" applyAlignment="1">
      <alignment horizontal="right" vertical="center" wrapText="1"/>
    </xf>
    <xf numFmtId="4" fontId="3" fillId="4" borderId="88" xfId="0" applyNumberFormat="1" applyFont="1" applyFill="1" applyBorder="1" applyAlignment="1">
      <alignment horizontal="right" vertical="center" wrapText="1"/>
    </xf>
    <xf numFmtId="0" fontId="7" fillId="29" borderId="7" xfId="0" applyFont="1" applyFill="1" applyBorder="1" applyAlignment="1">
      <alignment horizontal="left" vertical="center" wrapText="1"/>
    </xf>
    <xf numFmtId="0" fontId="3" fillId="27" borderId="7" xfId="2" applyFont="1" applyFill="1" applyBorder="1" applyAlignment="1">
      <alignment horizontal="left" vertical="center" wrapText="1"/>
    </xf>
    <xf numFmtId="0" fontId="1" fillId="0" borderId="0" xfId="0" applyFont="1" applyAlignment="1">
      <alignment vertical="center" wrapText="1"/>
    </xf>
    <xf numFmtId="0" fontId="0" fillId="0" borderId="0" xfId="0" applyAlignment="1">
      <alignment vertical="center" wrapText="1"/>
    </xf>
    <xf numFmtId="0" fontId="11" fillId="29" borderId="16" xfId="0" applyFont="1" applyFill="1" applyBorder="1">
      <alignment wrapText="1"/>
    </xf>
    <xf numFmtId="0" fontId="11" fillId="27" borderId="16" xfId="0" applyFont="1" applyFill="1" applyBorder="1">
      <alignment wrapText="1"/>
    </xf>
    <xf numFmtId="0" fontId="11" fillId="27" borderId="32" xfId="0" applyFont="1" applyFill="1" applyBorder="1">
      <alignment wrapText="1"/>
    </xf>
    <xf numFmtId="0" fontId="11" fillId="27" borderId="62" xfId="0" applyFont="1" applyFill="1" applyBorder="1">
      <alignment wrapText="1"/>
    </xf>
    <xf numFmtId="0" fontId="11" fillId="27" borderId="58" xfId="0" applyFont="1" applyFill="1" applyBorder="1">
      <alignment wrapText="1"/>
    </xf>
    <xf numFmtId="0" fontId="11" fillId="27" borderId="23" xfId="0" applyFont="1" applyFill="1" applyBorder="1">
      <alignment wrapText="1"/>
    </xf>
    <xf numFmtId="0" fontId="11" fillId="30" borderId="16" xfId="0" applyFont="1" applyFill="1" applyBorder="1">
      <alignment wrapText="1"/>
    </xf>
    <xf numFmtId="0" fontId="11" fillId="28" borderId="32" xfId="0" applyFont="1" applyFill="1" applyBorder="1">
      <alignment wrapText="1"/>
    </xf>
    <xf numFmtId="0" fontId="11" fillId="28" borderId="62" xfId="0" applyFont="1" applyFill="1" applyBorder="1">
      <alignment wrapText="1"/>
    </xf>
    <xf numFmtId="0" fontId="11" fillId="28" borderId="57" xfId="0" applyFont="1" applyFill="1" applyBorder="1">
      <alignment wrapText="1"/>
    </xf>
    <xf numFmtId="0" fontId="11" fillId="28" borderId="58" xfId="0" applyFont="1" applyFill="1" applyBorder="1">
      <alignment wrapText="1"/>
    </xf>
    <xf numFmtId="0" fontId="11" fillId="28" borderId="23" xfId="0" applyFont="1" applyFill="1" applyBorder="1">
      <alignment wrapText="1"/>
    </xf>
    <xf numFmtId="0" fontId="11" fillId="23" borderId="16" xfId="0" applyFont="1" applyFill="1" applyBorder="1">
      <alignment wrapText="1"/>
    </xf>
    <xf numFmtId="0" fontId="11" fillId="18" borderId="16" xfId="0" applyFont="1" applyFill="1" applyBorder="1">
      <alignment wrapText="1"/>
    </xf>
    <xf numFmtId="0" fontId="11" fillId="4" borderId="6" xfId="0" applyFont="1" applyFill="1" applyBorder="1">
      <alignment wrapText="1"/>
    </xf>
    <xf numFmtId="0" fontId="11" fillId="20" borderId="30" xfId="0" applyFont="1" applyFill="1" applyBorder="1">
      <alignment wrapText="1"/>
    </xf>
    <xf numFmtId="0" fontId="1" fillId="0" borderId="0" xfId="0" applyFont="1" applyAlignment="1">
      <alignment horizontal="left" vertical="top" wrapText="1"/>
    </xf>
    <xf numFmtId="0" fontId="15" fillId="23" borderId="20" xfId="0" applyFont="1" applyFill="1" applyBorder="1" applyAlignment="1">
      <alignment horizontal="left" wrapText="1"/>
    </xf>
    <xf numFmtId="0" fontId="15" fillId="21" borderId="20" xfId="0" applyFont="1" applyFill="1" applyBorder="1" applyAlignment="1">
      <alignment horizontal="left" wrapText="1"/>
    </xf>
    <xf numFmtId="0" fontId="0" fillId="0" borderId="0" xfId="0" applyAlignment="1">
      <alignment horizontal="left" wrapText="1"/>
    </xf>
    <xf numFmtId="0" fontId="11" fillId="27" borderId="16" xfId="0" applyFont="1" applyFill="1" applyBorder="1" applyAlignment="1">
      <alignment vertical="center" wrapText="1"/>
    </xf>
    <xf numFmtId="0" fontId="11" fillId="28" borderId="16" xfId="0" applyFont="1" applyFill="1" applyBorder="1" applyAlignment="1">
      <alignment vertical="center" wrapText="1"/>
    </xf>
    <xf numFmtId="0" fontId="2" fillId="2" borderId="78" xfId="0" applyFont="1" applyFill="1" applyBorder="1" applyAlignment="1">
      <alignment horizontal="center" vertical="center" wrapText="1"/>
    </xf>
    <xf numFmtId="0" fontId="0" fillId="0" borderId="0" xfId="0" applyAlignment="1">
      <alignment horizontal="center" vertical="center" wrapText="1"/>
    </xf>
    <xf numFmtId="0" fontId="2" fillId="0" borderId="3" xfId="0" applyFont="1" applyBorder="1" applyAlignment="1">
      <alignment horizontal="center" vertical="center" wrapText="1"/>
    </xf>
    <xf numFmtId="0" fontId="1" fillId="0" borderId="0" xfId="0" applyFont="1" applyAlignment="1">
      <alignment horizontal="center" vertical="center" wrapText="1"/>
    </xf>
    <xf numFmtId="0" fontId="11" fillId="27" borderId="16" xfId="0" applyFont="1" applyFill="1" applyBorder="1" applyAlignment="1">
      <alignment horizontal="center" vertical="center" wrapText="1"/>
    </xf>
    <xf numFmtId="0" fontId="11" fillId="28" borderId="16" xfId="0" applyFont="1" applyFill="1" applyBorder="1" applyAlignment="1">
      <alignment horizontal="center" vertical="center" wrapText="1"/>
    </xf>
    <xf numFmtId="0" fontId="3" fillId="27" borderId="7" xfId="0" applyFont="1" applyFill="1" applyBorder="1" applyAlignment="1">
      <alignment horizontal="center" vertical="center" wrapText="1"/>
    </xf>
    <xf numFmtId="0" fontId="3" fillId="0" borderId="38" xfId="2" applyFont="1" applyBorder="1" applyAlignment="1">
      <alignment horizontal="center" vertical="center" wrapText="1"/>
    </xf>
    <xf numFmtId="0" fontId="3" fillId="0" borderId="5" xfId="2" applyFont="1" applyBorder="1" applyAlignment="1">
      <alignment horizontal="center" vertical="center" wrapText="1"/>
    </xf>
    <xf numFmtId="0" fontId="3" fillId="0" borderId="7" xfId="2" applyFont="1" applyBorder="1" applyAlignment="1">
      <alignment horizontal="center" vertical="center" wrapText="1"/>
    </xf>
    <xf numFmtId="0" fontId="7" fillId="27" borderId="5" xfId="0" applyFont="1" applyFill="1" applyBorder="1" applyAlignment="1">
      <alignment horizontal="left" vertical="top" wrapText="1"/>
    </xf>
    <xf numFmtId="0" fontId="11" fillId="27" borderId="16" xfId="0" applyFont="1" applyFill="1" applyBorder="1" applyAlignment="1">
      <alignment horizontal="left" vertical="top" wrapText="1"/>
    </xf>
    <xf numFmtId="0" fontId="3" fillId="27" borderId="38" xfId="2" applyFont="1" applyFill="1" applyBorder="1" applyAlignment="1">
      <alignment horizontal="left" vertical="center" wrapText="1"/>
    </xf>
    <xf numFmtId="0" fontId="3" fillId="27" borderId="38" xfId="0" applyFont="1" applyFill="1" applyBorder="1" applyAlignment="1">
      <alignment horizontal="left" vertical="center" wrapText="1"/>
    </xf>
    <xf numFmtId="0" fontId="3" fillId="27" borderId="100" xfId="0" applyFont="1" applyFill="1" applyBorder="1" applyAlignment="1">
      <alignment horizontal="left" vertical="center" wrapText="1"/>
    </xf>
    <xf numFmtId="0" fontId="7" fillId="27" borderId="7" xfId="0" applyFont="1" applyFill="1" applyBorder="1" applyAlignment="1">
      <alignment horizontal="left" vertical="center" wrapText="1"/>
    </xf>
    <xf numFmtId="0" fontId="3" fillId="27" borderId="5" xfId="2" applyFont="1" applyFill="1" applyBorder="1" applyAlignment="1">
      <alignment horizontal="left" vertical="center" wrapText="1"/>
    </xf>
    <xf numFmtId="3" fontId="0" fillId="0" borderId="0" xfId="0" applyNumberFormat="1">
      <alignment wrapText="1"/>
    </xf>
    <xf numFmtId="4" fontId="3" fillId="31" borderId="33" xfId="0" applyNumberFormat="1" applyFont="1" applyFill="1" applyBorder="1" applyAlignment="1">
      <alignment horizontal="right" vertical="center" wrapText="1"/>
    </xf>
    <xf numFmtId="4" fontId="3" fillId="31" borderId="53" xfId="0" applyNumberFormat="1" applyFont="1" applyFill="1" applyBorder="1" applyAlignment="1">
      <alignment horizontal="right" vertical="center" wrapText="1"/>
    </xf>
    <xf numFmtId="4" fontId="3" fillId="31" borderId="73" xfId="2" applyNumberFormat="1" applyFont="1" applyFill="1" applyBorder="1" applyAlignment="1">
      <alignment horizontal="right" vertical="center" wrapText="1"/>
    </xf>
    <xf numFmtId="4" fontId="3" fillId="31" borderId="42" xfId="2" applyNumberFormat="1" applyFont="1" applyFill="1" applyBorder="1" applyAlignment="1">
      <alignment horizontal="right" vertical="center" wrapText="1"/>
    </xf>
    <xf numFmtId="4" fontId="3" fillId="31" borderId="73" xfId="0" applyNumberFormat="1" applyFont="1" applyFill="1" applyBorder="1" applyAlignment="1">
      <alignment horizontal="right" vertical="center" wrapText="1"/>
    </xf>
    <xf numFmtId="4" fontId="3" fillId="31" borderId="87" xfId="0" applyNumberFormat="1" applyFont="1" applyFill="1" applyBorder="1" applyAlignment="1">
      <alignment horizontal="right" vertical="center" wrapText="1"/>
    </xf>
    <xf numFmtId="4" fontId="3" fillId="31" borderId="88" xfId="0" applyNumberFormat="1" applyFont="1" applyFill="1" applyBorder="1" applyAlignment="1">
      <alignment horizontal="right" vertical="center" wrapText="1"/>
    </xf>
    <xf numFmtId="4" fontId="3" fillId="31" borderId="42" xfId="0" applyNumberFormat="1" applyFont="1" applyFill="1" applyBorder="1" applyAlignment="1">
      <alignment horizontal="right" vertical="center" wrapText="1"/>
    </xf>
    <xf numFmtId="4" fontId="3" fillId="31" borderId="101" xfId="0" applyNumberFormat="1" applyFont="1" applyFill="1" applyBorder="1" applyAlignment="1">
      <alignment horizontal="right" vertical="center" wrapText="1"/>
    </xf>
    <xf numFmtId="4" fontId="3" fillId="0" borderId="102" xfId="0" applyNumberFormat="1" applyFont="1" applyBorder="1" applyAlignment="1">
      <alignment horizontal="right" vertical="center" wrapText="1"/>
    </xf>
    <xf numFmtId="4" fontId="3" fillId="0" borderId="103" xfId="0" applyNumberFormat="1" applyFont="1" applyBorder="1" applyAlignment="1">
      <alignment horizontal="right" vertical="center" wrapText="1"/>
    </xf>
    <xf numFmtId="4" fontId="3" fillId="0" borderId="48" xfId="2" applyNumberFormat="1" applyFont="1" applyBorder="1" applyAlignment="1">
      <alignment horizontal="right" vertical="center" wrapText="1"/>
    </xf>
    <xf numFmtId="3" fontId="6" fillId="2" borderId="52" xfId="0" applyNumberFormat="1" applyFont="1" applyFill="1" applyBorder="1" applyAlignment="1">
      <alignment horizontal="right" vertical="center" wrapText="1"/>
    </xf>
    <xf numFmtId="4" fontId="7" fillId="31" borderId="33" xfId="0" applyNumberFormat="1" applyFont="1" applyFill="1" applyBorder="1" applyAlignment="1">
      <alignment horizontal="right" vertical="center" wrapText="1"/>
    </xf>
    <xf numFmtId="0" fontId="11" fillId="27" borderId="32" xfId="0" applyFont="1" applyFill="1" applyBorder="1" applyAlignment="1">
      <alignment horizontal="right" vertical="center" wrapText="1"/>
    </xf>
    <xf numFmtId="0" fontId="3" fillId="31" borderId="5" xfId="0" applyFont="1" applyFill="1" applyBorder="1" applyAlignment="1">
      <alignment horizontal="center" vertical="center" wrapText="1"/>
    </xf>
    <xf numFmtId="4" fontId="3" fillId="0" borderId="63" xfId="0" applyNumberFormat="1" applyFont="1" applyBorder="1" applyAlignment="1">
      <alignment horizontal="right" vertical="center" wrapText="1"/>
    </xf>
    <xf numFmtId="0" fontId="3" fillId="0" borderId="38" xfId="0" applyFont="1" applyBorder="1" applyAlignment="1">
      <alignment horizontal="left" vertical="center" wrapText="1"/>
    </xf>
    <xf numFmtId="4" fontId="7" fillId="0" borderId="85" xfId="0" applyNumberFormat="1" applyFont="1" applyBorder="1" applyAlignment="1">
      <alignment horizontal="right" vertical="center" wrapText="1"/>
    </xf>
    <xf numFmtId="4" fontId="7" fillId="0" borderId="74" xfId="0" applyNumberFormat="1" applyFont="1" applyBorder="1" applyAlignment="1">
      <alignment horizontal="right" vertical="center" wrapText="1"/>
    </xf>
    <xf numFmtId="4" fontId="7" fillId="0" borderId="86" xfId="0" applyNumberFormat="1" applyFont="1" applyBorder="1" applyAlignment="1">
      <alignment horizontal="right" vertical="center" wrapText="1"/>
    </xf>
    <xf numFmtId="0" fontId="7" fillId="27" borderId="5" xfId="0" applyFont="1" applyFill="1" applyBorder="1" applyAlignment="1">
      <alignment horizontal="left" vertical="center" wrapText="1"/>
    </xf>
    <xf numFmtId="0" fontId="11" fillId="0" borderId="16" xfId="0" applyFont="1" applyBorder="1">
      <alignment wrapText="1"/>
    </xf>
    <xf numFmtId="0" fontId="3" fillId="0" borderId="0" xfId="2" applyFont="1" applyAlignment="1">
      <alignment horizontal="left" vertical="center" wrapText="1"/>
    </xf>
    <xf numFmtId="0" fontId="11" fillId="0" borderId="30" xfId="2" applyFont="1" applyBorder="1" applyAlignment="1">
      <alignment horizontal="left" vertical="center" wrapText="1"/>
    </xf>
    <xf numFmtId="0" fontId="12" fillId="0" borderId="0" xfId="0" applyFont="1" applyAlignment="1">
      <alignment horizontal="center" vertical="center" wrapText="1"/>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30" fillId="0" borderId="0" xfId="0" applyFont="1" applyAlignment="1">
      <alignment horizontal="left" vertical="top" wrapText="1"/>
    </xf>
    <xf numFmtId="0" fontId="15" fillId="0" borderId="19" xfId="0" applyFont="1" applyBorder="1">
      <alignment wrapText="1"/>
    </xf>
    <xf numFmtId="0" fontId="15" fillId="0" borderId="18" xfId="0" applyFont="1" applyBorder="1">
      <alignment wrapText="1"/>
    </xf>
    <xf numFmtId="0" fontId="16" fillId="4" borderId="0" xfId="0" applyFont="1" applyFill="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2"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4" borderId="24" xfId="0" applyFill="1" applyBorder="1" applyAlignment="1">
      <alignment horizontal="center" vertical="center" wrapText="1"/>
    </xf>
    <xf numFmtId="0" fontId="0" fillId="4" borderId="22" xfId="0" applyFill="1" applyBorder="1" applyAlignment="1">
      <alignment horizontal="center" vertical="center" wrapText="1"/>
    </xf>
  </cellXfs>
  <cellStyles count="3">
    <cellStyle name="Normální" xfId="0" builtinId="0"/>
    <cellStyle name="Normální 2" xfId="2" xr:uid="{EC2EBFB5-B276-444C-B827-3BBA55B6030C}"/>
    <cellStyle name="normální_10_BILANCEE" xfId="1" xr:uid="{B7EE390C-0497-4E7C-8AFA-4A2CE2EC22DB}"/>
  </cellStyles>
  <dxfs count="0"/>
  <tableStyles count="0" defaultTableStyle="TableStyleMedium2" defaultPivotStyle="PivotStyleLight16"/>
  <colors>
    <mruColors>
      <color rgb="FF00FF99"/>
      <color rgb="FFFFCCCC"/>
      <color rgb="FFFF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D8CB5-8A64-448B-BC5A-897AC54FDD5F}">
  <dimension ref="A2:G19"/>
  <sheetViews>
    <sheetView zoomScale="70" zoomScaleNormal="70" workbookViewId="0">
      <selection activeCell="C27" sqref="C27"/>
    </sheetView>
  </sheetViews>
  <sheetFormatPr defaultRowHeight="12.75" customHeight="1" x14ac:dyDescent="0.2"/>
  <cols>
    <col min="1" max="1" width="16.140625" customWidth="1"/>
    <col min="2" max="2" width="21" customWidth="1"/>
    <col min="3" max="5" width="18.42578125" customWidth="1"/>
    <col min="6" max="6" width="22.7109375" customWidth="1"/>
    <col min="7" max="7" width="17.5703125" customWidth="1"/>
  </cols>
  <sheetData>
    <row r="2" spans="1:7" ht="63.75" customHeight="1" x14ac:dyDescent="0.2">
      <c r="A2" s="83" t="s">
        <v>0</v>
      </c>
      <c r="B2" s="83"/>
      <c r="C2" s="83"/>
      <c r="D2" s="83"/>
      <c r="E2" s="83"/>
      <c r="F2" s="83"/>
    </row>
    <row r="4" spans="1:7" ht="26.25" x14ac:dyDescent="0.2">
      <c r="A4" s="42" t="s">
        <v>1</v>
      </c>
      <c r="B4" s="43" t="s">
        <v>2</v>
      </c>
      <c r="C4" s="43">
        <v>2024</v>
      </c>
      <c r="D4" s="43">
        <v>2025</v>
      </c>
      <c r="E4" s="43">
        <v>2026</v>
      </c>
      <c r="F4" s="68">
        <v>2027</v>
      </c>
      <c r="G4" s="69" t="s">
        <v>3</v>
      </c>
    </row>
    <row r="5" spans="1:7" ht="25.5" x14ac:dyDescent="0.2">
      <c r="A5" s="55" t="s">
        <v>4</v>
      </c>
      <c r="B5" s="44">
        <f>SOC!C18</f>
        <v>3</v>
      </c>
      <c r="C5" s="45">
        <f>SOC!K18</f>
        <v>13500</v>
      </c>
      <c r="D5" s="45">
        <f>SOC!N18</f>
        <v>0</v>
      </c>
      <c r="E5" s="45">
        <f>SOC!Q18</f>
        <v>0</v>
      </c>
      <c r="F5" s="45">
        <f>SOC!T18</f>
        <v>0</v>
      </c>
    </row>
    <row r="6" spans="1:7" ht="25.5" x14ac:dyDescent="0.2">
      <c r="A6" s="56" t="s">
        <v>5</v>
      </c>
      <c r="B6" s="46">
        <f>KPP!C20</f>
        <v>3</v>
      </c>
      <c r="C6" s="47">
        <f>KPP!K20</f>
        <v>33500</v>
      </c>
      <c r="D6" s="47">
        <f>KPP!N20</f>
        <v>3000</v>
      </c>
      <c r="E6" s="47">
        <f>KPP!Q20</f>
        <v>75000</v>
      </c>
      <c r="F6" s="47">
        <f>KPP!T20</f>
        <v>97000</v>
      </c>
    </row>
    <row r="7" spans="1:7" ht="25.5" x14ac:dyDescent="0.2">
      <c r="A7" s="57" t="s">
        <v>6</v>
      </c>
      <c r="B7" s="46">
        <f>' ŠMS do 20.7.před final úpravou'!C67</f>
        <v>0</v>
      </c>
      <c r="C7" s="47">
        <f>' ŠMS do 20.7.před final úpravou'!K67</f>
        <v>208000</v>
      </c>
      <c r="D7" s="47">
        <f>' ŠMS do 20.7.před final úpravou'!N67</f>
        <v>295700</v>
      </c>
      <c r="E7" s="47">
        <f>' ŠMS do 20.7.před final úpravou'!Q67</f>
        <v>25500</v>
      </c>
      <c r="F7" s="47">
        <f>' ŠMS do 20.7.před final úpravou'!T67</f>
        <v>3000</v>
      </c>
    </row>
    <row r="8" spans="1:7" ht="25.5" x14ac:dyDescent="0.2">
      <c r="A8" s="48" t="s">
        <v>7</v>
      </c>
      <c r="B8" s="46">
        <f>ZDR!C64</f>
        <v>3</v>
      </c>
      <c r="C8" s="47">
        <f>ZDR!K64</f>
        <v>11200</v>
      </c>
      <c r="D8" s="58">
        <f>ZDR!P64</f>
        <v>20000</v>
      </c>
      <c r="E8" s="58">
        <f>ZDR!S64</f>
        <v>80000</v>
      </c>
      <c r="F8" s="47">
        <f>ZDR!T64</f>
        <v>0</v>
      </c>
    </row>
    <row r="9" spans="1:7" ht="25.5" x14ac:dyDescent="0.2">
      <c r="A9" s="49" t="s">
        <v>8</v>
      </c>
      <c r="B9" s="50">
        <f>DSH!C9</f>
        <v>1</v>
      </c>
      <c r="C9" s="51">
        <f>DSH!K9</f>
        <v>30000</v>
      </c>
      <c r="D9" s="51">
        <f>DSH!N9</f>
        <v>0</v>
      </c>
      <c r="E9" s="51">
        <f>DSH!Q9</f>
        <v>0</v>
      </c>
      <c r="F9" s="51">
        <f>DSH!T9</f>
        <v>0</v>
      </c>
    </row>
    <row r="10" spans="1:7" ht="26.25" x14ac:dyDescent="0.2">
      <c r="A10" s="52" t="s">
        <v>9</v>
      </c>
      <c r="B10" s="53">
        <f>SUM(B5:B9)</f>
        <v>10</v>
      </c>
      <c r="C10" s="54">
        <f>SUM(C5:C9)</f>
        <v>296200</v>
      </c>
      <c r="D10" s="54">
        <f t="shared" ref="D10:F10" si="0">SUM(D5:D9)</f>
        <v>318700</v>
      </c>
      <c r="E10" s="54">
        <f t="shared" si="0"/>
        <v>180500</v>
      </c>
      <c r="F10" s="54">
        <f t="shared" si="0"/>
        <v>100000</v>
      </c>
      <c r="G10" s="54">
        <f>C10+D10+E10+F10</f>
        <v>895400</v>
      </c>
    </row>
    <row r="11" spans="1:7" ht="26.25" x14ac:dyDescent="0.2">
      <c r="A11" s="70"/>
      <c r="B11" s="71"/>
      <c r="C11" s="72"/>
      <c r="D11" s="72"/>
      <c r="E11" s="72"/>
      <c r="F11" s="72"/>
      <c r="G11" s="72"/>
    </row>
    <row r="12" spans="1:7" ht="26.25" x14ac:dyDescent="0.2">
      <c r="A12" s="433" t="s">
        <v>10</v>
      </c>
      <c r="B12" s="433"/>
      <c r="C12" s="433"/>
      <c r="D12" s="433"/>
      <c r="E12" s="433"/>
      <c r="F12" s="433"/>
      <c r="G12" s="72"/>
    </row>
    <row r="14" spans="1:7" ht="25.5" x14ac:dyDescent="0.2">
      <c r="A14" s="61" t="s">
        <v>11</v>
      </c>
      <c r="B14" s="62">
        <v>1</v>
      </c>
      <c r="C14" s="63">
        <f>SOC!K9+SOC!M9</f>
        <v>5600</v>
      </c>
      <c r="D14" s="63">
        <f>SOC!N25</f>
        <v>0</v>
      </c>
      <c r="E14" s="63">
        <f>SOC!Q25</f>
        <v>0</v>
      </c>
      <c r="F14" s="63">
        <f>SOC!T25</f>
        <v>0</v>
      </c>
    </row>
    <row r="15" spans="1:7" ht="25.5" x14ac:dyDescent="0.2">
      <c r="A15" s="60" t="s">
        <v>12</v>
      </c>
      <c r="B15" s="44">
        <v>5</v>
      </c>
      <c r="C15" s="45">
        <f>KPP!K13+KPP!K14+KPP!K15+KPP!K16+KPP!K17</f>
        <v>18000</v>
      </c>
      <c r="D15" s="45">
        <f>KPP!N13+KPP!N14+KPP!N15+KPP!N16+KPP!N17</f>
        <v>18000</v>
      </c>
      <c r="E15" s="45">
        <f>KPP!Q13</f>
        <v>3000</v>
      </c>
      <c r="F15" s="45">
        <f>KPP!T20</f>
        <v>97000</v>
      </c>
    </row>
    <row r="16" spans="1:7" ht="25.5" x14ac:dyDescent="0.2">
      <c r="A16" s="57" t="s">
        <v>13</v>
      </c>
      <c r="B16" s="46">
        <f>' ŠMS do 20.7.před final úpravou'!C184</f>
        <v>50</v>
      </c>
      <c r="C16" s="47">
        <f>' ŠMS do 20.7.před final úpravou'!K184</f>
        <v>299944.82999999996</v>
      </c>
      <c r="D16" s="47">
        <f>' ŠMS do 20.7.před final úpravou'!N184</f>
        <v>40000</v>
      </c>
      <c r="E16" s="47">
        <f>' ŠMS do 20.7.před final úpravou'!Q184</f>
        <v>3000</v>
      </c>
      <c r="F16" s="47">
        <f>' ŠMS do 20.7.před final úpravou'!T184</f>
        <v>0</v>
      </c>
    </row>
    <row r="17" spans="1:7" ht="25.5" x14ac:dyDescent="0.2">
      <c r="A17" s="48" t="s">
        <v>14</v>
      </c>
      <c r="B17" s="46">
        <v>12</v>
      </c>
      <c r="C17" s="47">
        <f>ZDR!K10+ZDR!K11+ZDR!K12+ZDR!K13+ZDR!K14+ZDR!K15+ZDR!K16+ZDR!K17+ZDR!K18+ZDR!K19+ZDR!K20+ZDR!K21+ZDR!M15</f>
        <v>106425</v>
      </c>
      <c r="D17" s="47">
        <f>ZDR!N10+ZDR!N11+ZDR!N12+ZDR!N13+ZDR!N14+ZDR!N15+ZDR!N16+ZDR!N17+ZDR!N18+ZDR!N19+ZDR!N20+ZDR!N21</f>
        <v>14175</v>
      </c>
      <c r="E17" s="47">
        <f>ZDR!S71</f>
        <v>0</v>
      </c>
      <c r="F17" s="47">
        <f>ZDR!T71</f>
        <v>0</v>
      </c>
    </row>
    <row r="18" spans="1:7" ht="25.5" x14ac:dyDescent="0.2">
      <c r="A18" s="49" t="s">
        <v>15</v>
      </c>
      <c r="B18" s="50">
        <v>1</v>
      </c>
      <c r="C18" s="51">
        <f>DSH!K7</f>
        <v>12000</v>
      </c>
      <c r="D18" s="51">
        <f>DSH!N16</f>
        <v>0</v>
      </c>
      <c r="E18" s="51">
        <f>DSH!Q16</f>
        <v>0</v>
      </c>
      <c r="F18" s="51">
        <f>DSH!T16</f>
        <v>0</v>
      </c>
    </row>
    <row r="19" spans="1:7" ht="26.25" x14ac:dyDescent="0.2">
      <c r="A19" s="52" t="s">
        <v>9</v>
      </c>
      <c r="B19" s="53">
        <f>SUM(B14:B18)</f>
        <v>69</v>
      </c>
      <c r="C19" s="54">
        <f>SUM(C14:C18)</f>
        <v>441969.82999999996</v>
      </c>
      <c r="D19" s="54">
        <f>SUM(D14:D18)</f>
        <v>72175</v>
      </c>
      <c r="E19" s="54">
        <f>SUM(E14:E18)</f>
        <v>6000</v>
      </c>
      <c r="F19" s="54">
        <f>SUM(F14:F18)</f>
        <v>97000</v>
      </c>
      <c r="G19" s="54">
        <f>C19+D19+E19+F19</f>
        <v>617144.82999999996</v>
      </c>
    </row>
  </sheetData>
  <mergeCells count="1">
    <mergeCell ref="A12:F12"/>
  </mergeCells>
  <pageMargins left="0.7" right="0.7" top="0.78740157499999996" bottom="0.78740157499999996" header="0.3" footer="0.3"/>
  <pageSetup paperSize="9" fitToWidth="0" fitToHeight="0" orientation="landscape" r:id="rId1"/>
  <headerFooter>
    <oddFooter>&amp;L&amp;1#&amp;"Calibri"&amp;9&amp;K000000Klasifikace informací: Neveřejné</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973AA-2EF3-46D4-AD52-0D8D074B89D2}">
  <sheetPr>
    <tabColor rgb="FFFF0000"/>
    <pageSetUpPr fitToPage="1"/>
  </sheetPr>
  <dimension ref="A1:AJ83"/>
  <sheetViews>
    <sheetView tabSelected="1" zoomScale="98" zoomScaleNormal="98" workbookViewId="0">
      <pane ySplit="5" topLeftCell="A56" activePane="bottomLeft" state="frozen"/>
      <selection pane="bottomLeft" activeCell="G62" sqref="G62"/>
    </sheetView>
  </sheetViews>
  <sheetFormatPr defaultRowHeight="12.75" x14ac:dyDescent="0.2"/>
  <cols>
    <col min="1" max="1" width="12.85546875" customWidth="1"/>
    <col min="2" max="2" width="11.28515625" style="391" customWidth="1"/>
    <col min="3" max="3" width="11.42578125" hidden="1" customWidth="1"/>
    <col min="4" max="4" width="8.42578125" customWidth="1"/>
    <col min="5" max="5" width="43.28515625" customWidth="1"/>
    <col min="6" max="6" width="27.7109375" customWidth="1"/>
    <col min="7" max="7" width="67" style="367" customWidth="1"/>
    <col min="8" max="10" width="11.42578125" hidden="1" customWidth="1"/>
    <col min="11" max="11" width="19.7109375" hidden="1" customWidth="1"/>
    <col min="12" max="12" width="11.42578125" customWidth="1"/>
    <col min="13" max="13" width="12" customWidth="1"/>
    <col min="14" max="14" width="11.140625" customWidth="1"/>
    <col min="15" max="15" width="11.42578125" hidden="1" customWidth="1"/>
    <col min="16" max="17" width="11.42578125" customWidth="1"/>
    <col min="18" max="18" width="11.42578125" hidden="1" customWidth="1"/>
    <col min="19" max="20" width="11.42578125" customWidth="1"/>
    <col min="21" max="21" width="11.42578125" hidden="1" customWidth="1"/>
    <col min="22" max="23" width="11.42578125" customWidth="1"/>
    <col min="24" max="24" width="11.42578125" hidden="1" customWidth="1"/>
    <col min="25" max="26" width="11.42578125" customWidth="1"/>
    <col min="27" max="34" width="11.42578125" hidden="1" customWidth="1"/>
    <col min="35" max="35" width="41.42578125" style="387" hidden="1" customWidth="1"/>
    <col min="36" max="36" width="38.140625" customWidth="1"/>
  </cols>
  <sheetData>
    <row r="1" spans="1:36" ht="5.65" customHeight="1" x14ac:dyDescent="0.2">
      <c r="A1" s="1"/>
      <c r="B1" s="393"/>
      <c r="C1" s="1"/>
      <c r="D1" s="1"/>
      <c r="E1" s="1"/>
      <c r="F1" s="1"/>
      <c r="G1" s="366"/>
      <c r="H1" s="1"/>
      <c r="I1" s="1"/>
      <c r="J1" s="1"/>
      <c r="K1" s="1"/>
      <c r="L1" s="1"/>
      <c r="M1" s="1"/>
      <c r="N1" s="1"/>
      <c r="O1" s="1"/>
      <c r="P1" s="1"/>
      <c r="Q1" s="1"/>
      <c r="R1" s="1"/>
      <c r="S1" s="1"/>
      <c r="T1" s="1"/>
      <c r="U1" s="1"/>
      <c r="V1" s="1"/>
      <c r="W1" s="1"/>
      <c r="X1" s="1"/>
      <c r="Y1" s="1"/>
      <c r="Z1" s="1"/>
      <c r="AA1" s="1"/>
      <c r="AB1" s="1"/>
      <c r="AC1" s="1"/>
      <c r="AD1" s="1"/>
      <c r="AE1" s="1"/>
      <c r="AF1" s="1"/>
      <c r="AG1" s="1"/>
      <c r="AH1" s="1"/>
      <c r="AI1" s="384"/>
      <c r="AJ1" s="1"/>
    </row>
    <row r="2" spans="1:36" ht="22.5" customHeight="1" x14ac:dyDescent="0.2">
      <c r="A2" s="1"/>
      <c r="B2" s="437" t="s">
        <v>1159</v>
      </c>
      <c r="C2" s="437"/>
      <c r="D2" s="437"/>
      <c r="E2" s="437"/>
      <c r="F2" s="437"/>
      <c r="G2" s="437"/>
      <c r="H2" s="437"/>
      <c r="I2" s="437"/>
      <c r="J2" s="437"/>
      <c r="K2" s="437"/>
      <c r="L2" s="437"/>
      <c r="M2" s="437"/>
      <c r="N2" s="437"/>
      <c r="O2" s="437"/>
      <c r="P2" s="437"/>
      <c r="Q2" s="87"/>
      <c r="R2" s="87"/>
      <c r="S2" s="87"/>
      <c r="T2" s="87"/>
      <c r="U2" s="87"/>
      <c r="V2" s="87"/>
      <c r="W2" s="87"/>
      <c r="X2" s="87"/>
      <c r="Y2" s="87"/>
      <c r="Z2" s="87"/>
      <c r="AA2" s="87"/>
      <c r="AB2" s="87"/>
      <c r="AC2" s="87"/>
      <c r="AD2" s="87"/>
      <c r="AE2" s="87"/>
      <c r="AF2" s="87"/>
      <c r="AG2" s="87"/>
      <c r="AH2" s="87"/>
      <c r="AI2" s="87"/>
      <c r="AJ2" s="1"/>
    </row>
    <row r="3" spans="1:36" ht="11.45" customHeight="1" thickBot="1" x14ac:dyDescent="0.25">
      <c r="A3" s="1"/>
      <c r="B3" s="393"/>
      <c r="C3" s="1"/>
      <c r="D3" s="1"/>
      <c r="E3" s="1"/>
      <c r="F3" s="1"/>
      <c r="G3" s="366"/>
      <c r="H3" s="1"/>
      <c r="I3" s="1"/>
      <c r="J3" s="1"/>
      <c r="K3" s="1"/>
      <c r="L3" s="1"/>
      <c r="M3" s="1"/>
      <c r="N3" s="1"/>
      <c r="O3" s="1"/>
      <c r="P3" s="1"/>
      <c r="Q3" s="1"/>
      <c r="R3" s="1"/>
      <c r="S3" s="1"/>
      <c r="T3" s="1"/>
      <c r="U3" s="1"/>
      <c r="V3" s="1"/>
      <c r="W3" s="1"/>
      <c r="X3" s="1"/>
      <c r="Y3" s="1"/>
      <c r="Z3" s="1"/>
      <c r="AA3" s="1"/>
      <c r="AB3" s="1"/>
      <c r="AC3" s="1"/>
      <c r="AD3" s="1"/>
      <c r="AE3" s="1"/>
      <c r="AF3" s="1"/>
      <c r="AG3" s="1"/>
      <c r="AH3" s="1"/>
      <c r="AI3" s="384"/>
      <c r="AJ3" s="1"/>
    </row>
    <row r="4" spans="1:36" ht="45.75" customHeight="1" thickBot="1" x14ac:dyDescent="0.25">
      <c r="A4" s="20" t="s">
        <v>16</v>
      </c>
      <c r="B4" s="20" t="s">
        <v>17</v>
      </c>
      <c r="C4" s="20" t="s">
        <v>18</v>
      </c>
      <c r="D4" s="20" t="s">
        <v>1107</v>
      </c>
      <c r="E4" s="20" t="s">
        <v>19</v>
      </c>
      <c r="F4" s="20" t="s">
        <v>1141</v>
      </c>
      <c r="G4" s="20" t="s">
        <v>1110</v>
      </c>
      <c r="H4" s="20" t="s">
        <v>22</v>
      </c>
      <c r="I4" s="20" t="s">
        <v>23</v>
      </c>
      <c r="J4" s="20" t="s">
        <v>24</v>
      </c>
      <c r="K4" s="20" t="s">
        <v>25</v>
      </c>
      <c r="L4" s="20" t="s">
        <v>26</v>
      </c>
      <c r="M4" s="434" t="s">
        <v>27</v>
      </c>
      <c r="N4" s="435"/>
      <c r="O4" s="436"/>
      <c r="P4" s="434" t="s">
        <v>28</v>
      </c>
      <c r="Q4" s="435"/>
      <c r="R4" s="436"/>
      <c r="S4" s="434" t="s">
        <v>29</v>
      </c>
      <c r="T4" s="435"/>
      <c r="U4" s="436"/>
      <c r="V4" s="434" t="s">
        <v>30</v>
      </c>
      <c r="W4" s="435"/>
      <c r="X4" s="436"/>
      <c r="Y4" s="234" t="s">
        <v>31</v>
      </c>
      <c r="Z4" s="229" t="s">
        <v>32</v>
      </c>
      <c r="AA4" s="228" t="s">
        <v>33</v>
      </c>
      <c r="AB4" s="20" t="s">
        <v>34</v>
      </c>
      <c r="AC4" s="28" t="s">
        <v>35</v>
      </c>
      <c r="AD4" s="29" t="s">
        <v>36</v>
      </c>
      <c r="AE4" s="30" t="s">
        <v>37</v>
      </c>
      <c r="AF4" s="252" t="s">
        <v>38</v>
      </c>
      <c r="AG4" s="255" t="s">
        <v>39</v>
      </c>
      <c r="AH4" s="256" t="s">
        <v>40</v>
      </c>
      <c r="AI4" s="8" t="s">
        <v>41</v>
      </c>
      <c r="AJ4" s="2"/>
    </row>
    <row r="5" spans="1:36" ht="36.75" customHeight="1" thickBot="1" x14ac:dyDescent="0.25">
      <c r="A5" s="3"/>
      <c r="B5" s="392"/>
      <c r="C5" s="4"/>
      <c r="D5" s="4"/>
      <c r="E5" s="4"/>
      <c r="F5" s="4"/>
      <c r="G5" s="5"/>
      <c r="H5" s="4"/>
      <c r="I5" s="4"/>
      <c r="J5" s="4"/>
      <c r="K5" s="4"/>
      <c r="L5" s="243"/>
      <c r="M5" s="180" t="s">
        <v>42</v>
      </c>
      <c r="N5" s="181" t="s">
        <v>45</v>
      </c>
      <c r="O5" s="3" t="s">
        <v>44</v>
      </c>
      <c r="P5" s="180" t="s">
        <v>42</v>
      </c>
      <c r="Q5" s="181" t="s">
        <v>45</v>
      </c>
      <c r="R5" s="182" t="s">
        <v>44</v>
      </c>
      <c r="S5" s="180" t="s">
        <v>42</v>
      </c>
      <c r="T5" s="181" t="s">
        <v>45</v>
      </c>
      <c r="U5" s="182" t="s">
        <v>44</v>
      </c>
      <c r="V5" s="180" t="s">
        <v>42</v>
      </c>
      <c r="W5" s="181" t="s">
        <v>45</v>
      </c>
      <c r="X5" s="182" t="s">
        <v>44</v>
      </c>
      <c r="Y5" s="230"/>
      <c r="Z5" s="230"/>
      <c r="AA5" s="4"/>
      <c r="AB5" s="4"/>
      <c r="AC5" s="4"/>
      <c r="AD5" s="4"/>
      <c r="AE5" s="4"/>
      <c r="AF5" s="4"/>
      <c r="AG5" s="257"/>
      <c r="AH5" s="251"/>
      <c r="AI5" s="8"/>
      <c r="AJ5" s="2"/>
    </row>
    <row r="6" spans="1:36" ht="39.950000000000003" customHeight="1" x14ac:dyDescent="0.2">
      <c r="A6" s="215" t="s">
        <v>46</v>
      </c>
      <c r="B6" s="13" t="s">
        <v>47</v>
      </c>
      <c r="C6" s="9" t="s">
        <v>48</v>
      </c>
      <c r="D6" s="13" t="s">
        <v>1108</v>
      </c>
      <c r="E6" s="215" t="s">
        <v>49</v>
      </c>
      <c r="F6" s="9" t="s">
        <v>50</v>
      </c>
      <c r="G6" s="218" t="s">
        <v>1144</v>
      </c>
      <c r="H6" s="13" t="s">
        <v>51</v>
      </c>
      <c r="I6" s="9"/>
      <c r="J6" s="9" t="s">
        <v>52</v>
      </c>
      <c r="K6" s="236">
        <v>2024</v>
      </c>
      <c r="L6" s="244">
        <v>0</v>
      </c>
      <c r="M6" s="408">
        <v>1150</v>
      </c>
      <c r="N6" s="12">
        <v>0</v>
      </c>
      <c r="O6" s="172">
        <v>0</v>
      </c>
      <c r="P6" s="183">
        <v>0</v>
      </c>
      <c r="Q6" s="12">
        <v>0</v>
      </c>
      <c r="R6" s="184">
        <v>0</v>
      </c>
      <c r="S6" s="183">
        <v>0</v>
      </c>
      <c r="T6" s="12">
        <v>0</v>
      </c>
      <c r="U6" s="184">
        <v>0</v>
      </c>
      <c r="V6" s="183">
        <v>0</v>
      </c>
      <c r="W6" s="12">
        <v>0</v>
      </c>
      <c r="X6" s="184">
        <v>0</v>
      </c>
      <c r="Y6" s="231">
        <v>0</v>
      </c>
      <c r="Z6" s="231">
        <f>SUM(L6:Y6)</f>
        <v>1150</v>
      </c>
      <c r="AA6" s="166"/>
      <c r="AB6" s="11">
        <v>1</v>
      </c>
      <c r="AC6" s="13" t="s">
        <v>53</v>
      </c>
      <c r="AD6" s="13" t="s">
        <v>53</v>
      </c>
      <c r="AE6" s="13" t="s">
        <v>53</v>
      </c>
      <c r="AF6" s="253" t="s">
        <v>54</v>
      </c>
      <c r="AG6" s="258" t="s">
        <v>55</v>
      </c>
      <c r="AH6" s="259"/>
      <c r="AI6" s="8" t="s">
        <v>56</v>
      </c>
      <c r="AJ6" s="2"/>
    </row>
    <row r="7" spans="1:36" ht="39.950000000000003" customHeight="1" x14ac:dyDescent="0.2">
      <c r="A7" s="215" t="s">
        <v>57</v>
      </c>
      <c r="B7" s="13" t="s">
        <v>47</v>
      </c>
      <c r="C7" s="9" t="s">
        <v>58</v>
      </c>
      <c r="D7" s="13" t="s">
        <v>1108</v>
      </c>
      <c r="E7" s="215" t="s">
        <v>59</v>
      </c>
      <c r="F7" s="9" t="s">
        <v>60</v>
      </c>
      <c r="G7" s="218" t="s">
        <v>61</v>
      </c>
      <c r="H7" s="13" t="s">
        <v>51</v>
      </c>
      <c r="I7" s="9"/>
      <c r="J7" s="9" t="s">
        <v>62</v>
      </c>
      <c r="K7" s="236">
        <v>2024</v>
      </c>
      <c r="L7" s="231">
        <v>0</v>
      </c>
      <c r="M7" s="408">
        <v>2700</v>
      </c>
      <c r="N7" s="12">
        <v>0</v>
      </c>
      <c r="O7" s="172">
        <v>0</v>
      </c>
      <c r="P7" s="183">
        <v>0</v>
      </c>
      <c r="Q7" s="12">
        <v>0</v>
      </c>
      <c r="R7" s="184">
        <v>0</v>
      </c>
      <c r="S7" s="183">
        <v>0</v>
      </c>
      <c r="T7" s="12">
        <v>0</v>
      </c>
      <c r="U7" s="184">
        <v>0</v>
      </c>
      <c r="V7" s="183">
        <v>0</v>
      </c>
      <c r="W7" s="12">
        <v>0</v>
      </c>
      <c r="X7" s="184">
        <v>0</v>
      </c>
      <c r="Y7" s="231">
        <v>0</v>
      </c>
      <c r="Z7" s="231">
        <f>SUM(L7:Y7)</f>
        <v>2700</v>
      </c>
      <c r="AA7" s="166"/>
      <c r="AB7" s="11">
        <v>2</v>
      </c>
      <c r="AC7" s="73">
        <v>1</v>
      </c>
      <c r="AD7" s="13" t="s">
        <v>63</v>
      </c>
      <c r="AE7" s="13" t="s">
        <v>53</v>
      </c>
      <c r="AF7" t="s">
        <v>64</v>
      </c>
      <c r="AG7" s="258" t="s">
        <v>65</v>
      </c>
      <c r="AH7" s="260"/>
      <c r="AI7" s="8" t="s">
        <v>56</v>
      </c>
      <c r="AJ7" s="2"/>
    </row>
    <row r="8" spans="1:36" ht="39.950000000000003" customHeight="1" x14ac:dyDescent="0.2">
      <c r="A8" s="215" t="s">
        <v>66</v>
      </c>
      <c r="B8" s="13" t="s">
        <v>47</v>
      </c>
      <c r="C8" s="9" t="s">
        <v>67</v>
      </c>
      <c r="D8" s="13" t="s">
        <v>1108</v>
      </c>
      <c r="E8" s="215" t="s">
        <v>68</v>
      </c>
      <c r="F8" s="9" t="s">
        <v>69</v>
      </c>
      <c r="G8" s="7" t="s">
        <v>70</v>
      </c>
      <c r="H8" s="13" t="s">
        <v>51</v>
      </c>
      <c r="I8" s="9"/>
      <c r="J8" s="9" t="s">
        <v>71</v>
      </c>
      <c r="K8" s="236">
        <v>2025</v>
      </c>
      <c r="L8" s="231">
        <v>0</v>
      </c>
      <c r="M8" s="408">
        <v>500</v>
      </c>
      <c r="N8" s="12">
        <v>0</v>
      </c>
      <c r="O8" s="172">
        <v>0</v>
      </c>
      <c r="P8" s="187">
        <v>0</v>
      </c>
      <c r="Q8" s="12">
        <v>0</v>
      </c>
      <c r="R8" s="184">
        <v>0</v>
      </c>
      <c r="S8" s="183">
        <v>0</v>
      </c>
      <c r="T8" s="12">
        <v>0</v>
      </c>
      <c r="U8" s="184">
        <v>0</v>
      </c>
      <c r="V8" s="183">
        <v>0</v>
      </c>
      <c r="W8" s="12">
        <v>0</v>
      </c>
      <c r="X8" s="184">
        <v>0</v>
      </c>
      <c r="Y8" s="231">
        <v>0</v>
      </c>
      <c r="Z8" s="231">
        <f>SUM(L8:Y8)</f>
        <v>500</v>
      </c>
      <c r="AA8" s="166"/>
      <c r="AB8" s="11">
        <v>3</v>
      </c>
      <c r="AC8" s="13" t="s">
        <v>53</v>
      </c>
      <c r="AD8" s="13" t="s">
        <v>63</v>
      </c>
      <c r="AE8" s="13" t="s">
        <v>53</v>
      </c>
      <c r="AF8" s="253" t="s">
        <v>54</v>
      </c>
      <c r="AG8" s="258" t="s">
        <v>72</v>
      </c>
      <c r="AH8" s="260"/>
      <c r="AI8" s="8" t="s">
        <v>56</v>
      </c>
      <c r="AJ8" s="2"/>
    </row>
    <row r="9" spans="1:36" ht="39.950000000000003" customHeight="1" x14ac:dyDescent="0.2">
      <c r="A9" s="215" t="s">
        <v>73</v>
      </c>
      <c r="B9" s="13" t="s">
        <v>47</v>
      </c>
      <c r="C9" s="9" t="s">
        <v>58</v>
      </c>
      <c r="D9" s="13" t="s">
        <v>1108</v>
      </c>
      <c r="E9" s="215" t="s">
        <v>74</v>
      </c>
      <c r="F9" s="9" t="s">
        <v>75</v>
      </c>
      <c r="G9" s="218" t="s">
        <v>76</v>
      </c>
      <c r="H9" s="13" t="s">
        <v>51</v>
      </c>
      <c r="I9" s="9"/>
      <c r="J9" s="9" t="s">
        <v>71</v>
      </c>
      <c r="K9" s="236">
        <v>2025</v>
      </c>
      <c r="L9" s="231">
        <v>0</v>
      </c>
      <c r="M9" s="408">
        <v>1000</v>
      </c>
      <c r="N9" s="12">
        <v>0</v>
      </c>
      <c r="O9" s="172">
        <v>0</v>
      </c>
      <c r="P9" s="188">
        <v>0</v>
      </c>
      <c r="Q9" s="12">
        <v>0</v>
      </c>
      <c r="R9" s="184">
        <v>0</v>
      </c>
      <c r="S9" s="183">
        <v>0</v>
      </c>
      <c r="T9" s="12">
        <v>0</v>
      </c>
      <c r="U9" s="184">
        <v>0</v>
      </c>
      <c r="V9" s="183">
        <v>0</v>
      </c>
      <c r="W9" s="12">
        <v>0</v>
      </c>
      <c r="X9" s="184">
        <v>0</v>
      </c>
      <c r="Y9" s="231">
        <v>0</v>
      </c>
      <c r="Z9" s="231">
        <f>SUM(L9:Y9)</f>
        <v>1000</v>
      </c>
      <c r="AA9" s="166"/>
      <c r="AB9" s="11">
        <v>3</v>
      </c>
      <c r="AC9" s="73">
        <v>1</v>
      </c>
      <c r="AD9" s="13" t="s">
        <v>63</v>
      </c>
      <c r="AE9" s="13" t="s">
        <v>53</v>
      </c>
      <c r="AF9" t="s">
        <v>77</v>
      </c>
      <c r="AG9" s="258" t="s">
        <v>65</v>
      </c>
      <c r="AH9" s="260"/>
      <c r="AI9" s="8" t="s">
        <v>56</v>
      </c>
      <c r="AJ9" s="2"/>
    </row>
    <row r="10" spans="1:36" s="81" customFormat="1" ht="49.15" customHeight="1" x14ac:dyDescent="0.2">
      <c r="A10" s="215" t="s">
        <v>78</v>
      </c>
      <c r="B10" s="13" t="s">
        <v>47</v>
      </c>
      <c r="C10" s="9" t="s">
        <v>79</v>
      </c>
      <c r="D10" s="423" t="s">
        <v>1109</v>
      </c>
      <c r="E10" s="9" t="s">
        <v>80</v>
      </c>
      <c r="F10" s="215" t="s">
        <v>81</v>
      </c>
      <c r="G10" s="218" t="s">
        <v>82</v>
      </c>
      <c r="H10" s="13" t="s">
        <v>51</v>
      </c>
      <c r="I10" s="221"/>
      <c r="J10" s="9" t="s">
        <v>83</v>
      </c>
      <c r="K10" s="236">
        <v>2024</v>
      </c>
      <c r="L10" s="245">
        <f>1082.6+1417.4+80</f>
        <v>2580</v>
      </c>
      <c r="M10" s="408">
        <v>50000</v>
      </c>
      <c r="N10" s="12">
        <v>0</v>
      </c>
      <c r="O10" s="172">
        <v>0</v>
      </c>
      <c r="P10" s="187">
        <v>50000</v>
      </c>
      <c r="Q10" s="122">
        <v>0</v>
      </c>
      <c r="R10" s="191">
        <v>0</v>
      </c>
      <c r="S10" s="187">
        <v>0</v>
      </c>
      <c r="T10" s="122">
        <v>0</v>
      </c>
      <c r="U10" s="184">
        <v>0</v>
      </c>
      <c r="V10" s="183">
        <v>0</v>
      </c>
      <c r="W10" s="12">
        <v>0</v>
      </c>
      <c r="X10" s="184">
        <v>0</v>
      </c>
      <c r="Y10" s="231">
        <v>0</v>
      </c>
      <c r="Z10" s="231">
        <f>SUM(L10:Y10)</f>
        <v>102580</v>
      </c>
      <c r="AA10" s="177"/>
      <c r="AB10" s="91"/>
      <c r="AC10" s="90">
        <v>1</v>
      </c>
      <c r="AD10" s="90"/>
      <c r="AE10" s="90"/>
      <c r="AF10" s="253" t="s">
        <v>54</v>
      </c>
      <c r="AG10" s="258" t="s">
        <v>55</v>
      </c>
      <c r="AH10" s="260" t="s">
        <v>65</v>
      </c>
      <c r="AI10" s="8" t="s">
        <v>56</v>
      </c>
      <c r="AJ10" s="2"/>
    </row>
    <row r="11" spans="1:36" s="81" customFormat="1" ht="47.45" customHeight="1" x14ac:dyDescent="0.2">
      <c r="A11" s="215" t="s">
        <v>84</v>
      </c>
      <c r="B11" s="13" t="s">
        <v>47</v>
      </c>
      <c r="C11" s="9" t="s">
        <v>67</v>
      </c>
      <c r="D11" s="423" t="s">
        <v>1109</v>
      </c>
      <c r="E11" s="9" t="s">
        <v>85</v>
      </c>
      <c r="F11" s="215" t="s">
        <v>86</v>
      </c>
      <c r="G11" s="7" t="s">
        <v>87</v>
      </c>
      <c r="H11" s="13" t="s">
        <v>51</v>
      </c>
      <c r="I11" s="221"/>
      <c r="J11" s="9" t="s">
        <v>83</v>
      </c>
      <c r="K11" s="236">
        <v>2024</v>
      </c>
      <c r="L11" s="245">
        <v>1300</v>
      </c>
      <c r="M11" s="408">
        <v>9000</v>
      </c>
      <c r="N11" s="12">
        <v>0</v>
      </c>
      <c r="O11" s="172">
        <v>0</v>
      </c>
      <c r="P11" s="187">
        <v>0</v>
      </c>
      <c r="Q11" s="122">
        <v>0</v>
      </c>
      <c r="R11" s="191">
        <v>0</v>
      </c>
      <c r="S11" s="187">
        <v>0</v>
      </c>
      <c r="T11" s="122">
        <v>0</v>
      </c>
      <c r="U11" s="184">
        <v>0</v>
      </c>
      <c r="V11" s="183">
        <v>0</v>
      </c>
      <c r="W11" s="12">
        <v>0</v>
      </c>
      <c r="X11" s="184">
        <v>0</v>
      </c>
      <c r="Y11" s="231">
        <v>0</v>
      </c>
      <c r="Z11" s="231">
        <f t="shared" ref="Z11:Z14" si="0">SUM(L11:Y11)</f>
        <v>10300</v>
      </c>
      <c r="AA11" s="177"/>
      <c r="AB11" s="91"/>
      <c r="AC11" s="90">
        <v>1</v>
      </c>
      <c r="AD11" s="90"/>
      <c r="AE11" s="90"/>
      <c r="AF11" s="253" t="s">
        <v>54</v>
      </c>
      <c r="AG11" s="258" t="s">
        <v>72</v>
      </c>
      <c r="AH11" s="260" t="s">
        <v>72</v>
      </c>
      <c r="AI11" s="8" t="s">
        <v>56</v>
      </c>
      <c r="AJ11" s="2"/>
    </row>
    <row r="12" spans="1:36" s="81" customFormat="1" ht="39.950000000000003" customHeight="1" x14ac:dyDescent="0.2">
      <c r="A12" s="215" t="s">
        <v>88</v>
      </c>
      <c r="B12" s="13" t="s">
        <v>47</v>
      </c>
      <c r="C12" s="9" t="s">
        <v>79</v>
      </c>
      <c r="D12" s="13" t="s">
        <v>1108</v>
      </c>
      <c r="E12" s="9" t="s">
        <v>89</v>
      </c>
      <c r="F12" s="215" t="s">
        <v>90</v>
      </c>
      <c r="G12" s="218" t="s">
        <v>91</v>
      </c>
      <c r="H12" s="13" t="s">
        <v>51</v>
      </c>
      <c r="I12" s="221"/>
      <c r="J12" s="9" t="s">
        <v>83</v>
      </c>
      <c r="K12" s="236">
        <v>2024</v>
      </c>
      <c r="L12" s="245">
        <f>226.27+73.73</f>
        <v>300</v>
      </c>
      <c r="M12" s="408">
        <v>9000</v>
      </c>
      <c r="N12" s="12">
        <v>0</v>
      </c>
      <c r="O12" s="172">
        <v>0</v>
      </c>
      <c r="P12" s="187">
        <v>0</v>
      </c>
      <c r="Q12" s="122">
        <v>0</v>
      </c>
      <c r="R12" s="191">
        <v>0</v>
      </c>
      <c r="S12" s="187">
        <v>0</v>
      </c>
      <c r="T12" s="122">
        <v>0</v>
      </c>
      <c r="U12" s="184">
        <v>0</v>
      </c>
      <c r="V12" s="183">
        <v>0</v>
      </c>
      <c r="W12" s="12">
        <v>0</v>
      </c>
      <c r="X12" s="184">
        <v>0</v>
      </c>
      <c r="Y12" s="231">
        <v>0</v>
      </c>
      <c r="Z12" s="231">
        <f t="shared" si="0"/>
        <v>9300</v>
      </c>
      <c r="AA12" s="177"/>
      <c r="AB12" s="91"/>
      <c r="AC12" s="90">
        <v>1</v>
      </c>
      <c r="AD12" s="90"/>
      <c r="AE12" s="90"/>
      <c r="AF12" s="253" t="s">
        <v>54</v>
      </c>
      <c r="AG12" s="258" t="s">
        <v>55</v>
      </c>
      <c r="AH12" s="260" t="s">
        <v>65</v>
      </c>
      <c r="AI12" s="8" t="s">
        <v>56</v>
      </c>
      <c r="AJ12" s="2"/>
    </row>
    <row r="13" spans="1:36" s="81" customFormat="1" ht="39.950000000000003" customHeight="1" x14ac:dyDescent="0.2">
      <c r="A13" s="215" t="s">
        <v>92</v>
      </c>
      <c r="B13" s="13" t="s">
        <v>47</v>
      </c>
      <c r="C13" s="9" t="s">
        <v>93</v>
      </c>
      <c r="D13" s="423" t="s">
        <v>1109</v>
      </c>
      <c r="E13" s="9" t="s">
        <v>94</v>
      </c>
      <c r="F13" s="215" t="s">
        <v>95</v>
      </c>
      <c r="G13" s="400" t="s">
        <v>96</v>
      </c>
      <c r="H13" s="13" t="s">
        <v>51</v>
      </c>
      <c r="I13" s="221"/>
      <c r="J13" s="9" t="s">
        <v>83</v>
      </c>
      <c r="K13" s="236">
        <v>2024</v>
      </c>
      <c r="L13" s="245">
        <v>2500</v>
      </c>
      <c r="M13" s="408">
        <v>10000</v>
      </c>
      <c r="N13" s="12">
        <v>0</v>
      </c>
      <c r="O13" s="172">
        <v>0</v>
      </c>
      <c r="P13" s="187">
        <v>8500</v>
      </c>
      <c r="Q13" s="122">
        <v>0</v>
      </c>
      <c r="R13" s="191">
        <v>0</v>
      </c>
      <c r="S13" s="187">
        <v>7500</v>
      </c>
      <c r="T13" s="122">
        <v>0</v>
      </c>
      <c r="U13" s="184">
        <v>0</v>
      </c>
      <c r="V13" s="183">
        <v>0</v>
      </c>
      <c r="W13" s="12">
        <v>0</v>
      </c>
      <c r="X13" s="184">
        <v>0</v>
      </c>
      <c r="Y13" s="231">
        <v>0</v>
      </c>
      <c r="Z13" s="231">
        <f>SUM(L13:Y13)</f>
        <v>28500</v>
      </c>
      <c r="AA13" s="177"/>
      <c r="AB13" s="91"/>
      <c r="AC13" s="90">
        <v>1</v>
      </c>
      <c r="AD13" s="90"/>
      <c r="AE13" s="90"/>
      <c r="AF13" s="253" t="s">
        <v>54</v>
      </c>
      <c r="AG13" s="258" t="s">
        <v>65</v>
      </c>
      <c r="AH13" s="261" t="s">
        <v>97</v>
      </c>
      <c r="AI13" s="8" t="s">
        <v>56</v>
      </c>
      <c r="AJ13" s="2"/>
    </row>
    <row r="14" spans="1:36" s="81" customFormat="1" ht="39.6" customHeight="1" x14ac:dyDescent="0.2">
      <c r="A14" s="215" t="s">
        <v>98</v>
      </c>
      <c r="B14" s="17" t="s">
        <v>47</v>
      </c>
      <c r="C14" s="14" t="s">
        <v>67</v>
      </c>
      <c r="D14" s="13" t="s">
        <v>1108</v>
      </c>
      <c r="E14" s="14" t="s">
        <v>99</v>
      </c>
      <c r="F14" s="220" t="s">
        <v>100</v>
      </c>
      <c r="G14" s="292" t="s">
        <v>101</v>
      </c>
      <c r="H14" s="13" t="s">
        <v>51</v>
      </c>
      <c r="I14" s="221"/>
      <c r="J14" s="14" t="s">
        <v>83</v>
      </c>
      <c r="K14" s="236">
        <v>2024</v>
      </c>
      <c r="L14" s="246">
        <f>3437.93+150+6812.07</f>
        <v>10400</v>
      </c>
      <c r="M14" s="409">
        <v>12500</v>
      </c>
      <c r="N14" s="12">
        <v>0</v>
      </c>
      <c r="O14" s="172">
        <v>0</v>
      </c>
      <c r="P14" s="192">
        <v>0</v>
      </c>
      <c r="Q14" s="12">
        <v>0</v>
      </c>
      <c r="R14" s="184">
        <v>0</v>
      </c>
      <c r="S14" s="192">
        <v>0</v>
      </c>
      <c r="T14" s="16">
        <v>0</v>
      </c>
      <c r="U14" s="196">
        <v>0</v>
      </c>
      <c r="V14" s="183">
        <v>0</v>
      </c>
      <c r="W14" s="12">
        <v>0</v>
      </c>
      <c r="X14" s="184">
        <v>0</v>
      </c>
      <c r="Y14" s="231">
        <v>0</v>
      </c>
      <c r="Z14" s="231">
        <f t="shared" si="0"/>
        <v>22900</v>
      </c>
      <c r="AA14" s="177"/>
      <c r="AB14" s="91"/>
      <c r="AC14" s="90">
        <v>1</v>
      </c>
      <c r="AD14" s="90"/>
      <c r="AE14" s="90"/>
      <c r="AF14" s="253" t="s">
        <v>54</v>
      </c>
      <c r="AG14" s="262" t="s">
        <v>102</v>
      </c>
      <c r="AH14" s="263" t="s">
        <v>72</v>
      </c>
      <c r="AI14" s="8" t="s">
        <v>56</v>
      </c>
      <c r="AJ14" s="2"/>
    </row>
    <row r="15" spans="1:36" ht="46.15" customHeight="1" x14ac:dyDescent="0.2">
      <c r="A15" s="215" t="s">
        <v>103</v>
      </c>
      <c r="B15" s="13" t="s">
        <v>47</v>
      </c>
      <c r="C15" s="9" t="s">
        <v>104</v>
      </c>
      <c r="D15" s="13" t="s">
        <v>1108</v>
      </c>
      <c r="E15" s="9" t="s">
        <v>105</v>
      </c>
      <c r="F15" s="9" t="s">
        <v>106</v>
      </c>
      <c r="G15" s="218" t="s">
        <v>107</v>
      </c>
      <c r="H15" s="13" t="s">
        <v>51</v>
      </c>
      <c r="I15" s="9"/>
      <c r="J15" s="9" t="s">
        <v>62</v>
      </c>
      <c r="K15" s="236">
        <v>2024</v>
      </c>
      <c r="L15" s="231">
        <v>0</v>
      </c>
      <c r="M15" s="408">
        <v>1500</v>
      </c>
      <c r="N15" s="12">
        <v>0</v>
      </c>
      <c r="O15" s="172">
        <v>0</v>
      </c>
      <c r="P15" s="183">
        <v>0</v>
      </c>
      <c r="Q15" s="12">
        <v>0</v>
      </c>
      <c r="R15" s="184">
        <v>0</v>
      </c>
      <c r="S15" s="183">
        <v>0</v>
      </c>
      <c r="T15" s="12">
        <v>0</v>
      </c>
      <c r="U15" s="184">
        <v>0</v>
      </c>
      <c r="V15" s="183">
        <v>0</v>
      </c>
      <c r="W15" s="12">
        <v>0</v>
      </c>
      <c r="X15" s="184">
        <v>0</v>
      </c>
      <c r="Y15" s="231">
        <v>0</v>
      </c>
      <c r="Z15" s="231">
        <f t="shared" ref="Z15:Z52" si="1">SUM(L15:Y15)</f>
        <v>1500</v>
      </c>
      <c r="AA15" s="166"/>
      <c r="AB15" s="11">
        <v>1</v>
      </c>
      <c r="AC15" s="26" t="s">
        <v>53</v>
      </c>
      <c r="AD15" s="13"/>
      <c r="AE15" s="13"/>
      <c r="AF15" s="253"/>
      <c r="AG15" s="258" t="s">
        <v>102</v>
      </c>
      <c r="AH15" s="260"/>
      <c r="AI15" s="8" t="s">
        <v>56</v>
      </c>
      <c r="AJ15" s="2"/>
    </row>
    <row r="16" spans="1:36" ht="37.15" customHeight="1" x14ac:dyDescent="0.2">
      <c r="A16" s="215" t="s">
        <v>108</v>
      </c>
      <c r="B16" s="13" t="s">
        <v>47</v>
      </c>
      <c r="C16" s="9" t="s">
        <v>79</v>
      </c>
      <c r="D16" s="13" t="s">
        <v>1108</v>
      </c>
      <c r="E16" s="9" t="s">
        <v>109</v>
      </c>
      <c r="F16" s="9" t="s">
        <v>110</v>
      </c>
      <c r="G16" s="218" t="s">
        <v>1112</v>
      </c>
      <c r="H16" s="13" t="s">
        <v>51</v>
      </c>
      <c r="I16" s="9"/>
      <c r="J16" s="9" t="s">
        <v>62</v>
      </c>
      <c r="K16" s="236">
        <v>2024</v>
      </c>
      <c r="L16" s="231">
        <v>0</v>
      </c>
      <c r="M16" s="408">
        <v>500</v>
      </c>
      <c r="N16" s="12">
        <v>0</v>
      </c>
      <c r="O16" s="172">
        <v>0</v>
      </c>
      <c r="P16" s="183">
        <v>0</v>
      </c>
      <c r="Q16" s="12">
        <v>0</v>
      </c>
      <c r="R16" s="184">
        <v>0</v>
      </c>
      <c r="S16" s="183">
        <v>0</v>
      </c>
      <c r="T16" s="12">
        <v>0</v>
      </c>
      <c r="U16" s="184">
        <v>0</v>
      </c>
      <c r="V16" s="183">
        <v>0</v>
      </c>
      <c r="W16" s="12">
        <v>0</v>
      </c>
      <c r="X16" s="184">
        <v>0</v>
      </c>
      <c r="Y16" s="231">
        <v>0</v>
      </c>
      <c r="Z16" s="231">
        <f t="shared" si="1"/>
        <v>500</v>
      </c>
      <c r="AA16" s="166"/>
      <c r="AB16" s="11">
        <v>1</v>
      </c>
      <c r="AC16" s="26" t="s">
        <v>53</v>
      </c>
      <c r="AD16" s="13"/>
      <c r="AE16" s="13"/>
      <c r="AF16" s="253"/>
      <c r="AG16" s="258" t="s">
        <v>55</v>
      </c>
      <c r="AH16" s="260"/>
      <c r="AI16" s="8" t="s">
        <v>56</v>
      </c>
      <c r="AJ16" s="2"/>
    </row>
    <row r="17" spans="1:36" ht="37.9" customHeight="1" x14ac:dyDescent="0.2">
      <c r="A17" s="215" t="s">
        <v>111</v>
      </c>
      <c r="B17" s="13" t="s">
        <v>47</v>
      </c>
      <c r="C17" s="9" t="s">
        <v>67</v>
      </c>
      <c r="D17" s="13" t="s">
        <v>1108</v>
      </c>
      <c r="E17" s="215" t="s">
        <v>112</v>
      </c>
      <c r="F17" s="215" t="s">
        <v>1153</v>
      </c>
      <c r="G17" s="218" t="s">
        <v>1152</v>
      </c>
      <c r="H17" s="13" t="s">
        <v>51</v>
      </c>
      <c r="I17" s="9"/>
      <c r="J17" s="9" t="s">
        <v>62</v>
      </c>
      <c r="K17" s="236">
        <v>2024</v>
      </c>
      <c r="L17" s="231">
        <v>0</v>
      </c>
      <c r="M17" s="408">
        <v>4000</v>
      </c>
      <c r="N17" s="12">
        <v>0</v>
      </c>
      <c r="O17" s="172">
        <v>0</v>
      </c>
      <c r="P17" s="183">
        <v>0</v>
      </c>
      <c r="Q17" s="12">
        <v>0</v>
      </c>
      <c r="R17" s="184">
        <v>0</v>
      </c>
      <c r="S17" s="183">
        <v>0</v>
      </c>
      <c r="T17" s="12">
        <v>0</v>
      </c>
      <c r="U17" s="184">
        <v>0</v>
      </c>
      <c r="V17" s="183">
        <v>0</v>
      </c>
      <c r="W17" s="12">
        <v>0</v>
      </c>
      <c r="X17" s="184">
        <v>0</v>
      </c>
      <c r="Y17" s="231">
        <v>0</v>
      </c>
      <c r="Z17" s="231">
        <f t="shared" si="1"/>
        <v>4000</v>
      </c>
      <c r="AA17" s="166"/>
      <c r="AB17" s="11">
        <v>1</v>
      </c>
      <c r="AC17" s="26" t="s">
        <v>53</v>
      </c>
      <c r="AD17" s="13" t="s">
        <v>114</v>
      </c>
      <c r="AE17" s="26" t="s">
        <v>53</v>
      </c>
      <c r="AF17" s="253" t="s">
        <v>54</v>
      </c>
      <c r="AG17" s="258" t="s">
        <v>72</v>
      </c>
      <c r="AH17" s="260"/>
      <c r="AI17" s="8" t="s">
        <v>56</v>
      </c>
      <c r="AJ17" s="2"/>
    </row>
    <row r="18" spans="1:36" ht="46.5" customHeight="1" x14ac:dyDescent="0.2">
      <c r="A18" s="215" t="s">
        <v>115</v>
      </c>
      <c r="B18" s="13" t="s">
        <v>47</v>
      </c>
      <c r="C18" s="9" t="s">
        <v>79</v>
      </c>
      <c r="D18" s="13" t="s">
        <v>1108</v>
      </c>
      <c r="E18" s="9" t="s">
        <v>116</v>
      </c>
      <c r="F18" s="9" t="s">
        <v>100</v>
      </c>
      <c r="G18" s="218" t="s">
        <v>1114</v>
      </c>
      <c r="H18" s="13" t="s">
        <v>51</v>
      </c>
      <c r="I18" s="9"/>
      <c r="J18" s="9" t="s">
        <v>52</v>
      </c>
      <c r="K18" s="236">
        <v>2024</v>
      </c>
      <c r="L18" s="231">
        <v>0</v>
      </c>
      <c r="M18" s="408">
        <v>7000</v>
      </c>
      <c r="N18" s="12">
        <v>0</v>
      </c>
      <c r="O18" s="172">
        <v>0</v>
      </c>
      <c r="P18" s="183">
        <v>0</v>
      </c>
      <c r="Q18" s="12">
        <v>0</v>
      </c>
      <c r="R18" s="184">
        <v>0</v>
      </c>
      <c r="S18" s="183">
        <v>0</v>
      </c>
      <c r="T18" s="12">
        <v>0</v>
      </c>
      <c r="U18" s="184">
        <v>0</v>
      </c>
      <c r="V18" s="183">
        <v>0</v>
      </c>
      <c r="W18" s="12">
        <v>0</v>
      </c>
      <c r="X18" s="184">
        <v>0</v>
      </c>
      <c r="Y18" s="231">
        <v>0</v>
      </c>
      <c r="Z18" s="231">
        <f t="shared" si="1"/>
        <v>7000</v>
      </c>
      <c r="AA18" s="166"/>
      <c r="AB18" s="11">
        <v>2</v>
      </c>
      <c r="AC18" s="26" t="s">
        <v>53</v>
      </c>
      <c r="AD18" s="13" t="s">
        <v>114</v>
      </c>
      <c r="AE18" s="26" t="s">
        <v>53</v>
      </c>
      <c r="AF18" s="253" t="s">
        <v>54</v>
      </c>
      <c r="AG18" s="258" t="s">
        <v>55</v>
      </c>
      <c r="AH18" s="260"/>
      <c r="AI18" s="8" t="s">
        <v>56</v>
      </c>
      <c r="AJ18" s="2"/>
    </row>
    <row r="19" spans="1:36" ht="31.15" customHeight="1" x14ac:dyDescent="0.2">
      <c r="A19" s="215" t="s">
        <v>117</v>
      </c>
      <c r="B19" s="13" t="s">
        <v>47</v>
      </c>
      <c r="C19" s="9" t="s">
        <v>118</v>
      </c>
      <c r="D19" s="13" t="s">
        <v>1108</v>
      </c>
      <c r="E19" s="9" t="s">
        <v>119</v>
      </c>
      <c r="F19" s="9" t="s">
        <v>120</v>
      </c>
      <c r="G19" s="7" t="s">
        <v>121</v>
      </c>
      <c r="H19" s="13" t="s">
        <v>51</v>
      </c>
      <c r="I19" s="9"/>
      <c r="J19" s="9" t="s">
        <v>62</v>
      </c>
      <c r="K19" s="236">
        <v>2024</v>
      </c>
      <c r="L19" s="245">
        <v>543.04999999999995</v>
      </c>
      <c r="M19" s="408">
        <v>2000</v>
      </c>
      <c r="N19" s="12">
        <v>0</v>
      </c>
      <c r="O19" s="172">
        <v>0</v>
      </c>
      <c r="P19" s="183">
        <v>20000</v>
      </c>
      <c r="Q19" s="12">
        <v>0</v>
      </c>
      <c r="R19" s="184">
        <v>0</v>
      </c>
      <c r="S19" s="183">
        <v>0</v>
      </c>
      <c r="T19" s="12">
        <v>0</v>
      </c>
      <c r="U19" s="184">
        <v>0</v>
      </c>
      <c r="V19" s="183">
        <v>0</v>
      </c>
      <c r="W19" s="12">
        <v>0</v>
      </c>
      <c r="X19" s="184">
        <v>0</v>
      </c>
      <c r="Y19" s="231">
        <v>0</v>
      </c>
      <c r="Z19" s="231">
        <f t="shared" si="1"/>
        <v>22543.05</v>
      </c>
      <c r="AA19" s="166">
        <v>542.94000000000005</v>
      </c>
      <c r="AB19" s="11">
        <v>1</v>
      </c>
      <c r="AC19" s="26" t="s">
        <v>53</v>
      </c>
      <c r="AD19" s="13" t="s">
        <v>63</v>
      </c>
      <c r="AE19" s="13" t="s">
        <v>63</v>
      </c>
      <c r="AF19" s="253" t="s">
        <v>54</v>
      </c>
      <c r="AG19" s="258" t="s">
        <v>72</v>
      </c>
      <c r="AH19" s="260"/>
      <c r="AI19" s="8" t="s">
        <v>56</v>
      </c>
      <c r="AJ19" s="2"/>
    </row>
    <row r="20" spans="1:36" ht="48.6" customHeight="1" x14ac:dyDescent="0.2">
      <c r="A20" s="215" t="s">
        <v>122</v>
      </c>
      <c r="B20" s="13" t="s">
        <v>47</v>
      </c>
      <c r="C20" s="9" t="s">
        <v>67</v>
      </c>
      <c r="D20" s="13" t="s">
        <v>1108</v>
      </c>
      <c r="E20" s="9" t="s">
        <v>123</v>
      </c>
      <c r="F20" s="9" t="s">
        <v>124</v>
      </c>
      <c r="G20" s="7" t="s">
        <v>125</v>
      </c>
      <c r="H20" s="13" t="s">
        <v>51</v>
      </c>
      <c r="I20" s="9"/>
      <c r="J20" s="9" t="s">
        <v>62</v>
      </c>
      <c r="K20" s="236">
        <v>2024</v>
      </c>
      <c r="L20" s="245">
        <v>0</v>
      </c>
      <c r="M20" s="408">
        <v>900</v>
      </c>
      <c r="N20" s="12">
        <v>0</v>
      </c>
      <c r="O20" s="172">
        <v>0</v>
      </c>
      <c r="P20" s="183">
        <v>0</v>
      </c>
      <c r="Q20" s="12">
        <v>0</v>
      </c>
      <c r="R20" s="184">
        <v>0</v>
      </c>
      <c r="S20" s="183">
        <v>0</v>
      </c>
      <c r="T20" s="12">
        <v>0</v>
      </c>
      <c r="U20" s="184">
        <v>0</v>
      </c>
      <c r="V20" s="183">
        <v>0</v>
      </c>
      <c r="W20" s="12">
        <v>0</v>
      </c>
      <c r="X20" s="184">
        <v>0</v>
      </c>
      <c r="Y20" s="231">
        <v>0</v>
      </c>
      <c r="Z20" s="231">
        <f t="shared" si="1"/>
        <v>900</v>
      </c>
      <c r="AA20" s="166"/>
      <c r="AB20" s="11">
        <v>1</v>
      </c>
      <c r="AC20" s="26" t="s">
        <v>53</v>
      </c>
      <c r="AD20" s="13" t="s">
        <v>114</v>
      </c>
      <c r="AE20" s="13" t="s">
        <v>63</v>
      </c>
      <c r="AF20" s="253" t="s">
        <v>54</v>
      </c>
      <c r="AG20" s="258" t="s">
        <v>72</v>
      </c>
      <c r="AH20" s="260"/>
      <c r="AI20" s="8" t="s">
        <v>56</v>
      </c>
      <c r="AJ20" s="2"/>
    </row>
    <row r="21" spans="1:36" ht="27.6" customHeight="1" x14ac:dyDescent="0.2">
      <c r="A21" s="215" t="s">
        <v>126</v>
      </c>
      <c r="B21" s="13" t="s">
        <v>47</v>
      </c>
      <c r="C21" s="9" t="s">
        <v>67</v>
      </c>
      <c r="D21" s="13" t="s">
        <v>1108</v>
      </c>
      <c r="E21" s="215" t="s">
        <v>127</v>
      </c>
      <c r="F21" s="215" t="s">
        <v>128</v>
      </c>
      <c r="G21" s="218" t="s">
        <v>129</v>
      </c>
      <c r="H21" s="13" t="s">
        <v>51</v>
      </c>
      <c r="I21" s="9"/>
      <c r="J21" s="9" t="s">
        <v>62</v>
      </c>
      <c r="K21" s="236">
        <v>2024</v>
      </c>
      <c r="L21" s="245">
        <v>0</v>
      </c>
      <c r="M21" s="408">
        <v>3500</v>
      </c>
      <c r="N21" s="12">
        <v>0</v>
      </c>
      <c r="O21" s="172">
        <v>0</v>
      </c>
      <c r="P21" s="183">
        <v>0</v>
      </c>
      <c r="Q21" s="12">
        <v>0</v>
      </c>
      <c r="R21" s="184">
        <v>0</v>
      </c>
      <c r="S21" s="183">
        <v>0</v>
      </c>
      <c r="T21" s="12">
        <v>0</v>
      </c>
      <c r="U21" s="184">
        <v>0</v>
      </c>
      <c r="V21" s="183">
        <v>0</v>
      </c>
      <c r="W21" s="12">
        <v>0</v>
      </c>
      <c r="X21" s="184">
        <v>0</v>
      </c>
      <c r="Y21" s="231">
        <v>0</v>
      </c>
      <c r="Z21" s="231">
        <f t="shared" si="1"/>
        <v>3500</v>
      </c>
      <c r="AA21" s="166"/>
      <c r="AB21" s="11">
        <v>1</v>
      </c>
      <c r="AC21" s="26" t="s">
        <v>53</v>
      </c>
      <c r="AD21" s="13" t="s">
        <v>114</v>
      </c>
      <c r="AE21" s="13" t="s">
        <v>63</v>
      </c>
      <c r="AF21" s="253" t="s">
        <v>54</v>
      </c>
      <c r="AG21" s="258" t="s">
        <v>72</v>
      </c>
      <c r="AH21" s="260"/>
      <c r="AI21" s="8" t="s">
        <v>56</v>
      </c>
      <c r="AJ21" s="2"/>
    </row>
    <row r="22" spans="1:36" ht="57.6" customHeight="1" x14ac:dyDescent="0.2">
      <c r="A22" s="215" t="s">
        <v>130</v>
      </c>
      <c r="B22" s="13" t="s">
        <v>47</v>
      </c>
      <c r="C22" s="9" t="s">
        <v>104</v>
      </c>
      <c r="D22" s="13" t="s">
        <v>1108</v>
      </c>
      <c r="E22" s="9" t="s">
        <v>131</v>
      </c>
      <c r="F22" s="9" t="s">
        <v>132</v>
      </c>
      <c r="G22" s="218" t="s">
        <v>133</v>
      </c>
      <c r="H22" s="13" t="s">
        <v>51</v>
      </c>
      <c r="I22" s="9"/>
      <c r="J22" s="9" t="s">
        <v>62</v>
      </c>
      <c r="K22" s="236">
        <v>2024</v>
      </c>
      <c r="L22" s="245">
        <v>0</v>
      </c>
      <c r="M22" s="408">
        <v>2500</v>
      </c>
      <c r="N22" s="12">
        <v>0</v>
      </c>
      <c r="O22" s="172">
        <v>0</v>
      </c>
      <c r="P22" s="183">
        <v>0</v>
      </c>
      <c r="Q22" s="12">
        <v>0</v>
      </c>
      <c r="R22" s="184">
        <v>0</v>
      </c>
      <c r="S22" s="183">
        <v>0</v>
      </c>
      <c r="T22" s="12">
        <v>0</v>
      </c>
      <c r="U22" s="184">
        <v>0</v>
      </c>
      <c r="V22" s="183">
        <v>0</v>
      </c>
      <c r="W22" s="12">
        <v>0</v>
      </c>
      <c r="X22" s="184">
        <v>0</v>
      </c>
      <c r="Y22" s="231">
        <v>0</v>
      </c>
      <c r="Z22" s="231">
        <f t="shared" si="1"/>
        <v>2500</v>
      </c>
      <c r="AA22" s="166"/>
      <c r="AB22" s="11">
        <v>1</v>
      </c>
      <c r="AC22" s="26" t="s">
        <v>53</v>
      </c>
      <c r="AD22" s="13"/>
      <c r="AE22" s="13"/>
      <c r="AF22" s="253"/>
      <c r="AG22" s="258" t="s">
        <v>102</v>
      </c>
      <c r="AH22" s="260"/>
      <c r="AI22" s="8" t="s">
        <v>56</v>
      </c>
      <c r="AJ22" s="2"/>
    </row>
    <row r="23" spans="1:36" ht="39.950000000000003" customHeight="1" x14ac:dyDescent="0.2">
      <c r="A23" s="215" t="s">
        <v>134</v>
      </c>
      <c r="B23" s="13" t="s">
        <v>47</v>
      </c>
      <c r="C23" s="9" t="s">
        <v>104</v>
      </c>
      <c r="D23" s="13" t="s">
        <v>1108</v>
      </c>
      <c r="E23" s="9" t="s">
        <v>135</v>
      </c>
      <c r="F23" s="9" t="s">
        <v>136</v>
      </c>
      <c r="G23" s="218" t="s">
        <v>137</v>
      </c>
      <c r="H23" s="13" t="s">
        <v>51</v>
      </c>
      <c r="I23" s="9"/>
      <c r="J23" s="9" t="s">
        <v>62</v>
      </c>
      <c r="K23" s="236">
        <v>2024</v>
      </c>
      <c r="L23" s="245">
        <v>0</v>
      </c>
      <c r="M23" s="408">
        <v>850</v>
      </c>
      <c r="N23" s="12">
        <v>0</v>
      </c>
      <c r="O23" s="172">
        <v>0</v>
      </c>
      <c r="P23" s="183">
        <v>0</v>
      </c>
      <c r="Q23" s="12">
        <v>0</v>
      </c>
      <c r="R23" s="184">
        <v>0</v>
      </c>
      <c r="S23" s="183">
        <v>0</v>
      </c>
      <c r="T23" s="12">
        <v>0</v>
      </c>
      <c r="U23" s="184">
        <v>0</v>
      </c>
      <c r="V23" s="183">
        <v>0</v>
      </c>
      <c r="W23" s="12">
        <v>0</v>
      </c>
      <c r="X23" s="184">
        <v>0</v>
      </c>
      <c r="Y23" s="231">
        <v>0</v>
      </c>
      <c r="Z23" s="231">
        <f t="shared" si="1"/>
        <v>850</v>
      </c>
      <c r="AA23" s="166"/>
      <c r="AB23" s="11">
        <v>1</v>
      </c>
      <c r="AC23" s="26" t="s">
        <v>53</v>
      </c>
      <c r="AD23" s="13"/>
      <c r="AE23" s="13"/>
      <c r="AF23" s="253"/>
      <c r="AG23" s="258" t="s">
        <v>102</v>
      </c>
      <c r="AH23" s="260"/>
      <c r="AI23" s="8" t="s">
        <v>56</v>
      </c>
      <c r="AJ23" s="2"/>
    </row>
    <row r="24" spans="1:36" ht="39.950000000000003" customHeight="1" x14ac:dyDescent="0.2">
      <c r="A24" s="215" t="s">
        <v>138</v>
      </c>
      <c r="B24" s="13" t="s">
        <v>47</v>
      </c>
      <c r="C24" s="9" t="s">
        <v>79</v>
      </c>
      <c r="D24" s="13" t="s">
        <v>1108</v>
      </c>
      <c r="E24" s="9" t="s">
        <v>139</v>
      </c>
      <c r="F24" s="9" t="s">
        <v>140</v>
      </c>
      <c r="G24" s="218" t="s">
        <v>1113</v>
      </c>
      <c r="H24" s="13" t="s">
        <v>51</v>
      </c>
      <c r="I24" s="9"/>
      <c r="J24" s="9" t="s">
        <v>52</v>
      </c>
      <c r="K24" s="236">
        <v>2024</v>
      </c>
      <c r="L24" s="245">
        <v>0</v>
      </c>
      <c r="M24" s="408">
        <v>2000</v>
      </c>
      <c r="N24" s="12">
        <v>0</v>
      </c>
      <c r="O24" s="172">
        <v>0</v>
      </c>
      <c r="P24" s="183">
        <v>0</v>
      </c>
      <c r="Q24" s="12">
        <v>0</v>
      </c>
      <c r="R24" s="184">
        <v>0</v>
      </c>
      <c r="S24" s="183">
        <v>0</v>
      </c>
      <c r="T24" s="12">
        <v>0</v>
      </c>
      <c r="U24" s="184">
        <v>0</v>
      </c>
      <c r="V24" s="183">
        <v>0</v>
      </c>
      <c r="W24" s="12">
        <v>0</v>
      </c>
      <c r="X24" s="184">
        <v>0</v>
      </c>
      <c r="Y24" s="231">
        <v>0</v>
      </c>
      <c r="Z24" s="231">
        <f t="shared" si="1"/>
        <v>2000</v>
      </c>
      <c r="AA24" s="166"/>
      <c r="AB24" s="11">
        <v>1</v>
      </c>
      <c r="AC24" s="26" t="s">
        <v>53</v>
      </c>
      <c r="AD24" s="13" t="s">
        <v>114</v>
      </c>
      <c r="AE24" s="13" t="s">
        <v>63</v>
      </c>
      <c r="AF24" s="253" t="s">
        <v>54</v>
      </c>
      <c r="AG24" s="258" t="s">
        <v>55</v>
      </c>
      <c r="AH24" s="260"/>
      <c r="AI24" s="8" t="s">
        <v>56</v>
      </c>
      <c r="AJ24" s="2"/>
    </row>
    <row r="25" spans="1:36" ht="56.25" customHeight="1" x14ac:dyDescent="0.2">
      <c r="A25" s="215" t="s">
        <v>141</v>
      </c>
      <c r="B25" s="13" t="s">
        <v>47</v>
      </c>
      <c r="C25" s="9" t="s">
        <v>79</v>
      </c>
      <c r="D25" s="13" t="s">
        <v>1108</v>
      </c>
      <c r="E25" s="9" t="s">
        <v>142</v>
      </c>
      <c r="F25" s="9" t="s">
        <v>143</v>
      </c>
      <c r="G25" s="218" t="s">
        <v>144</v>
      </c>
      <c r="H25" s="13" t="s">
        <v>51</v>
      </c>
      <c r="I25" s="9"/>
      <c r="J25" s="9" t="s">
        <v>52</v>
      </c>
      <c r="K25" s="236">
        <v>2024</v>
      </c>
      <c r="L25" s="245">
        <v>0</v>
      </c>
      <c r="M25" s="408">
        <v>9500</v>
      </c>
      <c r="N25" s="12">
        <v>0</v>
      </c>
      <c r="O25" s="172">
        <v>0</v>
      </c>
      <c r="P25" s="183">
        <v>0</v>
      </c>
      <c r="Q25" s="12">
        <v>0</v>
      </c>
      <c r="R25" s="184">
        <v>0</v>
      </c>
      <c r="S25" s="183">
        <v>0</v>
      </c>
      <c r="T25" s="12">
        <v>0</v>
      </c>
      <c r="U25" s="184">
        <v>0</v>
      </c>
      <c r="V25" s="183">
        <v>0</v>
      </c>
      <c r="W25" s="12">
        <v>0</v>
      </c>
      <c r="X25" s="184">
        <v>0</v>
      </c>
      <c r="Y25" s="231">
        <v>0</v>
      </c>
      <c r="Z25" s="231">
        <f t="shared" si="1"/>
        <v>9500</v>
      </c>
      <c r="AA25" s="166"/>
      <c r="AB25" s="11">
        <v>1</v>
      </c>
      <c r="AC25" s="26" t="s">
        <v>53</v>
      </c>
      <c r="AD25" s="26" t="s">
        <v>53</v>
      </c>
      <c r="AE25" s="26" t="s">
        <v>53</v>
      </c>
      <c r="AF25" s="253" t="s">
        <v>54</v>
      </c>
      <c r="AG25" s="258" t="s">
        <v>55</v>
      </c>
      <c r="AH25" s="260"/>
      <c r="AI25" s="8" t="s">
        <v>56</v>
      </c>
      <c r="AJ25" s="2"/>
    </row>
    <row r="26" spans="1:36" ht="39.950000000000003" customHeight="1" x14ac:dyDescent="0.2">
      <c r="A26" s="215" t="s">
        <v>145</v>
      </c>
      <c r="B26" s="13" t="s">
        <v>47</v>
      </c>
      <c r="C26" s="9" t="s">
        <v>58</v>
      </c>
      <c r="D26" s="13" t="s">
        <v>1108</v>
      </c>
      <c r="E26" s="9" t="s">
        <v>146</v>
      </c>
      <c r="F26" s="9" t="s">
        <v>147</v>
      </c>
      <c r="G26" s="218" t="s">
        <v>1115</v>
      </c>
      <c r="H26" s="13" t="s">
        <v>51</v>
      </c>
      <c r="I26" s="9"/>
      <c r="J26" s="9" t="s">
        <v>62</v>
      </c>
      <c r="K26" s="236">
        <v>2024</v>
      </c>
      <c r="L26" s="245">
        <v>0</v>
      </c>
      <c r="M26" s="408">
        <v>150</v>
      </c>
      <c r="N26" s="12">
        <v>0</v>
      </c>
      <c r="O26" s="172">
        <v>0</v>
      </c>
      <c r="P26" s="183">
        <v>0</v>
      </c>
      <c r="Q26" s="12">
        <v>0</v>
      </c>
      <c r="R26" s="184">
        <v>0</v>
      </c>
      <c r="S26" s="183">
        <v>0</v>
      </c>
      <c r="T26" s="12">
        <v>0</v>
      </c>
      <c r="U26" s="184">
        <v>0</v>
      </c>
      <c r="V26" s="183">
        <v>0</v>
      </c>
      <c r="W26" s="12">
        <v>0</v>
      </c>
      <c r="X26" s="184">
        <v>0</v>
      </c>
      <c r="Y26" s="231">
        <v>0</v>
      </c>
      <c r="Z26" s="231">
        <f t="shared" si="1"/>
        <v>150</v>
      </c>
      <c r="AA26" s="166"/>
      <c r="AB26" s="11">
        <v>1</v>
      </c>
      <c r="AC26" s="26" t="s">
        <v>53</v>
      </c>
      <c r="AD26" s="13" t="s">
        <v>114</v>
      </c>
      <c r="AE26" s="26" t="s">
        <v>53</v>
      </c>
      <c r="AF26" s="253" t="s">
        <v>54</v>
      </c>
      <c r="AG26" s="258" t="s">
        <v>65</v>
      </c>
      <c r="AH26" s="260"/>
      <c r="AI26" s="8" t="s">
        <v>56</v>
      </c>
      <c r="AJ26" s="2"/>
    </row>
    <row r="27" spans="1:36" ht="57" customHeight="1" x14ac:dyDescent="0.2">
      <c r="A27" s="215" t="s">
        <v>148</v>
      </c>
      <c r="B27" s="13" t="s">
        <v>47</v>
      </c>
      <c r="C27" s="9" t="s">
        <v>67</v>
      </c>
      <c r="D27" s="13" t="s">
        <v>1108</v>
      </c>
      <c r="E27" s="9" t="s">
        <v>149</v>
      </c>
      <c r="F27" s="121" t="s">
        <v>150</v>
      </c>
      <c r="G27" s="218" t="s">
        <v>151</v>
      </c>
      <c r="H27" s="13" t="s">
        <v>51</v>
      </c>
      <c r="I27" s="9"/>
      <c r="J27" s="9" t="s">
        <v>62</v>
      </c>
      <c r="K27" s="236">
        <v>2024</v>
      </c>
      <c r="L27" s="245">
        <v>0</v>
      </c>
      <c r="M27" s="421">
        <v>6000</v>
      </c>
      <c r="N27" s="12">
        <v>0</v>
      </c>
      <c r="O27" s="172">
        <v>0</v>
      </c>
      <c r="P27" s="183">
        <v>0</v>
      </c>
      <c r="Q27" s="12">
        <v>0</v>
      </c>
      <c r="R27" s="184">
        <v>0</v>
      </c>
      <c r="S27" s="183">
        <v>0</v>
      </c>
      <c r="T27" s="12">
        <v>0</v>
      </c>
      <c r="U27" s="184">
        <v>0</v>
      </c>
      <c r="V27" s="183">
        <v>0</v>
      </c>
      <c r="W27" s="12">
        <v>0</v>
      </c>
      <c r="X27" s="184">
        <v>0</v>
      </c>
      <c r="Y27" s="231">
        <v>0</v>
      </c>
      <c r="Z27" s="231">
        <f t="shared" si="1"/>
        <v>6000</v>
      </c>
      <c r="AA27" s="166"/>
      <c r="AB27" s="11">
        <v>1</v>
      </c>
      <c r="AC27" s="26" t="s">
        <v>53</v>
      </c>
      <c r="AD27" s="13" t="s">
        <v>114</v>
      </c>
      <c r="AE27" s="13" t="s">
        <v>63</v>
      </c>
      <c r="AF27" s="253" t="s">
        <v>54</v>
      </c>
      <c r="AG27" s="258" t="s">
        <v>102</v>
      </c>
      <c r="AH27" s="260"/>
      <c r="AI27" s="8" t="s">
        <v>56</v>
      </c>
      <c r="AJ27" s="2"/>
    </row>
    <row r="28" spans="1:36" ht="54.75" customHeight="1" x14ac:dyDescent="0.2">
      <c r="A28" s="215" t="s">
        <v>152</v>
      </c>
      <c r="B28" s="13" t="s">
        <v>47</v>
      </c>
      <c r="C28" s="9" t="s">
        <v>79</v>
      </c>
      <c r="D28" s="13" t="s">
        <v>1108</v>
      </c>
      <c r="E28" s="9" t="s">
        <v>153</v>
      </c>
      <c r="F28" s="9" t="s">
        <v>95</v>
      </c>
      <c r="G28" s="218" t="s">
        <v>1116</v>
      </c>
      <c r="H28" s="13" t="s">
        <v>51</v>
      </c>
      <c r="I28" s="9"/>
      <c r="J28" s="9" t="s">
        <v>62</v>
      </c>
      <c r="K28" s="236">
        <v>2024</v>
      </c>
      <c r="L28" s="245">
        <v>0</v>
      </c>
      <c r="M28" s="408">
        <v>400</v>
      </c>
      <c r="N28" s="12">
        <v>0</v>
      </c>
      <c r="O28" s="172">
        <v>0</v>
      </c>
      <c r="P28" s="183">
        <v>9000</v>
      </c>
      <c r="Q28" s="12">
        <v>0</v>
      </c>
      <c r="R28" s="184">
        <v>0</v>
      </c>
      <c r="S28" s="183">
        <v>0</v>
      </c>
      <c r="T28" s="12">
        <v>0</v>
      </c>
      <c r="U28" s="184">
        <v>0</v>
      </c>
      <c r="V28" s="183">
        <v>0</v>
      </c>
      <c r="W28" s="12">
        <v>0</v>
      </c>
      <c r="X28" s="184">
        <v>0</v>
      </c>
      <c r="Y28" s="231">
        <v>0</v>
      </c>
      <c r="Z28" s="231">
        <f t="shared" si="1"/>
        <v>9400</v>
      </c>
      <c r="AA28" s="166"/>
      <c r="AB28" s="11">
        <v>1</v>
      </c>
      <c r="AC28" s="26">
        <v>1</v>
      </c>
      <c r="AD28" s="13" t="s">
        <v>114</v>
      </c>
      <c r="AE28" s="26" t="s">
        <v>53</v>
      </c>
      <c r="AF28" s="253" t="s">
        <v>54</v>
      </c>
      <c r="AG28" s="258" t="s">
        <v>55</v>
      </c>
      <c r="AH28" s="260"/>
      <c r="AI28" s="8" t="s">
        <v>56</v>
      </c>
      <c r="AJ28" s="2"/>
    </row>
    <row r="29" spans="1:36" ht="39.950000000000003" customHeight="1" x14ac:dyDescent="0.2">
      <c r="A29" s="215" t="s">
        <v>154</v>
      </c>
      <c r="B29" s="13" t="s">
        <v>47</v>
      </c>
      <c r="C29" s="9" t="s">
        <v>79</v>
      </c>
      <c r="D29" s="13" t="s">
        <v>1108</v>
      </c>
      <c r="E29" s="9" t="s">
        <v>116</v>
      </c>
      <c r="F29" s="215" t="s">
        <v>155</v>
      </c>
      <c r="G29" s="218" t="s">
        <v>1118</v>
      </c>
      <c r="H29" s="13" t="s">
        <v>51</v>
      </c>
      <c r="I29" s="9"/>
      <c r="J29" s="9" t="s">
        <v>52</v>
      </c>
      <c r="K29" s="236">
        <v>2024</v>
      </c>
      <c r="L29" s="245">
        <v>0</v>
      </c>
      <c r="M29" s="408">
        <v>15000</v>
      </c>
      <c r="N29" s="12">
        <v>0</v>
      </c>
      <c r="O29" s="172">
        <v>0</v>
      </c>
      <c r="P29" s="183">
        <v>0</v>
      </c>
      <c r="Q29" s="12">
        <v>0</v>
      </c>
      <c r="R29" s="184">
        <v>0</v>
      </c>
      <c r="S29" s="183">
        <v>0</v>
      </c>
      <c r="T29" s="12">
        <v>0</v>
      </c>
      <c r="U29" s="184">
        <v>0</v>
      </c>
      <c r="V29" s="183">
        <v>0</v>
      </c>
      <c r="W29" s="12">
        <v>0</v>
      </c>
      <c r="X29" s="184">
        <v>0</v>
      </c>
      <c r="Y29" s="231">
        <v>0</v>
      </c>
      <c r="Z29" s="231">
        <f t="shared" si="1"/>
        <v>15000</v>
      </c>
      <c r="AA29" s="166"/>
      <c r="AB29" s="11">
        <v>1</v>
      </c>
      <c r="AC29" s="26" t="s">
        <v>53</v>
      </c>
      <c r="AD29" s="26" t="s">
        <v>53</v>
      </c>
      <c r="AE29" s="13" t="s">
        <v>63</v>
      </c>
      <c r="AF29" s="253" t="s">
        <v>54</v>
      </c>
      <c r="AG29" s="258" t="s">
        <v>55</v>
      </c>
      <c r="AH29" s="260"/>
      <c r="AI29" s="8" t="s">
        <v>56</v>
      </c>
      <c r="AJ29" s="2"/>
    </row>
    <row r="30" spans="1:36" ht="47.25" customHeight="1" x14ac:dyDescent="0.2">
      <c r="A30" s="215" t="s">
        <v>156</v>
      </c>
      <c r="B30" s="13" t="s">
        <v>47</v>
      </c>
      <c r="C30" s="9" t="s">
        <v>118</v>
      </c>
      <c r="D30" s="13" t="s">
        <v>1108</v>
      </c>
      <c r="E30" s="9" t="s">
        <v>157</v>
      </c>
      <c r="F30" s="9" t="s">
        <v>158</v>
      </c>
      <c r="G30" s="7" t="s">
        <v>1119</v>
      </c>
      <c r="H30" s="13" t="s">
        <v>51</v>
      </c>
      <c r="I30" s="9"/>
      <c r="J30" s="9" t="s">
        <v>62</v>
      </c>
      <c r="K30" s="236">
        <v>2024</v>
      </c>
      <c r="L30" s="245">
        <v>0</v>
      </c>
      <c r="M30" s="408">
        <v>650</v>
      </c>
      <c r="N30" s="12">
        <v>0</v>
      </c>
      <c r="O30" s="172">
        <v>0</v>
      </c>
      <c r="P30" s="183">
        <v>0</v>
      </c>
      <c r="Q30" s="12">
        <v>0</v>
      </c>
      <c r="R30" s="184">
        <v>0</v>
      </c>
      <c r="S30" s="183">
        <v>0</v>
      </c>
      <c r="T30" s="12">
        <v>0</v>
      </c>
      <c r="U30" s="184">
        <v>0</v>
      </c>
      <c r="V30" s="183">
        <v>0</v>
      </c>
      <c r="W30" s="12">
        <v>0</v>
      </c>
      <c r="X30" s="184">
        <v>0</v>
      </c>
      <c r="Y30" s="231">
        <v>0</v>
      </c>
      <c r="Z30" s="231">
        <f t="shared" si="1"/>
        <v>650</v>
      </c>
      <c r="AA30" s="166"/>
      <c r="AB30" s="11">
        <v>1</v>
      </c>
      <c r="AC30" s="26" t="s">
        <v>53</v>
      </c>
      <c r="AD30" s="26" t="s">
        <v>53</v>
      </c>
      <c r="AE30" s="13" t="s">
        <v>63</v>
      </c>
      <c r="AF30" s="253" t="s">
        <v>54</v>
      </c>
      <c r="AG30" s="258" t="s">
        <v>72</v>
      </c>
      <c r="AH30" s="260"/>
      <c r="AI30" s="8" t="s">
        <v>56</v>
      </c>
      <c r="AJ30" s="2"/>
    </row>
    <row r="31" spans="1:36" ht="50.25" customHeight="1" x14ac:dyDescent="0.2">
      <c r="A31" s="215" t="s">
        <v>159</v>
      </c>
      <c r="B31" s="13" t="s">
        <v>47</v>
      </c>
      <c r="C31" s="9" t="s">
        <v>67</v>
      </c>
      <c r="D31" s="13" t="s">
        <v>1108</v>
      </c>
      <c r="E31" s="9" t="s">
        <v>160</v>
      </c>
      <c r="F31" s="9" t="s">
        <v>161</v>
      </c>
      <c r="G31" s="218" t="s">
        <v>162</v>
      </c>
      <c r="H31" s="13" t="s">
        <v>51</v>
      </c>
      <c r="I31" s="9"/>
      <c r="J31" s="9" t="s">
        <v>62</v>
      </c>
      <c r="K31" s="236">
        <v>2024</v>
      </c>
      <c r="L31" s="245">
        <v>0</v>
      </c>
      <c r="M31" s="408">
        <v>2500</v>
      </c>
      <c r="N31" s="12">
        <v>500</v>
      </c>
      <c r="O31" s="172">
        <v>0</v>
      </c>
      <c r="P31" s="183">
        <v>0</v>
      </c>
      <c r="Q31" s="12">
        <v>0</v>
      </c>
      <c r="R31" s="184">
        <v>0</v>
      </c>
      <c r="S31" s="183">
        <v>0</v>
      </c>
      <c r="T31" s="12">
        <v>0</v>
      </c>
      <c r="U31" s="184">
        <v>0</v>
      </c>
      <c r="V31" s="183">
        <v>0</v>
      </c>
      <c r="W31" s="12">
        <v>0</v>
      </c>
      <c r="X31" s="184">
        <v>0</v>
      </c>
      <c r="Y31" s="231">
        <v>0</v>
      </c>
      <c r="Z31" s="231">
        <f t="shared" si="1"/>
        <v>3000</v>
      </c>
      <c r="AA31" s="166"/>
      <c r="AB31" s="11">
        <v>3</v>
      </c>
      <c r="AC31" s="26" t="s">
        <v>53</v>
      </c>
      <c r="AD31" s="13" t="s">
        <v>63</v>
      </c>
      <c r="AE31" s="13" t="s">
        <v>163</v>
      </c>
      <c r="AF31" s="253" t="s">
        <v>54</v>
      </c>
      <c r="AG31" s="258" t="s">
        <v>102</v>
      </c>
      <c r="AH31" s="260"/>
      <c r="AI31" s="8" t="s">
        <v>56</v>
      </c>
      <c r="AJ31" s="2"/>
    </row>
    <row r="32" spans="1:36" ht="45" x14ac:dyDescent="0.2">
      <c r="A32" s="215" t="s">
        <v>164</v>
      </c>
      <c r="B32" s="13" t="s">
        <v>47</v>
      </c>
      <c r="C32" s="9" t="s">
        <v>67</v>
      </c>
      <c r="D32" s="13" t="s">
        <v>1108</v>
      </c>
      <c r="E32" s="9" t="s">
        <v>165</v>
      </c>
      <c r="F32" s="9" t="s">
        <v>166</v>
      </c>
      <c r="G32" s="218" t="s">
        <v>167</v>
      </c>
      <c r="H32" s="13" t="s">
        <v>51</v>
      </c>
      <c r="I32" s="9"/>
      <c r="J32" s="9" t="s">
        <v>62</v>
      </c>
      <c r="K32" s="236">
        <v>2024</v>
      </c>
      <c r="L32" s="245">
        <v>0</v>
      </c>
      <c r="M32" s="408">
        <v>2000</v>
      </c>
      <c r="N32" s="12">
        <v>0</v>
      </c>
      <c r="O32" s="172">
        <v>0</v>
      </c>
      <c r="P32" s="183">
        <v>0</v>
      </c>
      <c r="Q32" s="12">
        <v>0</v>
      </c>
      <c r="R32" s="184">
        <v>0</v>
      </c>
      <c r="S32" s="183">
        <v>0</v>
      </c>
      <c r="T32" s="12">
        <v>0</v>
      </c>
      <c r="U32" s="184">
        <v>0</v>
      </c>
      <c r="V32" s="183">
        <v>0</v>
      </c>
      <c r="W32" s="12">
        <v>0</v>
      </c>
      <c r="X32" s="184">
        <v>0</v>
      </c>
      <c r="Y32" s="231">
        <v>0</v>
      </c>
      <c r="Z32" s="231">
        <f t="shared" si="1"/>
        <v>2000</v>
      </c>
      <c r="AA32" s="166"/>
      <c r="AB32" s="11">
        <v>1</v>
      </c>
      <c r="AC32" s="26" t="s">
        <v>53</v>
      </c>
      <c r="AD32" s="13" t="s">
        <v>114</v>
      </c>
      <c r="AE32" s="13" t="s">
        <v>63</v>
      </c>
      <c r="AF32" s="253" t="s">
        <v>54</v>
      </c>
      <c r="AG32" s="258" t="s">
        <v>102</v>
      </c>
      <c r="AH32" s="260"/>
      <c r="AI32" s="8" t="s">
        <v>56</v>
      </c>
      <c r="AJ32" s="2"/>
    </row>
    <row r="33" spans="1:36" ht="39.950000000000003" customHeight="1" x14ac:dyDescent="0.2">
      <c r="A33" s="215" t="s">
        <v>168</v>
      </c>
      <c r="B33" s="13" t="s">
        <v>47</v>
      </c>
      <c r="C33" s="9" t="s">
        <v>79</v>
      </c>
      <c r="D33" s="13" t="s">
        <v>1108</v>
      </c>
      <c r="E33" s="9" t="s">
        <v>169</v>
      </c>
      <c r="F33" s="9" t="s">
        <v>170</v>
      </c>
      <c r="G33" s="218" t="s">
        <v>1117</v>
      </c>
      <c r="H33" s="13" t="s">
        <v>51</v>
      </c>
      <c r="I33" s="9"/>
      <c r="J33" s="9" t="s">
        <v>52</v>
      </c>
      <c r="K33" s="236">
        <v>2024</v>
      </c>
      <c r="L33" s="245">
        <v>326</v>
      </c>
      <c r="M33" s="408">
        <v>12000</v>
      </c>
      <c r="N33" s="12">
        <v>0</v>
      </c>
      <c r="O33" s="172">
        <v>0</v>
      </c>
      <c r="P33" s="183">
        <v>12000</v>
      </c>
      <c r="Q33" s="12">
        <v>0</v>
      </c>
      <c r="R33" s="184">
        <v>0</v>
      </c>
      <c r="S33" s="183">
        <v>0</v>
      </c>
      <c r="T33" s="12">
        <v>0</v>
      </c>
      <c r="U33" s="184">
        <v>0</v>
      </c>
      <c r="V33" s="183">
        <v>0</v>
      </c>
      <c r="W33" s="12">
        <v>0</v>
      </c>
      <c r="X33" s="184">
        <v>0</v>
      </c>
      <c r="Y33" s="231">
        <v>0</v>
      </c>
      <c r="Z33" s="231">
        <f t="shared" si="1"/>
        <v>24326</v>
      </c>
      <c r="AA33" s="166">
        <v>325.49</v>
      </c>
      <c r="AB33" s="11">
        <v>1</v>
      </c>
      <c r="AC33" s="26" t="s">
        <v>53</v>
      </c>
      <c r="AD33" s="13" t="s">
        <v>114</v>
      </c>
      <c r="AE33" s="13" t="s">
        <v>63</v>
      </c>
      <c r="AF33" s="253" t="s">
        <v>54</v>
      </c>
      <c r="AG33" s="258" t="s">
        <v>55</v>
      </c>
      <c r="AH33" s="260"/>
      <c r="AI33" s="8" t="s">
        <v>56</v>
      </c>
      <c r="AJ33" s="2"/>
    </row>
    <row r="34" spans="1:36" ht="54" customHeight="1" x14ac:dyDescent="0.2">
      <c r="A34" s="215" t="s">
        <v>171</v>
      </c>
      <c r="B34" s="13" t="s">
        <v>47</v>
      </c>
      <c r="C34" s="9" t="s">
        <v>104</v>
      </c>
      <c r="D34" s="13" t="s">
        <v>1108</v>
      </c>
      <c r="E34" s="9" t="s">
        <v>172</v>
      </c>
      <c r="F34" s="9" t="s">
        <v>173</v>
      </c>
      <c r="G34" s="218" t="s">
        <v>174</v>
      </c>
      <c r="H34" s="13" t="s">
        <v>51</v>
      </c>
      <c r="I34" s="9"/>
      <c r="J34" s="9" t="s">
        <v>52</v>
      </c>
      <c r="K34" s="236">
        <v>2024</v>
      </c>
      <c r="L34" s="245">
        <v>0</v>
      </c>
      <c r="M34" s="408">
        <v>300</v>
      </c>
      <c r="N34" s="12">
        <v>0</v>
      </c>
      <c r="O34" s="172">
        <v>0</v>
      </c>
      <c r="P34" s="183">
        <v>4700</v>
      </c>
      <c r="Q34" s="12">
        <v>0</v>
      </c>
      <c r="R34" s="184">
        <v>0</v>
      </c>
      <c r="S34" s="183">
        <v>0</v>
      </c>
      <c r="T34" s="12">
        <v>0</v>
      </c>
      <c r="U34" s="184">
        <v>0</v>
      </c>
      <c r="V34" s="183">
        <v>0</v>
      </c>
      <c r="W34" s="12">
        <v>0</v>
      </c>
      <c r="X34" s="184">
        <v>0</v>
      </c>
      <c r="Y34" s="231">
        <v>0</v>
      </c>
      <c r="Z34" s="231">
        <f t="shared" si="1"/>
        <v>5000</v>
      </c>
      <c r="AA34" s="166"/>
      <c r="AB34" s="11">
        <v>1</v>
      </c>
      <c r="AC34" s="26" t="s">
        <v>53</v>
      </c>
      <c r="AD34" s="13" t="s">
        <v>114</v>
      </c>
      <c r="AE34" s="13" t="s">
        <v>114</v>
      </c>
      <c r="AF34" s="253" t="s">
        <v>54</v>
      </c>
      <c r="AG34" s="258" t="s">
        <v>102</v>
      </c>
      <c r="AH34" s="260"/>
      <c r="AI34" s="8" t="s">
        <v>56</v>
      </c>
      <c r="AJ34" s="2"/>
    </row>
    <row r="35" spans="1:36" ht="39.950000000000003" customHeight="1" x14ac:dyDescent="0.2">
      <c r="A35" s="215" t="s">
        <v>175</v>
      </c>
      <c r="B35" s="13" t="s">
        <v>47</v>
      </c>
      <c r="C35" s="9" t="s">
        <v>79</v>
      </c>
      <c r="D35" s="13" t="s">
        <v>1108</v>
      </c>
      <c r="E35" s="9" t="s">
        <v>89</v>
      </c>
      <c r="F35" s="9" t="s">
        <v>176</v>
      </c>
      <c r="G35" s="218" t="s">
        <v>1120</v>
      </c>
      <c r="H35" s="13" t="s">
        <v>51</v>
      </c>
      <c r="I35" s="9"/>
      <c r="J35" s="9" t="s">
        <v>52</v>
      </c>
      <c r="K35" s="236">
        <v>2024</v>
      </c>
      <c r="L35" s="245">
        <v>0</v>
      </c>
      <c r="M35" s="408">
        <v>2000</v>
      </c>
      <c r="N35" s="12">
        <v>0</v>
      </c>
      <c r="O35" s="172">
        <v>0</v>
      </c>
      <c r="P35" s="183">
        <v>0</v>
      </c>
      <c r="Q35" s="12">
        <v>0</v>
      </c>
      <c r="R35" s="184">
        <v>0</v>
      </c>
      <c r="S35" s="183">
        <v>0</v>
      </c>
      <c r="T35" s="12">
        <v>0</v>
      </c>
      <c r="U35" s="184">
        <v>0</v>
      </c>
      <c r="V35" s="183">
        <v>0</v>
      </c>
      <c r="W35" s="12">
        <v>0</v>
      </c>
      <c r="X35" s="184">
        <v>0</v>
      </c>
      <c r="Y35" s="231">
        <v>0</v>
      </c>
      <c r="Z35" s="231">
        <f t="shared" si="1"/>
        <v>2000</v>
      </c>
      <c r="AA35" s="166"/>
      <c r="AB35" s="11">
        <v>1</v>
      </c>
      <c r="AC35" s="26" t="s">
        <v>53</v>
      </c>
      <c r="AD35" s="13" t="s">
        <v>114</v>
      </c>
      <c r="AE35" s="13" t="s">
        <v>63</v>
      </c>
      <c r="AF35" s="253" t="s">
        <v>54</v>
      </c>
      <c r="AG35" s="258" t="s">
        <v>55</v>
      </c>
      <c r="AH35" s="260"/>
      <c r="AI35" s="8" t="s">
        <v>56</v>
      </c>
      <c r="AJ35" s="2"/>
    </row>
    <row r="36" spans="1:36" ht="39.950000000000003" customHeight="1" x14ac:dyDescent="0.2">
      <c r="A36" s="215" t="s">
        <v>177</v>
      </c>
      <c r="B36" s="13" t="s">
        <v>47</v>
      </c>
      <c r="C36" s="9" t="s">
        <v>79</v>
      </c>
      <c r="D36" s="13" t="s">
        <v>1108</v>
      </c>
      <c r="E36" s="9" t="s">
        <v>178</v>
      </c>
      <c r="F36" s="9" t="s">
        <v>95</v>
      </c>
      <c r="G36" s="218" t="s">
        <v>1121</v>
      </c>
      <c r="H36" s="13" t="s">
        <v>51</v>
      </c>
      <c r="I36" s="9"/>
      <c r="J36" s="9" t="s">
        <v>52</v>
      </c>
      <c r="K36" s="236">
        <v>2024</v>
      </c>
      <c r="L36" s="245">
        <v>0</v>
      </c>
      <c r="M36" s="408">
        <v>2000</v>
      </c>
      <c r="N36" s="12">
        <v>0</v>
      </c>
      <c r="O36" s="172">
        <v>0</v>
      </c>
      <c r="P36" s="183">
        <v>35000</v>
      </c>
      <c r="Q36" s="12">
        <v>0</v>
      </c>
      <c r="R36" s="184">
        <v>0</v>
      </c>
      <c r="S36" s="183">
        <v>0</v>
      </c>
      <c r="T36" s="12">
        <v>0</v>
      </c>
      <c r="U36" s="184">
        <v>0</v>
      </c>
      <c r="V36" s="183">
        <v>0</v>
      </c>
      <c r="W36" s="12">
        <v>0</v>
      </c>
      <c r="X36" s="184">
        <v>0</v>
      </c>
      <c r="Y36" s="231">
        <v>0</v>
      </c>
      <c r="Z36" s="231">
        <f t="shared" si="1"/>
        <v>37000</v>
      </c>
      <c r="AA36" s="166"/>
      <c r="AB36" s="11">
        <v>1</v>
      </c>
      <c r="AC36" s="26" t="s">
        <v>53</v>
      </c>
      <c r="AD36" s="13" t="s">
        <v>114</v>
      </c>
      <c r="AE36" s="13" t="s">
        <v>63</v>
      </c>
      <c r="AF36" s="253" t="s">
        <v>54</v>
      </c>
      <c r="AG36" s="258" t="s">
        <v>55</v>
      </c>
      <c r="AH36" s="260"/>
      <c r="AI36" s="8" t="s">
        <v>56</v>
      </c>
      <c r="AJ36" s="2"/>
    </row>
    <row r="37" spans="1:36" ht="51" customHeight="1" x14ac:dyDescent="0.2">
      <c r="A37" s="215" t="s">
        <v>179</v>
      </c>
      <c r="B37" s="13" t="s">
        <v>47</v>
      </c>
      <c r="C37" s="9" t="s">
        <v>79</v>
      </c>
      <c r="D37" s="13" t="s">
        <v>1108</v>
      </c>
      <c r="E37" s="9" t="s">
        <v>180</v>
      </c>
      <c r="F37" s="9" t="s">
        <v>181</v>
      </c>
      <c r="G37" s="218" t="s">
        <v>1122</v>
      </c>
      <c r="H37" s="13" t="s">
        <v>51</v>
      </c>
      <c r="I37" s="9"/>
      <c r="J37" s="9" t="s">
        <v>52</v>
      </c>
      <c r="K37" s="236">
        <v>2024</v>
      </c>
      <c r="L37" s="245">
        <v>0</v>
      </c>
      <c r="M37" s="408">
        <v>7000</v>
      </c>
      <c r="N37" s="12">
        <v>0</v>
      </c>
      <c r="O37" s="172">
        <v>0</v>
      </c>
      <c r="P37" s="183">
        <v>0</v>
      </c>
      <c r="Q37" s="12">
        <v>0</v>
      </c>
      <c r="R37" s="184">
        <v>0</v>
      </c>
      <c r="S37" s="183">
        <v>0</v>
      </c>
      <c r="T37" s="12">
        <v>0</v>
      </c>
      <c r="U37" s="184">
        <v>0</v>
      </c>
      <c r="V37" s="183">
        <v>0</v>
      </c>
      <c r="W37" s="12">
        <v>0</v>
      </c>
      <c r="X37" s="184">
        <v>0</v>
      </c>
      <c r="Y37" s="231">
        <v>0</v>
      </c>
      <c r="Z37" s="231">
        <f t="shared" si="1"/>
        <v>7000</v>
      </c>
      <c r="AA37" s="166"/>
      <c r="AB37" s="11">
        <v>1</v>
      </c>
      <c r="AC37" s="26" t="s">
        <v>53</v>
      </c>
      <c r="AD37" s="13"/>
      <c r="AE37" s="13"/>
      <c r="AF37" s="253"/>
      <c r="AG37" s="258" t="s">
        <v>55</v>
      </c>
      <c r="AH37" s="260"/>
      <c r="AI37" s="8" t="s">
        <v>56</v>
      </c>
      <c r="AJ37" s="2"/>
    </row>
    <row r="38" spans="1:36" ht="39" customHeight="1" x14ac:dyDescent="0.2">
      <c r="A38" s="429" t="s">
        <v>182</v>
      </c>
      <c r="B38" s="13" t="s">
        <v>47</v>
      </c>
      <c r="C38" s="9" t="s">
        <v>79</v>
      </c>
      <c r="D38" s="13" t="s">
        <v>1108</v>
      </c>
      <c r="E38" s="9" t="s">
        <v>183</v>
      </c>
      <c r="F38" s="9" t="s">
        <v>184</v>
      </c>
      <c r="G38" s="218" t="s">
        <v>1143</v>
      </c>
      <c r="H38" s="13" t="s">
        <v>51</v>
      </c>
      <c r="I38" s="9"/>
      <c r="J38" s="9" t="s">
        <v>62</v>
      </c>
      <c r="K38" s="236">
        <v>2024</v>
      </c>
      <c r="L38" s="245">
        <v>5000</v>
      </c>
      <c r="M38" s="408">
        <v>4150</v>
      </c>
      <c r="N38" s="12">
        <v>0</v>
      </c>
      <c r="O38" s="172">
        <v>0</v>
      </c>
      <c r="P38" s="183">
        <v>0</v>
      </c>
      <c r="Q38" s="12">
        <v>0</v>
      </c>
      <c r="R38" s="184">
        <v>0</v>
      </c>
      <c r="S38" s="183">
        <v>0</v>
      </c>
      <c r="T38" s="12">
        <v>0</v>
      </c>
      <c r="U38" s="184">
        <v>0</v>
      </c>
      <c r="V38" s="183">
        <v>0</v>
      </c>
      <c r="W38" s="12">
        <v>0</v>
      </c>
      <c r="X38" s="184">
        <v>0</v>
      </c>
      <c r="Y38" s="231">
        <v>0</v>
      </c>
      <c r="Z38" s="231">
        <f t="shared" si="1"/>
        <v>9150</v>
      </c>
      <c r="AA38" s="166"/>
      <c r="AB38" s="11">
        <v>1</v>
      </c>
      <c r="AC38" s="26" t="s">
        <v>53</v>
      </c>
      <c r="AD38" s="13"/>
      <c r="AE38" s="13"/>
      <c r="AF38" s="253"/>
      <c r="AG38" s="258" t="s">
        <v>55</v>
      </c>
      <c r="AH38" s="260" t="s">
        <v>55</v>
      </c>
      <c r="AI38" s="8" t="s">
        <v>56</v>
      </c>
      <c r="AJ38" s="2"/>
    </row>
    <row r="39" spans="1:36" ht="52.5" customHeight="1" x14ac:dyDescent="0.2">
      <c r="A39" s="215" t="s">
        <v>185</v>
      </c>
      <c r="B39" s="13" t="s">
        <v>47</v>
      </c>
      <c r="C39" s="9" t="s">
        <v>58</v>
      </c>
      <c r="D39" s="13" t="s">
        <v>1108</v>
      </c>
      <c r="E39" s="9" t="s">
        <v>186</v>
      </c>
      <c r="F39" s="9" t="s">
        <v>60</v>
      </c>
      <c r="G39" s="215" t="s">
        <v>1123</v>
      </c>
      <c r="H39" s="13" t="s">
        <v>51</v>
      </c>
      <c r="I39" s="9"/>
      <c r="J39" s="9" t="s">
        <v>52</v>
      </c>
      <c r="K39" s="236">
        <v>2024</v>
      </c>
      <c r="L39" s="231">
        <v>0</v>
      </c>
      <c r="M39" s="408">
        <v>3500</v>
      </c>
      <c r="N39" s="12">
        <v>0</v>
      </c>
      <c r="O39" s="172">
        <v>0</v>
      </c>
      <c r="P39" s="183">
        <v>0</v>
      </c>
      <c r="Q39" s="12">
        <v>0</v>
      </c>
      <c r="R39" s="184">
        <v>0</v>
      </c>
      <c r="S39" s="183">
        <v>0</v>
      </c>
      <c r="T39" s="12">
        <v>0</v>
      </c>
      <c r="U39" s="184">
        <v>0</v>
      </c>
      <c r="V39" s="183">
        <v>0</v>
      </c>
      <c r="W39" s="12">
        <v>0</v>
      </c>
      <c r="X39" s="184">
        <v>0</v>
      </c>
      <c r="Y39" s="231">
        <v>0</v>
      </c>
      <c r="Z39" s="231">
        <f t="shared" si="1"/>
        <v>3500</v>
      </c>
      <c r="AA39" s="166"/>
      <c r="AB39" s="11">
        <v>1</v>
      </c>
      <c r="AC39" s="26" t="s">
        <v>53</v>
      </c>
      <c r="AD39" s="13"/>
      <c r="AE39" s="13"/>
      <c r="AF39" s="253"/>
      <c r="AG39" s="258" t="s">
        <v>65</v>
      </c>
      <c r="AH39" s="260"/>
      <c r="AI39" s="8" t="s">
        <v>56</v>
      </c>
      <c r="AJ39" s="2"/>
    </row>
    <row r="40" spans="1:36" ht="53.25" customHeight="1" x14ac:dyDescent="0.2">
      <c r="A40" s="215" t="s">
        <v>187</v>
      </c>
      <c r="B40" s="13" t="s">
        <v>47</v>
      </c>
      <c r="C40" s="9" t="s">
        <v>79</v>
      </c>
      <c r="D40" s="13" t="s">
        <v>1108</v>
      </c>
      <c r="E40" s="9" t="s">
        <v>188</v>
      </c>
      <c r="F40" s="9" t="s">
        <v>189</v>
      </c>
      <c r="G40" s="218" t="s">
        <v>1124</v>
      </c>
      <c r="H40" s="13" t="s">
        <v>51</v>
      </c>
      <c r="I40" s="9"/>
      <c r="J40" s="9" t="s">
        <v>62</v>
      </c>
      <c r="K40" s="236">
        <v>2024</v>
      </c>
      <c r="L40" s="231">
        <v>0</v>
      </c>
      <c r="M40" s="408">
        <v>700</v>
      </c>
      <c r="N40" s="12">
        <v>0</v>
      </c>
      <c r="O40" s="172">
        <v>0</v>
      </c>
      <c r="P40" s="183">
        <v>15000</v>
      </c>
      <c r="Q40" s="12">
        <v>0</v>
      </c>
      <c r="R40" s="184">
        <v>0</v>
      </c>
      <c r="S40" s="183">
        <v>0</v>
      </c>
      <c r="T40" s="12">
        <v>0</v>
      </c>
      <c r="U40" s="184">
        <v>0</v>
      </c>
      <c r="V40" s="183">
        <v>0</v>
      </c>
      <c r="W40" s="12">
        <v>0</v>
      </c>
      <c r="X40" s="184">
        <v>0</v>
      </c>
      <c r="Y40" s="231">
        <v>0</v>
      </c>
      <c r="Z40" s="231">
        <f t="shared" si="1"/>
        <v>15700</v>
      </c>
      <c r="AA40" s="166"/>
      <c r="AB40" s="11">
        <v>1</v>
      </c>
      <c r="AC40" s="26" t="s">
        <v>53</v>
      </c>
      <c r="AD40" s="13"/>
      <c r="AE40" s="13"/>
      <c r="AF40" s="253"/>
      <c r="AG40" s="258" t="s">
        <v>55</v>
      </c>
      <c r="AH40" s="260"/>
      <c r="AI40" s="8" t="s">
        <v>56</v>
      </c>
      <c r="AJ40" s="2"/>
    </row>
    <row r="41" spans="1:36" ht="49.5" customHeight="1" x14ac:dyDescent="0.2">
      <c r="A41" s="215" t="s">
        <v>190</v>
      </c>
      <c r="B41" s="13" t="s">
        <v>47</v>
      </c>
      <c r="C41" s="9" t="s">
        <v>79</v>
      </c>
      <c r="D41" s="13" t="s">
        <v>1108</v>
      </c>
      <c r="E41" s="9" t="s">
        <v>188</v>
      </c>
      <c r="F41" s="9" t="s">
        <v>191</v>
      </c>
      <c r="G41" s="218" t="s">
        <v>1125</v>
      </c>
      <c r="H41" s="13" t="s">
        <v>51</v>
      </c>
      <c r="I41" s="9"/>
      <c r="J41" s="9" t="s">
        <v>62</v>
      </c>
      <c r="K41" s="236">
        <v>2024</v>
      </c>
      <c r="L41" s="231">
        <v>0</v>
      </c>
      <c r="M41" s="408">
        <v>150</v>
      </c>
      <c r="N41" s="12">
        <v>0</v>
      </c>
      <c r="O41" s="172">
        <v>0</v>
      </c>
      <c r="P41" s="183">
        <v>10000</v>
      </c>
      <c r="Q41" s="12">
        <v>0</v>
      </c>
      <c r="R41" s="184">
        <v>0</v>
      </c>
      <c r="S41" s="183">
        <v>0</v>
      </c>
      <c r="T41" s="12">
        <v>0</v>
      </c>
      <c r="U41" s="184">
        <v>0</v>
      </c>
      <c r="V41" s="183">
        <v>0</v>
      </c>
      <c r="W41" s="12">
        <v>0</v>
      </c>
      <c r="X41" s="184">
        <v>0</v>
      </c>
      <c r="Y41" s="231">
        <v>0</v>
      </c>
      <c r="Z41" s="231">
        <f t="shared" si="1"/>
        <v>10150</v>
      </c>
      <c r="AA41" s="166"/>
      <c r="AB41" s="11">
        <v>1</v>
      </c>
      <c r="AC41" s="26" t="s">
        <v>53</v>
      </c>
      <c r="AD41" s="13"/>
      <c r="AE41" s="13"/>
      <c r="AF41" s="253"/>
      <c r="AG41" s="258" t="s">
        <v>55</v>
      </c>
      <c r="AH41" s="260"/>
      <c r="AI41" s="8" t="s">
        <v>56</v>
      </c>
      <c r="AJ41" s="2"/>
    </row>
    <row r="42" spans="1:36" ht="39.950000000000003" customHeight="1" x14ac:dyDescent="0.2">
      <c r="A42" s="429" t="s">
        <v>192</v>
      </c>
      <c r="B42" s="13" t="s">
        <v>47</v>
      </c>
      <c r="C42" s="9" t="s">
        <v>58</v>
      </c>
      <c r="D42" s="13" t="s">
        <v>1108</v>
      </c>
      <c r="E42" s="9" t="s">
        <v>193</v>
      </c>
      <c r="F42" s="9" t="s">
        <v>194</v>
      </c>
      <c r="G42" s="218" t="s">
        <v>195</v>
      </c>
      <c r="H42" s="13" t="s">
        <v>51</v>
      </c>
      <c r="I42" s="9"/>
      <c r="J42" s="9" t="s">
        <v>52</v>
      </c>
      <c r="K42" s="236">
        <v>2024</v>
      </c>
      <c r="L42" s="245">
        <v>5605</v>
      </c>
      <c r="M42" s="408">
        <v>3000</v>
      </c>
      <c r="N42" s="12">
        <v>0</v>
      </c>
      <c r="O42" s="172">
        <v>0</v>
      </c>
      <c r="P42" s="183">
        <v>0</v>
      </c>
      <c r="Q42" s="12">
        <v>0</v>
      </c>
      <c r="R42" s="184">
        <v>0</v>
      </c>
      <c r="S42" s="183">
        <v>0</v>
      </c>
      <c r="T42" s="12">
        <v>0</v>
      </c>
      <c r="U42" s="184">
        <v>0</v>
      </c>
      <c r="V42" s="183">
        <v>0</v>
      </c>
      <c r="W42" s="12">
        <v>0</v>
      </c>
      <c r="X42" s="184">
        <v>0</v>
      </c>
      <c r="Y42" s="231">
        <v>0</v>
      </c>
      <c r="Z42" s="231">
        <f t="shared" si="1"/>
        <v>8605</v>
      </c>
      <c r="AA42" s="166"/>
      <c r="AB42" s="11">
        <v>1</v>
      </c>
      <c r="AC42" s="26" t="s">
        <v>53</v>
      </c>
      <c r="AD42" s="13"/>
      <c r="AE42" s="13"/>
      <c r="AF42" s="253"/>
      <c r="AG42" s="258" t="s">
        <v>65</v>
      </c>
      <c r="AH42" s="260" t="s">
        <v>55</v>
      </c>
      <c r="AI42" s="8" t="s">
        <v>56</v>
      </c>
      <c r="AJ42" s="2"/>
    </row>
    <row r="43" spans="1:36" ht="39.950000000000003" customHeight="1" x14ac:dyDescent="0.2">
      <c r="A43" s="215" t="s">
        <v>196</v>
      </c>
      <c r="B43" s="13" t="s">
        <v>47</v>
      </c>
      <c r="C43" s="9" t="s">
        <v>58</v>
      </c>
      <c r="D43" s="13" t="s">
        <v>1108</v>
      </c>
      <c r="E43" s="9" t="s">
        <v>59</v>
      </c>
      <c r="F43" s="9" t="s">
        <v>197</v>
      </c>
      <c r="G43" s="218" t="s">
        <v>1126</v>
      </c>
      <c r="H43" s="13" t="s">
        <v>51</v>
      </c>
      <c r="I43" s="9"/>
      <c r="J43" s="9" t="s">
        <v>62</v>
      </c>
      <c r="K43" s="236">
        <v>2024</v>
      </c>
      <c r="L43" s="245">
        <v>0</v>
      </c>
      <c r="M43" s="408">
        <v>500</v>
      </c>
      <c r="N43" s="12">
        <v>500</v>
      </c>
      <c r="O43" s="172">
        <v>0</v>
      </c>
      <c r="P43" s="183">
        <v>0</v>
      </c>
      <c r="Q43" s="12">
        <v>0</v>
      </c>
      <c r="R43" s="184">
        <v>0</v>
      </c>
      <c r="S43" s="183">
        <v>0</v>
      </c>
      <c r="T43" s="12">
        <v>0</v>
      </c>
      <c r="U43" s="184">
        <v>0</v>
      </c>
      <c r="V43" s="183">
        <v>0</v>
      </c>
      <c r="W43" s="12">
        <v>0</v>
      </c>
      <c r="X43" s="184">
        <v>0</v>
      </c>
      <c r="Y43" s="231">
        <v>0</v>
      </c>
      <c r="Z43" s="231">
        <f t="shared" si="1"/>
        <v>1000</v>
      </c>
      <c r="AA43" s="166"/>
      <c r="AB43" s="11">
        <v>3</v>
      </c>
      <c r="AC43" s="26" t="s">
        <v>53</v>
      </c>
      <c r="AD43" s="13"/>
      <c r="AE43" s="13"/>
      <c r="AF43" s="253"/>
      <c r="AG43" s="258" t="s">
        <v>65</v>
      </c>
      <c r="AH43" s="260"/>
      <c r="AI43" s="8" t="s">
        <v>56</v>
      </c>
      <c r="AJ43" s="2"/>
    </row>
    <row r="44" spans="1:36" ht="56.25" x14ac:dyDescent="0.2">
      <c r="A44" s="215" t="s">
        <v>198</v>
      </c>
      <c r="B44" s="13" t="s">
        <v>47</v>
      </c>
      <c r="C44" s="9" t="s">
        <v>93</v>
      </c>
      <c r="D44" s="13" t="s">
        <v>1108</v>
      </c>
      <c r="E44" s="9" t="s">
        <v>199</v>
      </c>
      <c r="F44" s="9" t="s">
        <v>200</v>
      </c>
      <c r="G44" s="218" t="s">
        <v>1127</v>
      </c>
      <c r="H44" s="13" t="s">
        <v>51</v>
      </c>
      <c r="I44" s="9"/>
      <c r="J44" s="9" t="s">
        <v>62</v>
      </c>
      <c r="K44" s="236">
        <v>2024</v>
      </c>
      <c r="L44" s="245">
        <v>0</v>
      </c>
      <c r="M44" s="408">
        <v>3100</v>
      </c>
      <c r="N44" s="12">
        <v>0</v>
      </c>
      <c r="O44" s="172">
        <v>0</v>
      </c>
      <c r="P44" s="183">
        <v>0</v>
      </c>
      <c r="Q44" s="12">
        <v>0</v>
      </c>
      <c r="R44" s="184">
        <v>0</v>
      </c>
      <c r="S44" s="183">
        <v>0</v>
      </c>
      <c r="T44" s="12">
        <v>0</v>
      </c>
      <c r="U44" s="184">
        <v>0</v>
      </c>
      <c r="V44" s="183">
        <v>0</v>
      </c>
      <c r="W44" s="12">
        <v>0</v>
      </c>
      <c r="X44" s="184">
        <v>0</v>
      </c>
      <c r="Y44" s="231">
        <v>0</v>
      </c>
      <c r="Z44" s="231">
        <f t="shared" si="1"/>
        <v>3100</v>
      </c>
      <c r="AA44" s="166"/>
      <c r="AB44" s="11">
        <v>2</v>
      </c>
      <c r="AC44" s="26" t="s">
        <v>53</v>
      </c>
      <c r="AD44" s="13"/>
      <c r="AE44" s="13"/>
      <c r="AF44" s="253"/>
      <c r="AG44" s="258" t="s">
        <v>65</v>
      </c>
      <c r="AH44" s="260"/>
      <c r="AI44" s="8" t="s">
        <v>56</v>
      </c>
      <c r="AJ44" s="2"/>
    </row>
    <row r="45" spans="1:36" ht="39.950000000000003" customHeight="1" x14ac:dyDescent="0.2">
      <c r="A45" s="215" t="s">
        <v>201</v>
      </c>
      <c r="B45" s="13" t="s">
        <v>47</v>
      </c>
      <c r="C45" s="9" t="s">
        <v>118</v>
      </c>
      <c r="D45" s="13" t="s">
        <v>1108</v>
      </c>
      <c r="E45" s="9" t="s">
        <v>119</v>
      </c>
      <c r="F45" s="9" t="s">
        <v>202</v>
      </c>
      <c r="G45" s="7" t="s">
        <v>203</v>
      </c>
      <c r="H45" s="13" t="s">
        <v>51</v>
      </c>
      <c r="I45" s="9"/>
      <c r="J45" s="9" t="s">
        <v>62</v>
      </c>
      <c r="K45" s="236">
        <v>2024</v>
      </c>
      <c r="L45" s="245">
        <v>0</v>
      </c>
      <c r="M45" s="408">
        <v>2000</v>
      </c>
      <c r="N45" s="12">
        <v>0</v>
      </c>
      <c r="O45" s="172">
        <v>0</v>
      </c>
      <c r="P45" s="183">
        <v>0</v>
      </c>
      <c r="Q45" s="12">
        <v>0</v>
      </c>
      <c r="R45" s="184">
        <v>0</v>
      </c>
      <c r="S45" s="183">
        <v>0</v>
      </c>
      <c r="T45" s="12">
        <v>0</v>
      </c>
      <c r="U45" s="184">
        <v>0</v>
      </c>
      <c r="V45" s="183">
        <v>0</v>
      </c>
      <c r="W45" s="12">
        <v>0</v>
      </c>
      <c r="X45" s="184">
        <v>0</v>
      </c>
      <c r="Y45" s="231">
        <v>0</v>
      </c>
      <c r="Z45" s="231">
        <f t="shared" si="1"/>
        <v>2000</v>
      </c>
      <c r="AA45" s="166"/>
      <c r="AB45" s="11">
        <v>1</v>
      </c>
      <c r="AC45" s="26" t="s">
        <v>53</v>
      </c>
      <c r="AD45" s="13"/>
      <c r="AE45" s="13"/>
      <c r="AF45" s="253"/>
      <c r="AG45" s="258" t="s">
        <v>72</v>
      </c>
      <c r="AH45" s="260"/>
      <c r="AI45" s="8" t="s">
        <v>56</v>
      </c>
      <c r="AJ45" s="2"/>
    </row>
    <row r="46" spans="1:36" ht="39.950000000000003" customHeight="1" x14ac:dyDescent="0.2">
      <c r="A46" s="215" t="s">
        <v>204</v>
      </c>
      <c r="B46" s="13" t="s">
        <v>47</v>
      </c>
      <c r="C46" s="9" t="s">
        <v>79</v>
      </c>
      <c r="D46" s="13" t="s">
        <v>1108</v>
      </c>
      <c r="E46" s="9" t="s">
        <v>205</v>
      </c>
      <c r="F46" s="9" t="s">
        <v>100</v>
      </c>
      <c r="G46" s="218" t="s">
        <v>1128</v>
      </c>
      <c r="H46" s="13" t="s">
        <v>51</v>
      </c>
      <c r="I46" s="9"/>
      <c r="J46" s="9" t="s">
        <v>52</v>
      </c>
      <c r="K46" s="236">
        <v>2024</v>
      </c>
      <c r="L46" s="245">
        <v>0</v>
      </c>
      <c r="M46" s="408">
        <v>1000</v>
      </c>
      <c r="N46" s="12">
        <v>0</v>
      </c>
      <c r="O46" s="172">
        <v>0</v>
      </c>
      <c r="P46" s="183">
        <v>15000</v>
      </c>
      <c r="Q46" s="12">
        <v>0</v>
      </c>
      <c r="R46" s="184">
        <v>0</v>
      </c>
      <c r="S46" s="183">
        <v>10000</v>
      </c>
      <c r="T46" s="12">
        <v>0</v>
      </c>
      <c r="U46" s="184">
        <v>0</v>
      </c>
      <c r="V46" s="183">
        <v>0</v>
      </c>
      <c r="W46" s="12">
        <v>0</v>
      </c>
      <c r="X46" s="184">
        <v>0</v>
      </c>
      <c r="Y46" s="231">
        <v>0</v>
      </c>
      <c r="Z46" s="231">
        <f t="shared" si="1"/>
        <v>26000</v>
      </c>
      <c r="AA46" s="166"/>
      <c r="AB46" s="11">
        <v>2</v>
      </c>
      <c r="AC46" s="26" t="s">
        <v>53</v>
      </c>
      <c r="AD46" s="13" t="s">
        <v>114</v>
      </c>
      <c r="AE46" s="13" t="s">
        <v>63</v>
      </c>
      <c r="AF46" s="253" t="s">
        <v>54</v>
      </c>
      <c r="AG46" s="258" t="s">
        <v>55</v>
      </c>
      <c r="AH46" s="260"/>
      <c r="AI46" s="8" t="s">
        <v>56</v>
      </c>
      <c r="AJ46" s="2"/>
    </row>
    <row r="47" spans="1:36" ht="39.950000000000003" customHeight="1" x14ac:dyDescent="0.2">
      <c r="A47" s="9" t="s">
        <v>206</v>
      </c>
      <c r="B47" s="13" t="s">
        <v>47</v>
      </c>
      <c r="C47" s="9" t="s">
        <v>67</v>
      </c>
      <c r="D47" s="13" t="s">
        <v>1108</v>
      </c>
      <c r="E47" s="9" t="s">
        <v>112</v>
      </c>
      <c r="F47" s="9" t="s">
        <v>207</v>
      </c>
      <c r="G47" s="7" t="s">
        <v>208</v>
      </c>
      <c r="H47" s="13" t="s">
        <v>51</v>
      </c>
      <c r="I47" s="9"/>
      <c r="J47" s="9" t="s">
        <v>62</v>
      </c>
      <c r="K47" s="236">
        <v>2024</v>
      </c>
      <c r="L47" s="245">
        <v>42</v>
      </c>
      <c r="M47" s="408">
        <v>2000</v>
      </c>
      <c r="N47" s="12">
        <v>0</v>
      </c>
      <c r="O47" s="172">
        <v>0</v>
      </c>
      <c r="P47" s="183">
        <v>0</v>
      </c>
      <c r="Q47" s="12">
        <v>0</v>
      </c>
      <c r="R47" s="184">
        <v>0</v>
      </c>
      <c r="S47" s="183">
        <v>0</v>
      </c>
      <c r="T47" s="12">
        <v>0</v>
      </c>
      <c r="U47" s="184">
        <v>0</v>
      </c>
      <c r="V47" s="183">
        <v>0</v>
      </c>
      <c r="W47" s="12">
        <v>0</v>
      </c>
      <c r="X47" s="184">
        <v>0</v>
      </c>
      <c r="Y47" s="231">
        <v>0</v>
      </c>
      <c r="Z47" s="231">
        <f t="shared" si="1"/>
        <v>2042</v>
      </c>
      <c r="AA47" s="166">
        <v>42</v>
      </c>
      <c r="AB47" s="11">
        <v>1</v>
      </c>
      <c r="AC47" s="26" t="s">
        <v>53</v>
      </c>
      <c r="AD47" s="13" t="s">
        <v>114</v>
      </c>
      <c r="AE47" s="13" t="s">
        <v>114</v>
      </c>
      <c r="AF47" s="253" t="s">
        <v>54</v>
      </c>
      <c r="AG47" s="258" t="s">
        <v>72</v>
      </c>
      <c r="AH47" s="260"/>
      <c r="AI47" s="8" t="s">
        <v>56</v>
      </c>
      <c r="AJ47" s="2"/>
    </row>
    <row r="48" spans="1:36" ht="39.950000000000003" customHeight="1" x14ac:dyDescent="0.2">
      <c r="A48" s="9" t="s">
        <v>209</v>
      </c>
      <c r="B48" s="13" t="s">
        <v>47</v>
      </c>
      <c r="C48" s="9" t="s">
        <v>79</v>
      </c>
      <c r="D48" s="13" t="s">
        <v>1108</v>
      </c>
      <c r="E48" s="9" t="s">
        <v>183</v>
      </c>
      <c r="F48" s="9" t="s">
        <v>210</v>
      </c>
      <c r="G48" s="218" t="s">
        <v>1129</v>
      </c>
      <c r="H48" s="13" t="s">
        <v>51</v>
      </c>
      <c r="I48" s="9"/>
      <c r="J48" s="9" t="s">
        <v>62</v>
      </c>
      <c r="K48" s="236">
        <v>2024</v>
      </c>
      <c r="L48" s="245">
        <v>0</v>
      </c>
      <c r="M48" s="408">
        <v>1500</v>
      </c>
      <c r="N48" s="12">
        <v>0</v>
      </c>
      <c r="O48" s="172">
        <v>0</v>
      </c>
      <c r="P48" s="183">
        <v>0</v>
      </c>
      <c r="Q48" s="12">
        <v>0</v>
      </c>
      <c r="R48" s="184">
        <v>0</v>
      </c>
      <c r="S48" s="183">
        <v>0</v>
      </c>
      <c r="T48" s="12">
        <v>0</v>
      </c>
      <c r="U48" s="184">
        <v>0</v>
      </c>
      <c r="V48" s="183">
        <v>0</v>
      </c>
      <c r="W48" s="12">
        <v>0</v>
      </c>
      <c r="X48" s="184">
        <v>0</v>
      </c>
      <c r="Y48" s="231">
        <v>0</v>
      </c>
      <c r="Z48" s="231">
        <f t="shared" si="1"/>
        <v>1500</v>
      </c>
      <c r="AA48" s="166"/>
      <c r="AB48" s="11">
        <v>1</v>
      </c>
      <c r="AC48" s="26" t="s">
        <v>53</v>
      </c>
      <c r="AD48" s="13" t="s">
        <v>114</v>
      </c>
      <c r="AE48" s="13" t="s">
        <v>63</v>
      </c>
      <c r="AF48" s="253" t="s">
        <v>54</v>
      </c>
      <c r="AG48" s="258" t="s">
        <v>55</v>
      </c>
      <c r="AH48" s="260"/>
      <c r="AI48" s="8" t="s">
        <v>56</v>
      </c>
      <c r="AJ48" s="2"/>
    </row>
    <row r="49" spans="1:36" ht="39.950000000000003" customHeight="1" x14ac:dyDescent="0.2">
      <c r="A49" s="9" t="s">
        <v>211</v>
      </c>
      <c r="B49" s="13" t="s">
        <v>47</v>
      </c>
      <c r="C49" s="9" t="s">
        <v>58</v>
      </c>
      <c r="D49" s="13" t="s">
        <v>1108</v>
      </c>
      <c r="E49" s="9" t="s">
        <v>212</v>
      </c>
      <c r="F49" s="9" t="s">
        <v>213</v>
      </c>
      <c r="G49" s="218" t="s">
        <v>1130</v>
      </c>
      <c r="H49" s="13" t="s">
        <v>51</v>
      </c>
      <c r="I49" s="9"/>
      <c r="J49" s="9" t="s">
        <v>62</v>
      </c>
      <c r="K49" s="236">
        <v>2024</v>
      </c>
      <c r="L49" s="245">
        <v>38</v>
      </c>
      <c r="M49" s="408">
        <v>700</v>
      </c>
      <c r="N49" s="12">
        <v>0</v>
      </c>
      <c r="O49" s="172">
        <v>0</v>
      </c>
      <c r="P49" s="183">
        <v>3000</v>
      </c>
      <c r="Q49" s="12">
        <v>0</v>
      </c>
      <c r="R49" s="184">
        <v>0</v>
      </c>
      <c r="S49" s="183">
        <v>3000</v>
      </c>
      <c r="T49" s="12">
        <v>0</v>
      </c>
      <c r="U49" s="184">
        <v>0</v>
      </c>
      <c r="V49" s="183">
        <v>3000</v>
      </c>
      <c r="W49" s="12">
        <v>0</v>
      </c>
      <c r="X49" s="184">
        <v>0</v>
      </c>
      <c r="Y49" s="231">
        <v>0</v>
      </c>
      <c r="Z49" s="231">
        <f t="shared" si="1"/>
        <v>9738</v>
      </c>
      <c r="AA49" s="166">
        <v>38</v>
      </c>
      <c r="AB49" s="11">
        <v>1</v>
      </c>
      <c r="AC49" s="26" t="s">
        <v>53</v>
      </c>
      <c r="AD49" s="13" t="s">
        <v>114</v>
      </c>
      <c r="AE49" s="13" t="s">
        <v>114</v>
      </c>
      <c r="AF49" s="253" t="s">
        <v>54</v>
      </c>
      <c r="AG49" s="258" t="s">
        <v>65</v>
      </c>
      <c r="AH49" s="260"/>
      <c r="AI49" s="8" t="s">
        <v>56</v>
      </c>
      <c r="AJ49" s="2"/>
    </row>
    <row r="50" spans="1:36" ht="39.950000000000003" customHeight="1" x14ac:dyDescent="0.2">
      <c r="A50" s="9" t="s">
        <v>214</v>
      </c>
      <c r="B50" s="13" t="s">
        <v>47</v>
      </c>
      <c r="C50" s="9" t="s">
        <v>79</v>
      </c>
      <c r="D50" s="13" t="s">
        <v>1108</v>
      </c>
      <c r="E50" s="121" t="s">
        <v>153</v>
      </c>
      <c r="F50" s="121" t="s">
        <v>215</v>
      </c>
      <c r="G50" s="218" t="s">
        <v>1131</v>
      </c>
      <c r="H50" s="13" t="s">
        <v>51</v>
      </c>
      <c r="I50" s="9"/>
      <c r="J50" s="9" t="s">
        <v>62</v>
      </c>
      <c r="K50" s="236">
        <v>2024</v>
      </c>
      <c r="L50" s="231">
        <v>0</v>
      </c>
      <c r="M50" s="408">
        <v>500</v>
      </c>
      <c r="N50" s="12">
        <v>0</v>
      </c>
      <c r="O50" s="172">
        <v>0</v>
      </c>
      <c r="P50" s="187">
        <v>4000</v>
      </c>
      <c r="Q50" s="12">
        <v>0</v>
      </c>
      <c r="R50" s="184">
        <v>0</v>
      </c>
      <c r="S50" s="183">
        <v>0</v>
      </c>
      <c r="T50" s="12">
        <v>0</v>
      </c>
      <c r="U50" s="184">
        <v>0</v>
      </c>
      <c r="V50" s="183">
        <v>0</v>
      </c>
      <c r="W50" s="12">
        <v>0</v>
      </c>
      <c r="X50" s="184">
        <v>0</v>
      </c>
      <c r="Y50" s="231">
        <v>0</v>
      </c>
      <c r="Z50" s="231">
        <f t="shared" si="1"/>
        <v>4500</v>
      </c>
      <c r="AA50" s="166"/>
      <c r="AB50" s="11">
        <v>3</v>
      </c>
      <c r="AC50" s="73">
        <v>1</v>
      </c>
      <c r="AD50" s="13" t="s">
        <v>114</v>
      </c>
      <c r="AE50" s="13" t="s">
        <v>163</v>
      </c>
      <c r="AF50" s="253" t="s">
        <v>64</v>
      </c>
      <c r="AG50" s="258" t="s">
        <v>55</v>
      </c>
      <c r="AH50" s="260"/>
      <c r="AI50" s="8" t="s">
        <v>56</v>
      </c>
      <c r="AJ50" s="2"/>
    </row>
    <row r="51" spans="1:36" ht="48.75" customHeight="1" x14ac:dyDescent="0.2">
      <c r="A51" s="9" t="s">
        <v>216</v>
      </c>
      <c r="B51" s="13" t="s">
        <v>47</v>
      </c>
      <c r="C51" s="9" t="s">
        <v>104</v>
      </c>
      <c r="D51" s="13" t="s">
        <v>1108</v>
      </c>
      <c r="E51" s="9" t="s">
        <v>217</v>
      </c>
      <c r="F51" s="9" t="s">
        <v>218</v>
      </c>
      <c r="G51" s="218" t="s">
        <v>1132</v>
      </c>
      <c r="H51" s="13" t="s">
        <v>51</v>
      </c>
      <c r="I51" s="9"/>
      <c r="J51" s="121" t="s">
        <v>62</v>
      </c>
      <c r="K51" s="237">
        <v>2024</v>
      </c>
      <c r="L51" s="245">
        <v>16</v>
      </c>
      <c r="M51" s="408">
        <v>6000</v>
      </c>
      <c r="N51" s="12">
        <v>0</v>
      </c>
      <c r="O51" s="172">
        <v>0</v>
      </c>
      <c r="P51" s="183">
        <v>0</v>
      </c>
      <c r="Q51" s="12">
        <v>0</v>
      </c>
      <c r="R51" s="184">
        <v>0</v>
      </c>
      <c r="S51" s="183">
        <v>0</v>
      </c>
      <c r="T51" s="12">
        <v>0</v>
      </c>
      <c r="U51" s="184">
        <v>0</v>
      </c>
      <c r="V51" s="183">
        <v>0</v>
      </c>
      <c r="W51" s="12">
        <v>0</v>
      </c>
      <c r="X51" s="184">
        <v>0</v>
      </c>
      <c r="Y51" s="231">
        <v>0</v>
      </c>
      <c r="Z51" s="231">
        <f t="shared" si="1"/>
        <v>6016</v>
      </c>
      <c r="AA51" s="166"/>
      <c r="AB51" s="11">
        <v>2</v>
      </c>
      <c r="AC51" s="73" t="s">
        <v>53</v>
      </c>
      <c r="AD51" s="13">
        <v>2</v>
      </c>
      <c r="AE51" s="13">
        <v>3</v>
      </c>
      <c r="AF51" s="253" t="s">
        <v>54</v>
      </c>
      <c r="AG51" s="258" t="s">
        <v>102</v>
      </c>
      <c r="AH51" s="260"/>
      <c r="AI51" s="8" t="s">
        <v>56</v>
      </c>
      <c r="AJ51" s="2"/>
    </row>
    <row r="52" spans="1:36" ht="39.950000000000003" customHeight="1" x14ac:dyDescent="0.2">
      <c r="A52" s="9" t="s">
        <v>220</v>
      </c>
      <c r="B52" s="13" t="s">
        <v>47</v>
      </c>
      <c r="C52" s="9" t="s">
        <v>48</v>
      </c>
      <c r="D52" s="13" t="s">
        <v>1108</v>
      </c>
      <c r="E52" s="9" t="s">
        <v>221</v>
      </c>
      <c r="F52" s="9" t="s">
        <v>222</v>
      </c>
      <c r="G52" s="218" t="s">
        <v>1133</v>
      </c>
      <c r="H52" s="13" t="s">
        <v>51</v>
      </c>
      <c r="I52" s="9"/>
      <c r="J52" s="121" t="s">
        <v>62</v>
      </c>
      <c r="K52" s="237">
        <v>2024</v>
      </c>
      <c r="L52" s="245">
        <v>0</v>
      </c>
      <c r="M52" s="408">
        <v>500</v>
      </c>
      <c r="N52" s="12">
        <v>0</v>
      </c>
      <c r="O52" s="172">
        <v>0</v>
      </c>
      <c r="P52" s="183">
        <v>0</v>
      </c>
      <c r="Q52" s="12">
        <v>0</v>
      </c>
      <c r="R52" s="184">
        <v>0</v>
      </c>
      <c r="S52" s="183">
        <v>0</v>
      </c>
      <c r="T52" s="12">
        <v>0</v>
      </c>
      <c r="U52" s="184">
        <v>0</v>
      </c>
      <c r="V52" s="183">
        <v>0</v>
      </c>
      <c r="W52" s="12">
        <v>0</v>
      </c>
      <c r="X52" s="184">
        <v>0</v>
      </c>
      <c r="Y52" s="231">
        <v>0</v>
      </c>
      <c r="Z52" s="231">
        <f t="shared" si="1"/>
        <v>500</v>
      </c>
      <c r="AA52" s="166"/>
      <c r="AB52" s="11"/>
      <c r="AC52" s="73">
        <v>1</v>
      </c>
      <c r="AD52" s="13"/>
      <c r="AE52" s="13"/>
      <c r="AF52" s="253"/>
      <c r="AG52" s="258" t="s">
        <v>55</v>
      </c>
      <c r="AH52" s="260"/>
      <c r="AI52" s="8" t="s">
        <v>56</v>
      </c>
      <c r="AJ52" s="2"/>
    </row>
    <row r="53" spans="1:36" ht="39.950000000000003" customHeight="1" x14ac:dyDescent="0.2">
      <c r="A53" s="215" t="s">
        <v>223</v>
      </c>
      <c r="B53" s="13" t="s">
        <v>47</v>
      </c>
      <c r="C53" s="9" t="s">
        <v>79</v>
      </c>
      <c r="D53" s="13" t="s">
        <v>1108</v>
      </c>
      <c r="E53" s="9" t="s">
        <v>224</v>
      </c>
      <c r="F53" s="9" t="s">
        <v>225</v>
      </c>
      <c r="G53" s="218" t="s">
        <v>1134</v>
      </c>
      <c r="H53" s="13" t="s">
        <v>51</v>
      </c>
      <c r="I53" s="9"/>
      <c r="J53" s="9" t="s">
        <v>62</v>
      </c>
      <c r="K53" s="236">
        <v>2024</v>
      </c>
      <c r="L53" s="245">
        <v>0</v>
      </c>
      <c r="M53" s="408">
        <v>1000</v>
      </c>
      <c r="N53" s="12">
        <v>0</v>
      </c>
      <c r="O53" s="172">
        <v>0</v>
      </c>
      <c r="P53" s="183">
        <v>10000</v>
      </c>
      <c r="Q53" s="12">
        <v>0</v>
      </c>
      <c r="R53" s="184">
        <v>0</v>
      </c>
      <c r="S53" s="183">
        <v>5000</v>
      </c>
      <c r="T53" s="12">
        <v>0</v>
      </c>
      <c r="U53" s="184">
        <v>0</v>
      </c>
      <c r="V53" s="183">
        <v>0</v>
      </c>
      <c r="W53" s="12">
        <v>0</v>
      </c>
      <c r="X53" s="184">
        <v>0</v>
      </c>
      <c r="Y53" s="231">
        <v>0</v>
      </c>
      <c r="Z53" s="231">
        <f>SUM(L53:Y53)</f>
        <v>16000</v>
      </c>
      <c r="AA53" s="166"/>
      <c r="AB53" s="11">
        <v>1</v>
      </c>
      <c r="AC53" s="26" t="s">
        <v>53</v>
      </c>
      <c r="AD53" s="13"/>
      <c r="AE53" s="13"/>
      <c r="AF53" s="253" t="s">
        <v>54</v>
      </c>
      <c r="AG53" s="258" t="s">
        <v>55</v>
      </c>
      <c r="AH53" s="260"/>
      <c r="AI53" s="8" t="s">
        <v>56</v>
      </c>
      <c r="AJ53" s="2"/>
    </row>
    <row r="54" spans="1:36" s="126" customFormat="1" ht="69" customHeight="1" x14ac:dyDescent="0.2">
      <c r="A54" s="430" t="s">
        <v>226</v>
      </c>
      <c r="B54" s="394" t="s">
        <v>47</v>
      </c>
      <c r="C54" s="369" t="s">
        <v>104</v>
      </c>
      <c r="D54" s="13" t="s">
        <v>1108</v>
      </c>
      <c r="E54" s="388" t="s">
        <v>227</v>
      </c>
      <c r="F54" s="388" t="s">
        <v>228</v>
      </c>
      <c r="G54" s="401" t="s">
        <v>229</v>
      </c>
      <c r="H54" s="369" t="s">
        <v>51</v>
      </c>
      <c r="I54" s="369" t="s">
        <v>230</v>
      </c>
      <c r="J54" s="369" t="s">
        <v>62</v>
      </c>
      <c r="K54" s="370">
        <v>2024</v>
      </c>
      <c r="L54" s="245">
        <v>200</v>
      </c>
      <c r="M54" s="408">
        <v>1800</v>
      </c>
      <c r="N54" s="12">
        <v>0</v>
      </c>
      <c r="O54" s="422">
        <v>0</v>
      </c>
      <c r="P54" s="183">
        <v>0</v>
      </c>
      <c r="Q54" s="12">
        <v>0</v>
      </c>
      <c r="R54" s="372">
        <v>0</v>
      </c>
      <c r="S54" s="183">
        <v>0</v>
      </c>
      <c r="T54" s="12">
        <v>0</v>
      </c>
      <c r="U54" s="372">
        <v>0</v>
      </c>
      <c r="V54" s="183">
        <v>0</v>
      </c>
      <c r="W54" s="12">
        <v>0</v>
      </c>
      <c r="X54" s="184">
        <v>0</v>
      </c>
      <c r="Y54" s="231">
        <v>0</v>
      </c>
      <c r="Z54" s="231">
        <f t="shared" ref="Z54:Z58" si="2">SUM(L54:Y54)</f>
        <v>2000</v>
      </c>
      <c r="AA54" s="373" t="s">
        <v>230</v>
      </c>
      <c r="AB54" s="369">
        <v>1</v>
      </c>
      <c r="AC54" s="369">
        <v>1</v>
      </c>
      <c r="AD54" s="369" t="s">
        <v>230</v>
      </c>
      <c r="AE54" s="369" t="s">
        <v>230</v>
      </c>
      <c r="AF54" s="370" t="s">
        <v>230</v>
      </c>
      <c r="AG54" s="274" t="s">
        <v>102</v>
      </c>
      <c r="AH54" s="372" t="s">
        <v>230</v>
      </c>
      <c r="AI54" s="385" t="s">
        <v>56</v>
      </c>
      <c r="AJ54" s="125" t="s">
        <v>230</v>
      </c>
    </row>
    <row r="55" spans="1:36" ht="57" customHeight="1" x14ac:dyDescent="0.2">
      <c r="A55" s="214" t="s">
        <v>231</v>
      </c>
      <c r="B55" s="395" t="s">
        <v>47</v>
      </c>
      <c r="C55" s="214" t="s">
        <v>58</v>
      </c>
      <c r="D55" s="13" t="s">
        <v>1108</v>
      </c>
      <c r="E55" s="389" t="s">
        <v>232</v>
      </c>
      <c r="F55" s="389" t="s">
        <v>233</v>
      </c>
      <c r="G55" s="389" t="s">
        <v>1135</v>
      </c>
      <c r="H55" s="214" t="s">
        <v>51</v>
      </c>
      <c r="I55" s="214" t="s">
        <v>230</v>
      </c>
      <c r="J55" s="214" t="s">
        <v>234</v>
      </c>
      <c r="K55" s="375">
        <v>2024</v>
      </c>
      <c r="L55" s="231">
        <v>0</v>
      </c>
      <c r="M55" s="408">
        <v>4900</v>
      </c>
      <c r="N55" s="12">
        <v>0</v>
      </c>
      <c r="O55" s="375">
        <v>0</v>
      </c>
      <c r="P55" s="183">
        <v>0</v>
      </c>
      <c r="Q55" s="12">
        <v>0</v>
      </c>
      <c r="R55" s="378">
        <v>0</v>
      </c>
      <c r="S55" s="183">
        <v>0</v>
      </c>
      <c r="T55" s="12">
        <v>0</v>
      </c>
      <c r="U55" s="378">
        <v>0</v>
      </c>
      <c r="V55" s="183">
        <v>0</v>
      </c>
      <c r="W55" s="12">
        <v>0</v>
      </c>
      <c r="X55" s="184">
        <v>0</v>
      </c>
      <c r="Y55" s="231">
        <v>0</v>
      </c>
      <c r="Z55" s="231">
        <f t="shared" si="2"/>
        <v>4900</v>
      </c>
      <c r="AA55" s="379" t="s">
        <v>230</v>
      </c>
      <c r="AB55" s="214">
        <v>1</v>
      </c>
      <c r="AC55" s="214">
        <v>1</v>
      </c>
      <c r="AD55" s="214">
        <v>2</v>
      </c>
      <c r="AE55" s="214">
        <v>3</v>
      </c>
      <c r="AF55" s="375" t="s">
        <v>54</v>
      </c>
      <c r="AG55" s="377" t="s">
        <v>65</v>
      </c>
      <c r="AH55" s="378" t="s">
        <v>230</v>
      </c>
      <c r="AI55" s="386" t="s">
        <v>56</v>
      </c>
      <c r="AJ55" s="125"/>
    </row>
    <row r="56" spans="1:36" s="126" customFormat="1" ht="66.75" customHeight="1" x14ac:dyDescent="0.2">
      <c r="A56" s="369" t="s">
        <v>235</v>
      </c>
      <c r="B56" s="394" t="s">
        <v>47</v>
      </c>
      <c r="C56" s="369" t="s">
        <v>67</v>
      </c>
      <c r="D56" s="13" t="s">
        <v>1108</v>
      </c>
      <c r="E56" s="388" t="s">
        <v>149</v>
      </c>
      <c r="F56" s="388" t="s">
        <v>236</v>
      </c>
      <c r="G56" s="388" t="s">
        <v>237</v>
      </c>
      <c r="H56" s="369" t="s">
        <v>51</v>
      </c>
      <c r="I56" s="369" t="s">
        <v>230</v>
      </c>
      <c r="J56" s="369" t="s">
        <v>234</v>
      </c>
      <c r="K56" s="370">
        <v>2024</v>
      </c>
      <c r="L56" s="231">
        <v>0</v>
      </c>
      <c r="M56" s="408">
        <v>1500</v>
      </c>
      <c r="N56" s="12">
        <v>0</v>
      </c>
      <c r="O56" s="370">
        <v>0</v>
      </c>
      <c r="P56" s="183">
        <v>8000</v>
      </c>
      <c r="Q56" s="12">
        <v>0</v>
      </c>
      <c r="R56" s="372">
        <v>0</v>
      </c>
      <c r="S56" s="183">
        <v>0</v>
      </c>
      <c r="T56" s="12">
        <v>0</v>
      </c>
      <c r="U56" s="372">
        <v>0</v>
      </c>
      <c r="V56" s="183">
        <v>0</v>
      </c>
      <c r="W56" s="12">
        <v>0</v>
      </c>
      <c r="X56" s="184">
        <v>0</v>
      </c>
      <c r="Y56" s="231">
        <v>0</v>
      </c>
      <c r="Z56" s="231">
        <f t="shared" si="2"/>
        <v>9500</v>
      </c>
      <c r="AA56" s="373" t="s">
        <v>230</v>
      </c>
      <c r="AB56" s="369">
        <v>2</v>
      </c>
      <c r="AC56" s="369">
        <v>1</v>
      </c>
      <c r="AD56" s="369">
        <v>2</v>
      </c>
      <c r="AE56" s="369">
        <v>3</v>
      </c>
      <c r="AF56" s="370" t="s">
        <v>54</v>
      </c>
      <c r="AG56" s="274" t="s">
        <v>102</v>
      </c>
      <c r="AH56" s="372" t="s">
        <v>230</v>
      </c>
      <c r="AI56" s="385" t="s">
        <v>56</v>
      </c>
      <c r="AJ56" s="125" t="s">
        <v>230</v>
      </c>
    </row>
    <row r="57" spans="1:36" ht="39.950000000000003" customHeight="1" x14ac:dyDescent="0.2">
      <c r="A57" s="215" t="s">
        <v>238</v>
      </c>
      <c r="B57" s="217" t="s">
        <v>47</v>
      </c>
      <c r="C57" s="215" t="s">
        <v>67</v>
      </c>
      <c r="D57" s="13" t="s">
        <v>1108</v>
      </c>
      <c r="E57" s="215" t="s">
        <v>68</v>
      </c>
      <c r="F57" s="215" t="s">
        <v>239</v>
      </c>
      <c r="G57" s="218" t="s">
        <v>240</v>
      </c>
      <c r="H57" s="369" t="s">
        <v>51</v>
      </c>
      <c r="I57" s="215"/>
      <c r="J57" s="215" t="s">
        <v>52</v>
      </c>
      <c r="K57" s="238">
        <v>2024</v>
      </c>
      <c r="L57" s="231">
        <v>0</v>
      </c>
      <c r="M57" s="408">
        <v>12000</v>
      </c>
      <c r="N57" s="12">
        <v>0</v>
      </c>
      <c r="O57" s="224">
        <v>0</v>
      </c>
      <c r="P57" s="226">
        <v>0</v>
      </c>
      <c r="Q57" s="213">
        <v>0</v>
      </c>
      <c r="R57" s="227">
        <v>0</v>
      </c>
      <c r="S57" s="226">
        <v>0</v>
      </c>
      <c r="T57" s="213">
        <v>0</v>
      </c>
      <c r="U57" s="227">
        <v>0</v>
      </c>
      <c r="V57" s="183">
        <v>0</v>
      </c>
      <c r="W57" s="12">
        <v>0</v>
      </c>
      <c r="X57" s="184">
        <v>0</v>
      </c>
      <c r="Y57" s="231">
        <v>0</v>
      </c>
      <c r="Z57" s="231">
        <f t="shared" si="2"/>
        <v>12000</v>
      </c>
      <c r="AA57" s="225"/>
      <c r="AB57" s="216">
        <v>2</v>
      </c>
      <c r="AC57" s="217" t="s">
        <v>114</v>
      </c>
      <c r="AD57" s="217" t="s">
        <v>63</v>
      </c>
      <c r="AE57" s="217" t="s">
        <v>114</v>
      </c>
      <c r="AF57" s="254" t="s">
        <v>64</v>
      </c>
      <c r="AG57" s="264" t="s">
        <v>72</v>
      </c>
      <c r="AH57" s="265"/>
      <c r="AI57" s="8" t="s">
        <v>56</v>
      </c>
      <c r="AJ57" s="2"/>
    </row>
    <row r="58" spans="1:36" ht="32.25" customHeight="1" thickBot="1" x14ac:dyDescent="0.25">
      <c r="A58" s="405" t="s">
        <v>241</v>
      </c>
      <c r="B58" s="396" t="s">
        <v>47</v>
      </c>
      <c r="C58" s="220" t="s">
        <v>48</v>
      </c>
      <c r="D58" s="13" t="s">
        <v>1108</v>
      </c>
      <c r="E58" s="220" t="s">
        <v>242</v>
      </c>
      <c r="F58" s="220" t="s">
        <v>243</v>
      </c>
      <c r="G58" s="292" t="s">
        <v>1136</v>
      </c>
      <c r="H58" s="369" t="s">
        <v>51</v>
      </c>
      <c r="I58" s="215"/>
      <c r="J58" s="219" t="s">
        <v>244</v>
      </c>
      <c r="K58" s="370">
        <v>2024</v>
      </c>
      <c r="L58" s="233">
        <v>0</v>
      </c>
      <c r="M58" s="409">
        <v>2200</v>
      </c>
      <c r="N58" s="213">
        <v>0</v>
      </c>
      <c r="O58" s="224">
        <v>0</v>
      </c>
      <c r="P58" s="226">
        <v>0</v>
      </c>
      <c r="Q58" s="213">
        <v>0</v>
      </c>
      <c r="R58" s="227">
        <v>0</v>
      </c>
      <c r="S58" s="226">
        <v>0</v>
      </c>
      <c r="T58" s="213">
        <v>0</v>
      </c>
      <c r="U58" s="227">
        <v>0</v>
      </c>
      <c r="V58" s="226">
        <v>0</v>
      </c>
      <c r="W58" s="213">
        <v>0</v>
      </c>
      <c r="X58" s="227">
        <v>0</v>
      </c>
      <c r="Y58" s="232">
        <v>0</v>
      </c>
      <c r="Z58" s="231">
        <f t="shared" si="2"/>
        <v>2200</v>
      </c>
      <c r="AA58" s="225"/>
      <c r="AB58" s="216"/>
      <c r="AC58" s="217"/>
      <c r="AD58" s="217"/>
      <c r="AE58" s="217"/>
      <c r="AF58" s="254"/>
      <c r="AG58" s="266" t="s">
        <v>55</v>
      </c>
      <c r="AH58" s="267"/>
      <c r="AI58" s="8" t="s">
        <v>56</v>
      </c>
      <c r="AJ58" s="2"/>
    </row>
    <row r="59" spans="1:36" ht="30" customHeight="1" thickBot="1" x14ac:dyDescent="0.25">
      <c r="A59" s="295">
        <f>COUNTA(A6:A58)</f>
        <v>53</v>
      </c>
      <c r="B59" s="390"/>
      <c r="C59" s="296"/>
      <c r="D59" s="390"/>
      <c r="E59" s="296"/>
      <c r="F59" s="297"/>
      <c r="G59" s="298" t="s">
        <v>245</v>
      </c>
      <c r="H59" s="291"/>
      <c r="I59" s="34"/>
      <c r="J59" s="34"/>
      <c r="K59" s="36"/>
      <c r="L59" s="247">
        <f>SUM(L6:L58)</f>
        <v>28850.05</v>
      </c>
      <c r="M59" s="247">
        <f>SUM(M6:M58)</f>
        <v>232800</v>
      </c>
      <c r="N59" s="248">
        <f t="shared" ref="N59:Y59" si="3">SUM(N6:N58)</f>
        <v>1000</v>
      </c>
      <c r="O59" s="249">
        <f t="shared" si="3"/>
        <v>0</v>
      </c>
      <c r="P59" s="247">
        <f t="shared" si="3"/>
        <v>204200</v>
      </c>
      <c r="Q59" s="248">
        <f t="shared" si="3"/>
        <v>0</v>
      </c>
      <c r="R59" s="250">
        <f t="shared" si="3"/>
        <v>0</v>
      </c>
      <c r="S59" s="247">
        <f t="shared" si="3"/>
        <v>25500</v>
      </c>
      <c r="T59" s="248">
        <f t="shared" si="3"/>
        <v>0</v>
      </c>
      <c r="U59" s="250">
        <f t="shared" si="3"/>
        <v>0</v>
      </c>
      <c r="V59" s="247">
        <f t="shared" si="3"/>
        <v>3000</v>
      </c>
      <c r="W59" s="248">
        <f t="shared" si="3"/>
        <v>0</v>
      </c>
      <c r="X59" s="250">
        <f t="shared" si="3"/>
        <v>0</v>
      </c>
      <c r="Y59" s="247">
        <f t="shared" si="3"/>
        <v>0</v>
      </c>
      <c r="Z59" s="248">
        <f>SUM(Z6:Z58)</f>
        <v>495350.05</v>
      </c>
      <c r="AA59" s="235"/>
      <c r="AB59" s="36"/>
      <c r="AC59" s="35"/>
      <c r="AD59" s="35"/>
      <c r="AE59" s="35"/>
      <c r="AF59" s="268"/>
      <c r="AG59" s="269" t="s">
        <v>246</v>
      </c>
      <c r="AH59" s="270" t="s">
        <v>246</v>
      </c>
      <c r="AI59" s="8"/>
      <c r="AJ59" s="2"/>
    </row>
    <row r="60" spans="1:36" ht="39.950000000000003" customHeight="1" x14ac:dyDescent="0.2">
      <c r="A60" s="402" t="s">
        <v>247</v>
      </c>
      <c r="B60" s="397" t="s">
        <v>1160</v>
      </c>
      <c r="D60" s="13" t="s">
        <v>1108</v>
      </c>
      <c r="E60" s="283" t="s">
        <v>249</v>
      </c>
      <c r="F60" s="283" t="s">
        <v>250</v>
      </c>
      <c r="G60" s="402" t="s">
        <v>1137</v>
      </c>
      <c r="L60" s="282">
        <v>0</v>
      </c>
      <c r="M60" s="410">
        <v>8500</v>
      </c>
      <c r="N60" s="314">
        <v>0</v>
      </c>
      <c r="P60" s="310">
        <v>0</v>
      </c>
      <c r="Q60" s="314">
        <v>0</v>
      </c>
      <c r="S60" s="310">
        <v>0</v>
      </c>
      <c r="T60" s="314">
        <v>0</v>
      </c>
      <c r="V60" s="310">
        <v>0</v>
      </c>
      <c r="W60" s="314">
        <v>0</v>
      </c>
      <c r="Y60" s="310">
        <v>0</v>
      </c>
      <c r="Z60" s="314">
        <f>SUM(L60:Y60)</f>
        <v>8500</v>
      </c>
      <c r="AG60" s="286" t="s">
        <v>251</v>
      </c>
      <c r="AH60" s="318"/>
      <c r="AI60" s="387" t="s">
        <v>56</v>
      </c>
    </row>
    <row r="61" spans="1:36" ht="41.25" customHeight="1" x14ac:dyDescent="0.2">
      <c r="A61" s="406" t="s">
        <v>252</v>
      </c>
      <c r="B61" s="397" t="s">
        <v>1160</v>
      </c>
      <c r="D61" s="13" t="s">
        <v>1108</v>
      </c>
      <c r="E61" s="271" t="s">
        <v>253</v>
      </c>
      <c r="F61" s="271" t="s">
        <v>254</v>
      </c>
      <c r="G61" s="402" t="s">
        <v>1138</v>
      </c>
      <c r="L61" s="281">
        <v>0</v>
      </c>
      <c r="M61" s="411">
        <v>5000</v>
      </c>
      <c r="N61" s="280">
        <v>1000</v>
      </c>
      <c r="P61" s="279">
        <v>0</v>
      </c>
      <c r="Q61" s="280">
        <v>0</v>
      </c>
      <c r="S61" s="279">
        <v>0</v>
      </c>
      <c r="T61" s="280">
        <v>0</v>
      </c>
      <c r="V61" s="279">
        <v>0</v>
      </c>
      <c r="W61" s="280">
        <v>0</v>
      </c>
      <c r="Y61" s="279">
        <v>0</v>
      </c>
      <c r="Z61" s="280">
        <f t="shared" ref="Z61:Z63" si="4">SUM(L61:Y61)</f>
        <v>6000</v>
      </c>
      <c r="AG61" s="284" t="s">
        <v>251</v>
      </c>
      <c r="AH61" s="285"/>
      <c r="AI61" s="387" t="s">
        <v>56</v>
      </c>
    </row>
    <row r="62" spans="1:36" ht="41.25" customHeight="1" x14ac:dyDescent="0.2">
      <c r="A62" s="406" t="s">
        <v>255</v>
      </c>
      <c r="B62" s="397" t="s">
        <v>1160</v>
      </c>
      <c r="D62" s="13" t="s">
        <v>1108</v>
      </c>
      <c r="E62" s="271" t="s">
        <v>256</v>
      </c>
      <c r="F62" s="271" t="s">
        <v>257</v>
      </c>
      <c r="G62" s="402" t="s">
        <v>258</v>
      </c>
      <c r="L62" s="281">
        <v>50</v>
      </c>
      <c r="M62" s="411">
        <v>11000</v>
      </c>
      <c r="N62" s="280">
        <v>0</v>
      </c>
      <c r="P62" s="279">
        <v>0</v>
      </c>
      <c r="Q62" s="280">
        <v>0</v>
      </c>
      <c r="S62" s="279">
        <v>0</v>
      </c>
      <c r="T62" s="280">
        <v>0</v>
      </c>
      <c r="V62" s="279">
        <v>0</v>
      </c>
      <c r="W62" s="280">
        <v>0</v>
      </c>
      <c r="Y62" s="279">
        <v>0</v>
      </c>
      <c r="Z62" s="280">
        <f t="shared" si="4"/>
        <v>11050</v>
      </c>
      <c r="AG62" s="284" t="s">
        <v>72</v>
      </c>
      <c r="AH62" s="285"/>
      <c r="AI62" s="387" t="s">
        <v>56</v>
      </c>
    </row>
    <row r="63" spans="1:36" ht="41.25" customHeight="1" thickBot="1" x14ac:dyDescent="0.25">
      <c r="A63" s="406" t="s">
        <v>1043</v>
      </c>
      <c r="B63" s="397" t="s">
        <v>1160</v>
      </c>
      <c r="D63" s="13" t="s">
        <v>1108</v>
      </c>
      <c r="E63" s="271" t="s">
        <v>1044</v>
      </c>
      <c r="F63" s="271" t="s">
        <v>1045</v>
      </c>
      <c r="G63" s="402" t="s">
        <v>1161</v>
      </c>
      <c r="L63" s="281">
        <v>216.59</v>
      </c>
      <c r="M63" s="411">
        <v>3000</v>
      </c>
      <c r="N63" s="280">
        <v>0</v>
      </c>
      <c r="P63" s="279">
        <v>20000</v>
      </c>
      <c r="Q63" s="280">
        <v>0</v>
      </c>
      <c r="S63" s="279">
        <v>40000</v>
      </c>
      <c r="T63" s="280">
        <v>0</v>
      </c>
      <c r="V63" s="279">
        <v>0</v>
      </c>
      <c r="W63" s="280">
        <v>0</v>
      </c>
      <c r="Y63" s="279">
        <v>0</v>
      </c>
      <c r="Z63" s="280">
        <f t="shared" si="4"/>
        <v>63216.59</v>
      </c>
      <c r="AG63" s="284"/>
      <c r="AH63" s="285"/>
    </row>
    <row r="64" spans="1:36" ht="30" customHeight="1" thickBot="1" x14ac:dyDescent="0.25">
      <c r="A64" s="295">
        <v>4</v>
      </c>
      <c r="B64" s="390"/>
      <c r="C64" s="296"/>
      <c r="D64" s="390"/>
      <c r="E64" s="296"/>
      <c r="F64" s="297"/>
      <c r="G64" s="298" t="s">
        <v>259</v>
      </c>
      <c r="H64" s="291"/>
      <c r="I64" s="34"/>
      <c r="J64" s="34"/>
      <c r="K64" s="36"/>
      <c r="L64" s="247">
        <f>SUM(L60:L62)</f>
        <v>50</v>
      </c>
      <c r="M64" s="247">
        <f>SUM(M60:M63)</f>
        <v>27500</v>
      </c>
      <c r="N64" s="248">
        <f>SUM(N60:N63)</f>
        <v>1000</v>
      </c>
      <c r="O64" s="249">
        <f t="shared" ref="O64:X64" si="5">SUM(O60:O62)</f>
        <v>0</v>
      </c>
      <c r="P64" s="247">
        <f>SUM(P60:P63)</f>
        <v>20000</v>
      </c>
      <c r="Q64" s="248">
        <f>SUM(Q60:Q63)</f>
        <v>0</v>
      </c>
      <c r="R64" s="250">
        <f t="shared" si="5"/>
        <v>0</v>
      </c>
      <c r="S64" s="247">
        <f>SUM(S60:S63)</f>
        <v>40000</v>
      </c>
      <c r="T64" s="248">
        <f>SUM(T60:T63)</f>
        <v>0</v>
      </c>
      <c r="U64" s="250">
        <f t="shared" si="5"/>
        <v>0</v>
      </c>
      <c r="V64" s="247">
        <f>SUM(V60:V63)</f>
        <v>0</v>
      </c>
      <c r="W64" s="248">
        <f>SUM(W60:W63)</f>
        <v>0</v>
      </c>
      <c r="X64" s="250">
        <f t="shared" si="5"/>
        <v>0</v>
      </c>
      <c r="Y64" s="247">
        <f>SUM(Y60:Y63)</f>
        <v>0</v>
      </c>
      <c r="Z64" s="247">
        <f>SUM(Z60:Z63)</f>
        <v>88766.59</v>
      </c>
      <c r="AA64" s="235"/>
      <c r="AB64" s="36"/>
      <c r="AC64" s="35"/>
      <c r="AD64" s="35"/>
      <c r="AE64" s="35"/>
      <c r="AF64" s="268"/>
      <c r="AG64" s="269" t="s">
        <v>246</v>
      </c>
      <c r="AH64" s="270" t="s">
        <v>246</v>
      </c>
      <c r="AI64" s="8"/>
      <c r="AJ64" s="2"/>
    </row>
    <row r="65" spans="1:36" ht="43.5" customHeight="1" thickBot="1" x14ac:dyDescent="0.25">
      <c r="A65" s="283" t="s">
        <v>260</v>
      </c>
      <c r="B65" s="397" t="s">
        <v>261</v>
      </c>
      <c r="D65" s="423" t="s">
        <v>1109</v>
      </c>
      <c r="E65" s="283" t="s">
        <v>262</v>
      </c>
      <c r="F65" s="402" t="s">
        <v>263</v>
      </c>
      <c r="G65" s="403" t="s">
        <v>1139</v>
      </c>
      <c r="L65" s="426">
        <v>727</v>
      </c>
      <c r="M65" s="412">
        <v>29500</v>
      </c>
      <c r="N65" s="321">
        <v>0</v>
      </c>
      <c r="P65" s="320">
        <v>0</v>
      </c>
      <c r="Q65" s="321">
        <v>0</v>
      </c>
      <c r="S65" s="320">
        <v>0</v>
      </c>
      <c r="T65" s="321">
        <v>0</v>
      </c>
      <c r="V65" s="320">
        <v>0</v>
      </c>
      <c r="W65" s="321">
        <v>0</v>
      </c>
      <c r="X65" s="329">
        <v>0</v>
      </c>
      <c r="Y65" s="320">
        <v>0</v>
      </c>
      <c r="Z65" s="314">
        <f>SUM(L65:Y65)</f>
        <v>30227</v>
      </c>
      <c r="AG65" s="286" t="s">
        <v>251</v>
      </c>
      <c r="AH65" s="287"/>
      <c r="AI65" s="387" t="s">
        <v>56</v>
      </c>
    </row>
    <row r="66" spans="1:36" ht="22.5" x14ac:dyDescent="0.2">
      <c r="A66" s="431" t="s">
        <v>264</v>
      </c>
      <c r="B66" s="398" t="s">
        <v>261</v>
      </c>
      <c r="D66" s="13" t="s">
        <v>1108</v>
      </c>
      <c r="E66" s="271" t="s">
        <v>265</v>
      </c>
      <c r="F66" s="271" t="s">
        <v>266</v>
      </c>
      <c r="G66" s="7" t="s">
        <v>267</v>
      </c>
      <c r="L66" s="427">
        <v>250</v>
      </c>
      <c r="M66" s="413">
        <v>2000</v>
      </c>
      <c r="N66" s="323">
        <v>0</v>
      </c>
      <c r="P66" s="183">
        <v>0</v>
      </c>
      <c r="Q66" s="184">
        <v>0</v>
      </c>
      <c r="S66" s="183">
        <v>0</v>
      </c>
      <c r="T66" s="184">
        <v>0</v>
      </c>
      <c r="U66" s="329">
        <v>0</v>
      </c>
      <c r="V66" s="183">
        <v>0</v>
      </c>
      <c r="W66" s="184">
        <v>0</v>
      </c>
      <c r="X66" s="329">
        <v>0</v>
      </c>
      <c r="Y66" s="183">
        <v>0</v>
      </c>
      <c r="Z66" s="280">
        <f t="shared" ref="Z66" si="6">SUM(L66:Y66)</f>
        <v>2250</v>
      </c>
      <c r="AG66" s="286" t="s">
        <v>268</v>
      </c>
      <c r="AH66" s="288"/>
    </row>
    <row r="67" spans="1:36" ht="42" customHeight="1" thickBot="1" x14ac:dyDescent="0.25">
      <c r="A67" s="432" t="s">
        <v>269</v>
      </c>
      <c r="B67" s="399" t="s">
        <v>261</v>
      </c>
      <c r="D67" s="35" t="s">
        <v>1109</v>
      </c>
      <c r="E67" s="276" t="s">
        <v>265</v>
      </c>
      <c r="F67" s="365" t="s">
        <v>270</v>
      </c>
      <c r="G67" s="404" t="s">
        <v>1140</v>
      </c>
      <c r="L67" s="428">
        <v>325</v>
      </c>
      <c r="M67" s="414">
        <v>1000</v>
      </c>
      <c r="N67" s="325">
        <v>0</v>
      </c>
      <c r="P67" s="324">
        <v>40000</v>
      </c>
      <c r="Q67" s="326">
        <v>0</v>
      </c>
      <c r="R67" s="329"/>
      <c r="S67" s="324">
        <v>40000</v>
      </c>
      <c r="T67" s="326">
        <v>0</v>
      </c>
      <c r="U67" s="329"/>
      <c r="V67" s="324">
        <v>0</v>
      </c>
      <c r="W67" s="326">
        <v>0</v>
      </c>
      <c r="X67" s="329"/>
      <c r="Y67" s="324">
        <v>0</v>
      </c>
      <c r="Z67" s="317">
        <f>SUM(L67:Y67)</f>
        <v>81325</v>
      </c>
      <c r="AG67" s="289" t="s">
        <v>251</v>
      </c>
      <c r="AH67" s="290"/>
      <c r="AI67" s="387" t="s">
        <v>56</v>
      </c>
    </row>
    <row r="68" spans="1:36" ht="30" customHeight="1" thickBot="1" x14ac:dyDescent="0.25">
      <c r="A68" s="295">
        <f>COUNTA(A65:A67)</f>
        <v>3</v>
      </c>
      <c r="B68" s="390"/>
      <c r="C68" s="296"/>
      <c r="D68" s="390"/>
      <c r="E68" s="296"/>
      <c r="F68" s="297"/>
      <c r="G68" s="298" t="s">
        <v>271</v>
      </c>
      <c r="H68" s="291"/>
      <c r="I68" s="34"/>
      <c r="J68" s="34"/>
      <c r="K68" s="36"/>
      <c r="L68" s="247">
        <f t="shared" ref="L68:Y68" si="7">SUM(L65:L67)</f>
        <v>1302</v>
      </c>
      <c r="M68" s="247">
        <f t="shared" si="7"/>
        <v>32500</v>
      </c>
      <c r="N68" s="248">
        <f t="shared" si="7"/>
        <v>0</v>
      </c>
      <c r="O68" s="247">
        <f t="shared" si="7"/>
        <v>0</v>
      </c>
      <c r="P68" s="247">
        <f t="shared" si="7"/>
        <v>40000</v>
      </c>
      <c r="Q68" s="248">
        <f t="shared" si="7"/>
        <v>0</v>
      </c>
      <c r="R68" s="250">
        <f t="shared" si="7"/>
        <v>0</v>
      </c>
      <c r="S68" s="247">
        <f t="shared" si="7"/>
        <v>40000</v>
      </c>
      <c r="T68" s="248">
        <f t="shared" si="7"/>
        <v>0</v>
      </c>
      <c r="U68" s="250">
        <f t="shared" si="7"/>
        <v>0</v>
      </c>
      <c r="V68" s="247">
        <f t="shared" si="7"/>
        <v>0</v>
      </c>
      <c r="W68" s="248">
        <f t="shared" si="7"/>
        <v>0</v>
      </c>
      <c r="X68" s="250">
        <f t="shared" si="7"/>
        <v>0</v>
      </c>
      <c r="Y68" s="247">
        <f t="shared" si="7"/>
        <v>0</v>
      </c>
      <c r="Z68" s="302">
        <f>SUM(Z65:Z67)</f>
        <v>113802</v>
      </c>
      <c r="AA68" s="303"/>
      <c r="AB68" s="304"/>
      <c r="AC68" s="305"/>
      <c r="AD68" s="305"/>
      <c r="AE68" s="305"/>
      <c r="AF68" s="306"/>
      <c r="AG68" s="307" t="s">
        <v>246</v>
      </c>
      <c r="AH68" s="308" t="s">
        <v>246</v>
      </c>
      <c r="AI68" s="8"/>
      <c r="AJ68" s="2"/>
    </row>
    <row r="69" spans="1:36" ht="33.75" x14ac:dyDescent="0.2">
      <c r="A69" s="215" t="s">
        <v>272</v>
      </c>
      <c r="B69" s="13" t="s">
        <v>273</v>
      </c>
      <c r="D69" s="13" t="s">
        <v>1111</v>
      </c>
      <c r="E69" s="9" t="s">
        <v>274</v>
      </c>
      <c r="F69" s="9" t="s">
        <v>275</v>
      </c>
      <c r="G69" s="299" t="s">
        <v>276</v>
      </c>
      <c r="L69" s="244">
        <v>0</v>
      </c>
      <c r="M69" s="412">
        <v>5000</v>
      </c>
      <c r="N69" s="321">
        <v>0</v>
      </c>
      <c r="P69" s="320">
        <v>0</v>
      </c>
      <c r="Q69" s="321">
        <v>0</v>
      </c>
      <c r="S69" s="320">
        <v>0</v>
      </c>
      <c r="T69" s="321">
        <v>0</v>
      </c>
      <c r="V69" s="320">
        <v>0</v>
      </c>
      <c r="W69" s="321">
        <v>0</v>
      </c>
      <c r="Y69" s="327">
        <v>0</v>
      </c>
      <c r="Z69" s="314">
        <f>SUM(L69:Y69)</f>
        <v>5000</v>
      </c>
      <c r="AA69" s="333"/>
      <c r="AB69" s="309"/>
      <c r="AC69" s="309"/>
      <c r="AD69" s="309"/>
      <c r="AE69" s="309"/>
      <c r="AF69" s="335"/>
      <c r="AG69" s="336" t="s">
        <v>277</v>
      </c>
      <c r="AH69" s="337"/>
    </row>
    <row r="70" spans="1:36" ht="47.25" customHeight="1" x14ac:dyDescent="0.2">
      <c r="A70" s="9" t="s">
        <v>278</v>
      </c>
      <c r="B70" s="13" t="s">
        <v>273</v>
      </c>
      <c r="D70" s="13" t="s">
        <v>1111</v>
      </c>
      <c r="E70" s="9" t="s">
        <v>279</v>
      </c>
      <c r="F70" s="9" t="s">
        <v>280</v>
      </c>
      <c r="G70" s="403" t="s">
        <v>281</v>
      </c>
      <c r="L70" s="245">
        <v>95</v>
      </c>
      <c r="M70" s="415">
        <v>2500</v>
      </c>
      <c r="N70" s="184">
        <v>0</v>
      </c>
      <c r="P70" s="183">
        <v>0</v>
      </c>
      <c r="Q70" s="184">
        <v>20000</v>
      </c>
      <c r="S70" s="183">
        <v>0</v>
      </c>
      <c r="T70" s="184">
        <v>80000</v>
      </c>
      <c r="V70" s="183">
        <v>0</v>
      </c>
      <c r="W70" s="184">
        <v>0</v>
      </c>
      <c r="Y70" s="334">
        <v>0</v>
      </c>
      <c r="Z70" s="280">
        <f>SUM(L70:Y70)</f>
        <v>102595</v>
      </c>
      <c r="AA70" s="333"/>
      <c r="AB70" s="309"/>
      <c r="AC70" s="309"/>
      <c r="AD70" s="309"/>
      <c r="AE70" s="309"/>
      <c r="AF70" s="335"/>
      <c r="AG70" s="258" t="s">
        <v>251</v>
      </c>
      <c r="AH70" s="338"/>
      <c r="AI70" s="387" t="s">
        <v>56</v>
      </c>
    </row>
    <row r="71" spans="1:36" ht="23.25" thickBot="1" x14ac:dyDescent="0.25">
      <c r="A71" s="215" t="s">
        <v>282</v>
      </c>
      <c r="B71" s="13" t="s">
        <v>273</v>
      </c>
      <c r="D71" s="13" t="s">
        <v>1111</v>
      </c>
      <c r="E71" s="9" t="s">
        <v>279</v>
      </c>
      <c r="F71" s="215" t="s">
        <v>283</v>
      </c>
      <c r="G71" s="403" t="s">
        <v>284</v>
      </c>
      <c r="L71" s="328">
        <v>0</v>
      </c>
      <c r="M71" s="416">
        <v>3700</v>
      </c>
      <c r="N71" s="417">
        <v>0</v>
      </c>
      <c r="P71" s="192">
        <v>0</v>
      </c>
      <c r="Q71" s="196">
        <v>0</v>
      </c>
      <c r="S71" s="192">
        <v>0</v>
      </c>
      <c r="T71" s="196">
        <v>0</v>
      </c>
      <c r="V71" s="192">
        <v>0</v>
      </c>
      <c r="W71" s="196">
        <v>0</v>
      </c>
      <c r="Y71" s="418">
        <v>0</v>
      </c>
      <c r="Z71" s="419">
        <f t="shared" ref="Z71" si="8">SUM(L71:Y71)</f>
        <v>3700</v>
      </c>
      <c r="AA71" s="333"/>
      <c r="AB71" s="309"/>
      <c r="AC71" s="309"/>
      <c r="AD71" s="309"/>
      <c r="AE71" s="309"/>
      <c r="AF71" s="335"/>
      <c r="AG71" s="339" t="s">
        <v>251</v>
      </c>
      <c r="AH71" s="340"/>
      <c r="AI71" s="387" t="s">
        <v>56</v>
      </c>
    </row>
    <row r="72" spans="1:36" ht="30" customHeight="1" thickBot="1" x14ac:dyDescent="0.25">
      <c r="A72" s="295">
        <f>COUNTA(A69:A71)</f>
        <v>3</v>
      </c>
      <c r="B72" s="390"/>
      <c r="C72" s="296"/>
      <c r="D72" s="390"/>
      <c r="E72" s="296"/>
      <c r="F72" s="297"/>
      <c r="G72" s="298" t="s">
        <v>285</v>
      </c>
      <c r="H72" s="291"/>
      <c r="I72" s="34"/>
      <c r="J72" s="34"/>
      <c r="K72" s="349"/>
      <c r="L72" s="420">
        <f>SUM(L69:L71)</f>
        <v>95</v>
      </c>
      <c r="M72" s="247">
        <f t="shared" ref="M72:Y72" si="9">SUM(M69:M71)</f>
        <v>11200</v>
      </c>
      <c r="N72" s="248">
        <f t="shared" si="9"/>
        <v>0</v>
      </c>
      <c r="O72" s="346">
        <f t="shared" si="9"/>
        <v>0</v>
      </c>
      <c r="P72" s="247">
        <f t="shared" si="9"/>
        <v>0</v>
      </c>
      <c r="Q72" s="248">
        <f t="shared" si="9"/>
        <v>20000</v>
      </c>
      <c r="R72" s="247">
        <f t="shared" si="9"/>
        <v>0</v>
      </c>
      <c r="S72" s="248">
        <f t="shared" si="9"/>
        <v>0</v>
      </c>
      <c r="T72" s="248">
        <f>SUM(T69:T71)</f>
        <v>80000</v>
      </c>
      <c r="U72" s="247">
        <f t="shared" si="9"/>
        <v>0</v>
      </c>
      <c r="V72" s="247">
        <f t="shared" si="9"/>
        <v>0</v>
      </c>
      <c r="W72" s="248">
        <f t="shared" si="9"/>
        <v>0</v>
      </c>
      <c r="X72" s="247">
        <f t="shared" si="9"/>
        <v>0</v>
      </c>
      <c r="Y72" s="248">
        <f t="shared" si="9"/>
        <v>0</v>
      </c>
      <c r="Z72" s="357">
        <f>SUM(Z69:Z71)</f>
        <v>111295</v>
      </c>
      <c r="AA72" s="303"/>
      <c r="AB72" s="304"/>
      <c r="AC72" s="305"/>
      <c r="AD72" s="305"/>
      <c r="AE72" s="305"/>
      <c r="AF72" s="306"/>
      <c r="AG72" s="341" t="s">
        <v>246</v>
      </c>
      <c r="AH72" s="270" t="s">
        <v>246</v>
      </c>
      <c r="AI72" s="8"/>
      <c r="AJ72" s="2"/>
    </row>
    <row r="73" spans="1:36" ht="33.75" customHeight="1" thickBot="1" x14ac:dyDescent="0.25">
      <c r="A73" s="215" t="s">
        <v>286</v>
      </c>
      <c r="B73" s="13" t="s">
        <v>287</v>
      </c>
      <c r="D73" s="13" t="s">
        <v>1111</v>
      </c>
      <c r="E73" s="9" t="s">
        <v>288</v>
      </c>
      <c r="F73" s="9" t="s">
        <v>1142</v>
      </c>
      <c r="G73" s="299" t="s">
        <v>290</v>
      </c>
      <c r="L73" s="244">
        <v>0</v>
      </c>
      <c r="M73" s="415">
        <v>30000</v>
      </c>
      <c r="N73" s="184">
        <v>0</v>
      </c>
      <c r="O73" s="183"/>
      <c r="P73" s="183">
        <v>0</v>
      </c>
      <c r="Q73" s="184">
        <v>0</v>
      </c>
      <c r="R73" s="334"/>
      <c r="S73" s="183">
        <v>0</v>
      </c>
      <c r="T73" s="184">
        <v>0</v>
      </c>
      <c r="U73" s="183"/>
      <c r="V73" s="183">
        <v>0</v>
      </c>
      <c r="W73" s="184">
        <v>0</v>
      </c>
      <c r="X73" s="334"/>
      <c r="Y73" s="334">
        <v>0</v>
      </c>
      <c r="Z73" s="280">
        <f>SUM(L73:Y73)</f>
        <v>30000</v>
      </c>
      <c r="AG73" s="342" t="s">
        <v>291</v>
      </c>
      <c r="AH73" s="343"/>
    </row>
    <row r="74" spans="1:36" ht="47.25" customHeight="1" thickBot="1" x14ac:dyDescent="0.25">
      <c r="A74" s="215" t="s">
        <v>1145</v>
      </c>
      <c r="B74" s="13" t="s">
        <v>287</v>
      </c>
      <c r="D74" s="13" t="s">
        <v>1111</v>
      </c>
      <c r="E74" s="9" t="s">
        <v>288</v>
      </c>
      <c r="F74" s="9" t="s">
        <v>1148</v>
      </c>
      <c r="G74" s="425" t="s">
        <v>1155</v>
      </c>
      <c r="L74" s="231">
        <v>0</v>
      </c>
      <c r="M74" s="415">
        <v>50000</v>
      </c>
      <c r="N74" s="184">
        <v>0</v>
      </c>
      <c r="O74" s="183"/>
      <c r="P74" s="183">
        <v>0</v>
      </c>
      <c r="Q74" s="184">
        <v>0</v>
      </c>
      <c r="R74" s="334"/>
      <c r="S74" s="183">
        <v>0</v>
      </c>
      <c r="T74" s="184">
        <v>0</v>
      </c>
      <c r="U74" s="183"/>
      <c r="V74" s="183">
        <v>0</v>
      </c>
      <c r="W74" s="184">
        <v>0</v>
      </c>
      <c r="X74" s="334"/>
      <c r="Y74" s="334">
        <v>0</v>
      </c>
      <c r="Z74" s="280">
        <f t="shared" ref="Z74:Z77" si="10">SUM(L74:Y74)</f>
        <v>50000</v>
      </c>
      <c r="AA74" s="333"/>
      <c r="AB74" s="309"/>
      <c r="AC74" s="309"/>
      <c r="AD74" s="309"/>
      <c r="AE74" s="309"/>
      <c r="AF74" s="335"/>
      <c r="AG74" s="258"/>
      <c r="AH74" s="338"/>
    </row>
    <row r="75" spans="1:36" ht="33.75" customHeight="1" thickBot="1" x14ac:dyDescent="0.25">
      <c r="A75" s="215" t="s">
        <v>1146</v>
      </c>
      <c r="B75" s="13" t="s">
        <v>287</v>
      </c>
      <c r="D75" s="13" t="s">
        <v>1111</v>
      </c>
      <c r="E75" s="9" t="s">
        <v>288</v>
      </c>
      <c r="F75" s="9" t="s">
        <v>1149</v>
      </c>
      <c r="G75" s="299" t="s">
        <v>1156</v>
      </c>
      <c r="L75" s="231">
        <v>0</v>
      </c>
      <c r="M75" s="415">
        <v>20000</v>
      </c>
      <c r="N75" s="184">
        <v>0</v>
      </c>
      <c r="O75" s="183"/>
      <c r="P75" s="183">
        <v>0</v>
      </c>
      <c r="Q75" s="184">
        <v>0</v>
      </c>
      <c r="R75" s="334"/>
      <c r="S75" s="183">
        <v>0</v>
      </c>
      <c r="T75" s="184">
        <v>0</v>
      </c>
      <c r="U75" s="183"/>
      <c r="V75" s="183">
        <v>0</v>
      </c>
      <c r="W75" s="184">
        <v>0</v>
      </c>
      <c r="X75" s="334"/>
      <c r="Y75" s="334">
        <v>0</v>
      </c>
      <c r="Z75" s="280">
        <f t="shared" si="10"/>
        <v>20000</v>
      </c>
      <c r="AG75" s="342"/>
      <c r="AH75" s="343"/>
    </row>
    <row r="76" spans="1:36" ht="33.75" customHeight="1" thickBot="1" x14ac:dyDescent="0.25">
      <c r="A76" s="215" t="s">
        <v>1147</v>
      </c>
      <c r="B76" s="13" t="s">
        <v>287</v>
      </c>
      <c r="D76" s="13" t="s">
        <v>1111</v>
      </c>
      <c r="E76" s="9" t="s">
        <v>288</v>
      </c>
      <c r="F76" s="9" t="s">
        <v>1150</v>
      </c>
      <c r="G76" s="299" t="s">
        <v>1157</v>
      </c>
      <c r="L76" s="231">
        <v>0</v>
      </c>
      <c r="M76" s="415">
        <v>33000</v>
      </c>
      <c r="N76" s="184">
        <v>0</v>
      </c>
      <c r="O76" s="183"/>
      <c r="P76" s="183">
        <v>0</v>
      </c>
      <c r="Q76" s="184">
        <v>0</v>
      </c>
      <c r="R76" s="334"/>
      <c r="S76" s="183">
        <v>0</v>
      </c>
      <c r="T76" s="184">
        <v>0</v>
      </c>
      <c r="U76" s="183"/>
      <c r="V76" s="183">
        <v>0</v>
      </c>
      <c r="W76" s="184">
        <v>0</v>
      </c>
      <c r="X76" s="334"/>
      <c r="Y76" s="334">
        <v>0</v>
      </c>
      <c r="Z76" s="280">
        <f>SUM(L76:Y76)</f>
        <v>33000</v>
      </c>
      <c r="AG76" s="342"/>
      <c r="AH76" s="343"/>
    </row>
    <row r="77" spans="1:36" ht="51" customHeight="1" thickBot="1" x14ac:dyDescent="0.25">
      <c r="A77" s="215" t="s">
        <v>1154</v>
      </c>
      <c r="B77" s="13" t="s">
        <v>287</v>
      </c>
      <c r="D77" s="13" t="s">
        <v>1111</v>
      </c>
      <c r="E77" s="9" t="s">
        <v>288</v>
      </c>
      <c r="F77" s="9" t="s">
        <v>1151</v>
      </c>
      <c r="G77" s="299" t="s">
        <v>1158</v>
      </c>
      <c r="L77" s="424">
        <v>0</v>
      </c>
      <c r="M77" s="415">
        <v>60000</v>
      </c>
      <c r="N77" s="184">
        <v>0</v>
      </c>
      <c r="O77" s="183"/>
      <c r="P77" s="183">
        <v>0</v>
      </c>
      <c r="Q77" s="184">
        <v>0</v>
      </c>
      <c r="R77" s="334"/>
      <c r="S77" s="183">
        <v>0</v>
      </c>
      <c r="T77" s="184">
        <v>0</v>
      </c>
      <c r="U77" s="183"/>
      <c r="V77" s="183">
        <v>0</v>
      </c>
      <c r="W77" s="184">
        <v>0</v>
      </c>
      <c r="X77" s="334"/>
      <c r="Y77" s="334">
        <v>0</v>
      </c>
      <c r="Z77" s="280">
        <f t="shared" si="10"/>
        <v>60000</v>
      </c>
      <c r="AG77" s="342"/>
      <c r="AH77" s="343"/>
    </row>
    <row r="78" spans="1:36" ht="30" customHeight="1" thickBot="1" x14ac:dyDescent="0.25">
      <c r="A78" s="295">
        <v>5</v>
      </c>
      <c r="B78" s="390"/>
      <c r="C78" s="296"/>
      <c r="D78" s="390"/>
      <c r="E78" s="296"/>
      <c r="F78" s="297"/>
      <c r="G78" s="298" t="s">
        <v>292</v>
      </c>
      <c r="H78" s="291"/>
      <c r="I78" s="34"/>
      <c r="J78" s="34"/>
      <c r="K78" s="36"/>
      <c r="L78" s="346">
        <f>SUM(L73)</f>
        <v>0</v>
      </c>
      <c r="M78" s="247">
        <f>SUM(M73:M77)</f>
        <v>193000</v>
      </c>
      <c r="N78" s="248">
        <f t="shared" ref="N78:W78" si="11">SUM(N73:N77)</f>
        <v>0</v>
      </c>
      <c r="O78" s="353">
        <f t="shared" si="11"/>
        <v>0</v>
      </c>
      <c r="P78" s="247">
        <f>SUM(P73:P77)</f>
        <v>0</v>
      </c>
      <c r="Q78" s="248">
        <f t="shared" si="11"/>
        <v>0</v>
      </c>
      <c r="R78" s="353">
        <f t="shared" si="11"/>
        <v>0</v>
      </c>
      <c r="S78" s="247">
        <f t="shared" si="11"/>
        <v>0</v>
      </c>
      <c r="T78" s="248">
        <f t="shared" si="11"/>
        <v>0</v>
      </c>
      <c r="U78" s="353">
        <f t="shared" si="11"/>
        <v>0</v>
      </c>
      <c r="V78" s="247">
        <f>SUM(V73:V77)</f>
        <v>0</v>
      </c>
      <c r="W78" s="248">
        <f t="shared" si="11"/>
        <v>0</v>
      </c>
      <c r="X78" s="361">
        <f t="shared" ref="X78:Y78" si="12">SUM(X73)</f>
        <v>0</v>
      </c>
      <c r="Y78" s="353">
        <f t="shared" si="12"/>
        <v>0</v>
      </c>
      <c r="Z78" s="357">
        <f>SUM(Z73:AI77)</f>
        <v>193000</v>
      </c>
      <c r="AA78" s="303"/>
      <c r="AB78" s="304"/>
      <c r="AC78" s="305"/>
      <c r="AD78" s="305"/>
      <c r="AE78" s="305"/>
      <c r="AF78" s="306"/>
      <c r="AG78" s="341" t="s">
        <v>246</v>
      </c>
      <c r="AH78" s="270" t="s">
        <v>246</v>
      </c>
      <c r="AI78" s="8"/>
      <c r="AJ78" s="2"/>
    </row>
    <row r="79" spans="1:36" ht="13.5" thickBot="1" x14ac:dyDescent="0.25">
      <c r="D79" s="391"/>
    </row>
    <row r="80" spans="1:36" ht="30" customHeight="1" thickBot="1" x14ac:dyDescent="0.25">
      <c r="A80" s="295">
        <f>A78+A72+A68+A64+A59</f>
        <v>68</v>
      </c>
      <c r="B80" s="390"/>
      <c r="C80" s="296"/>
      <c r="D80" s="390"/>
      <c r="E80" s="296"/>
      <c r="F80" s="297"/>
      <c r="G80" s="298" t="s">
        <v>293</v>
      </c>
      <c r="H80" s="291"/>
      <c r="I80" s="34"/>
      <c r="J80" s="34"/>
      <c r="K80" s="36"/>
      <c r="L80" s="346">
        <f>L78+L72+L68+L64+L59</f>
        <v>30297.05</v>
      </c>
      <c r="M80" s="353">
        <f>M78+M72+M68+M64+M59</f>
        <v>497000</v>
      </c>
      <c r="N80" s="354">
        <f>N78+N72+N68+N64+N59</f>
        <v>2000</v>
      </c>
      <c r="O80" s="346">
        <f t="shared" ref="O80:Y80" si="13">O78+O72+O68+O64+O59</f>
        <v>0</v>
      </c>
      <c r="P80" s="353">
        <f>P78+P72+P68+P64+P59</f>
        <v>264200</v>
      </c>
      <c r="Q80" s="357">
        <f t="shared" si="13"/>
        <v>20000</v>
      </c>
      <c r="R80" s="359">
        <f t="shared" si="13"/>
        <v>0</v>
      </c>
      <c r="S80" s="353">
        <f>S78+S72+S68+S64+S59</f>
        <v>105500</v>
      </c>
      <c r="T80" s="357">
        <f t="shared" si="13"/>
        <v>80000</v>
      </c>
      <c r="U80" s="361">
        <f t="shared" si="13"/>
        <v>0</v>
      </c>
      <c r="V80" s="353">
        <f>V78+V72+V68+V64+V59</f>
        <v>3000</v>
      </c>
      <c r="W80" s="357">
        <f t="shared" si="13"/>
        <v>0</v>
      </c>
      <c r="X80" s="361">
        <f t="shared" si="13"/>
        <v>0</v>
      </c>
      <c r="Y80" s="353">
        <f t="shared" si="13"/>
        <v>0</v>
      </c>
      <c r="Z80" s="357">
        <f>Z78+Z72+Z68+Z64+Z59</f>
        <v>1002213.6399999999</v>
      </c>
      <c r="AA80" s="303"/>
      <c r="AB80" s="304"/>
      <c r="AC80" s="305"/>
      <c r="AD80" s="305"/>
      <c r="AE80" s="305"/>
      <c r="AF80" s="306"/>
      <c r="AG80" s="341" t="s">
        <v>246</v>
      </c>
      <c r="AH80" s="270" t="s">
        <v>246</v>
      </c>
      <c r="AI80" s="8"/>
      <c r="AJ80" s="2"/>
    </row>
    <row r="81" spans="16:26" x14ac:dyDescent="0.2">
      <c r="Z81" s="407"/>
    </row>
    <row r="83" spans="16:26" x14ac:dyDescent="0.2">
      <c r="P83" s="407"/>
    </row>
  </sheetData>
  <autoFilter ref="A4:AI78" xr:uid="{7FA12D9A-EB55-40AC-A540-81C94023AEB2}">
    <filterColumn colId="12" showButton="0"/>
    <filterColumn colId="13" showButton="0"/>
    <filterColumn colId="15" showButton="0"/>
    <filterColumn colId="16" showButton="0"/>
    <filterColumn colId="18" showButton="0"/>
    <filterColumn colId="19" showButton="0"/>
    <filterColumn colId="21" showButton="0"/>
    <filterColumn colId="22" showButton="0"/>
  </autoFilter>
  <mergeCells count="5">
    <mergeCell ref="M4:O4"/>
    <mergeCell ref="P4:R4"/>
    <mergeCell ref="S4:U4"/>
    <mergeCell ref="V4:X4"/>
    <mergeCell ref="B2:P2"/>
  </mergeCells>
  <phoneticPr fontId="7" type="noConversion"/>
  <pageMargins left="0.25" right="0.25" top="0.75" bottom="0.75" header="0.3" footer="0.3"/>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6F759-ADF2-44B2-824F-9F78A34A8AB4}">
  <dimension ref="A1"/>
  <sheetViews>
    <sheetView workbookViewId="0"/>
  </sheetViews>
  <sheetFormatPr defaultRowHeight="12.75" x14ac:dyDescent="0.2"/>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CC"/>
    <outlinePr summaryBelow="0" summaryRight="0"/>
  </sheetPr>
  <dimension ref="A1:AI205"/>
  <sheetViews>
    <sheetView showGridLines="0" workbookViewId="0">
      <pane xSplit="5" ySplit="5" topLeftCell="F63" activePane="bottomRight" state="frozen"/>
      <selection pane="topRight" activeCell="F1" sqref="F1"/>
      <selection pane="bottomLeft" activeCell="A6" sqref="A6"/>
      <selection pane="bottomRight" activeCell="D196" sqref="D196"/>
    </sheetView>
  </sheetViews>
  <sheetFormatPr defaultRowHeight="12.75" x14ac:dyDescent="0.2"/>
  <cols>
    <col min="1" max="1" width="16.28515625" customWidth="1"/>
    <col min="2" max="3" width="11.42578125" customWidth="1"/>
    <col min="4" max="4" width="43.28515625" customWidth="1"/>
    <col min="5" max="5" width="22.7109375" customWidth="1"/>
    <col min="6" max="6" width="11.42578125" customWidth="1"/>
    <col min="7" max="7" width="11.42578125" hidden="1" customWidth="1"/>
    <col min="8" max="8" width="11.42578125" customWidth="1"/>
    <col min="9" max="9" width="19.7109375" customWidth="1"/>
    <col min="10" max="10" width="11.42578125" customWidth="1"/>
    <col min="11" max="11" width="18" customWidth="1"/>
    <col min="12" max="24" width="11.42578125" customWidth="1"/>
    <col min="25" max="25" width="11.42578125" hidden="1" customWidth="1"/>
    <col min="26" max="32" width="11.42578125" customWidth="1"/>
    <col min="33" max="33" width="67" customWidth="1"/>
    <col min="34" max="34" width="16.140625" customWidth="1"/>
    <col min="35" max="35" width="68" customWidth="1"/>
  </cols>
  <sheetData>
    <row r="1" spans="1:35" ht="5.6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22.5" customHeight="1" x14ac:dyDescent="0.2">
      <c r="A2" s="1"/>
      <c r="B2" s="447" t="s">
        <v>294</v>
      </c>
      <c r="C2" s="447"/>
      <c r="D2" s="447"/>
      <c r="E2" s="447"/>
      <c r="F2" s="87"/>
      <c r="G2" s="87"/>
      <c r="H2" s="87"/>
      <c r="I2" s="164">
        <f>K8+K13+K20+K67</f>
        <v>384650</v>
      </c>
      <c r="J2" s="87"/>
      <c r="K2" s="87"/>
      <c r="L2" s="87"/>
      <c r="M2" s="87"/>
      <c r="N2" s="87"/>
      <c r="O2" s="87"/>
      <c r="P2" s="87"/>
      <c r="Q2" s="87"/>
      <c r="R2" s="87"/>
      <c r="S2" s="87"/>
      <c r="T2" s="87"/>
      <c r="U2" s="87"/>
      <c r="V2" s="87"/>
      <c r="W2" s="87"/>
      <c r="X2" s="87"/>
      <c r="Y2" s="87"/>
      <c r="Z2" s="87"/>
      <c r="AA2" s="87"/>
      <c r="AB2" s="87"/>
      <c r="AC2" s="87"/>
      <c r="AD2" s="87"/>
      <c r="AE2" s="87"/>
      <c r="AF2" s="87"/>
      <c r="AG2" s="87"/>
      <c r="AH2" s="87"/>
      <c r="AI2" s="1"/>
    </row>
    <row r="3" spans="1:35" ht="11.45" customHeight="1" thickBo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40.9" customHeight="1" thickBot="1" x14ac:dyDescent="0.25">
      <c r="A4" s="20" t="s">
        <v>16</v>
      </c>
      <c r="B4" s="20" t="s">
        <v>17</v>
      </c>
      <c r="C4" s="20" t="s">
        <v>18</v>
      </c>
      <c r="D4" s="20" t="s">
        <v>19</v>
      </c>
      <c r="E4" s="20" t="s">
        <v>295</v>
      </c>
      <c r="F4" s="20" t="s">
        <v>22</v>
      </c>
      <c r="G4" s="20" t="s">
        <v>23</v>
      </c>
      <c r="H4" s="20" t="s">
        <v>24</v>
      </c>
      <c r="I4" s="20" t="s">
        <v>25</v>
      </c>
      <c r="J4" s="20" t="s">
        <v>296</v>
      </c>
      <c r="K4" s="441" t="s">
        <v>297</v>
      </c>
      <c r="L4" s="442"/>
      <c r="M4" s="443"/>
      <c r="N4" s="444" t="s">
        <v>298</v>
      </c>
      <c r="O4" s="445"/>
      <c r="P4" s="446"/>
      <c r="Q4" s="444" t="s">
        <v>299</v>
      </c>
      <c r="R4" s="445"/>
      <c r="S4" s="446"/>
      <c r="T4" s="444" t="s">
        <v>300</v>
      </c>
      <c r="U4" s="445"/>
      <c r="V4" s="446"/>
      <c r="W4" s="20" t="s">
        <v>301</v>
      </c>
      <c r="X4" s="20" t="s">
        <v>302</v>
      </c>
      <c r="Y4" s="20" t="s">
        <v>33</v>
      </c>
      <c r="Z4" s="20" t="s">
        <v>34</v>
      </c>
      <c r="AA4" s="28" t="s">
        <v>35</v>
      </c>
      <c r="AB4" s="29" t="s">
        <v>36</v>
      </c>
      <c r="AC4" s="30" t="s">
        <v>37</v>
      </c>
      <c r="AD4" s="20" t="s">
        <v>38</v>
      </c>
      <c r="AE4" s="20" t="s">
        <v>39</v>
      </c>
      <c r="AF4" s="20" t="s">
        <v>40</v>
      </c>
      <c r="AG4" s="20" t="s">
        <v>303</v>
      </c>
      <c r="AH4" s="2"/>
      <c r="AI4" s="2"/>
    </row>
    <row r="5" spans="1:35" ht="20.45" customHeight="1" thickBot="1" x14ac:dyDescent="0.25">
      <c r="A5" s="3"/>
      <c r="B5" s="4"/>
      <c r="C5" s="4"/>
      <c r="D5" s="4"/>
      <c r="E5" s="4"/>
      <c r="F5" s="4"/>
      <c r="G5" s="4"/>
      <c r="H5" s="4"/>
      <c r="I5" s="4"/>
      <c r="J5" s="5"/>
      <c r="K5" s="6" t="s">
        <v>42</v>
      </c>
      <c r="L5" s="6" t="s">
        <v>43</v>
      </c>
      <c r="M5" s="3" t="s">
        <v>44</v>
      </c>
      <c r="N5" s="180" t="s">
        <v>42</v>
      </c>
      <c r="O5" s="181" t="s">
        <v>43</v>
      </c>
      <c r="P5" s="182" t="s">
        <v>44</v>
      </c>
      <c r="Q5" s="180" t="s">
        <v>42</v>
      </c>
      <c r="R5" s="181" t="s">
        <v>43</v>
      </c>
      <c r="S5" s="182" t="s">
        <v>44</v>
      </c>
      <c r="T5" s="180" t="s">
        <v>42</v>
      </c>
      <c r="U5" s="181" t="s">
        <v>43</v>
      </c>
      <c r="V5" s="182" t="s">
        <v>44</v>
      </c>
      <c r="W5" s="4"/>
      <c r="X5" s="4"/>
      <c r="Y5" s="4"/>
      <c r="Z5" s="4"/>
      <c r="AA5" s="4"/>
      <c r="AB5" s="4"/>
      <c r="AC5" s="4"/>
      <c r="AD5" s="4"/>
      <c r="AE5" s="4"/>
      <c r="AF5" s="4"/>
      <c r="AG5" s="5"/>
      <c r="AH5" s="2"/>
      <c r="AI5" s="2"/>
    </row>
    <row r="6" spans="1:35" ht="30" customHeight="1" x14ac:dyDescent="0.2">
      <c r="A6" s="144" t="s">
        <v>304</v>
      </c>
      <c r="B6" s="9" t="s">
        <v>47</v>
      </c>
      <c r="C6" s="9" t="s">
        <v>118</v>
      </c>
      <c r="D6" s="109" t="s">
        <v>305</v>
      </c>
      <c r="E6" s="9" t="s">
        <v>306</v>
      </c>
      <c r="F6" s="95" t="s">
        <v>307</v>
      </c>
      <c r="G6" s="9"/>
      <c r="H6" s="96" t="s">
        <v>52</v>
      </c>
      <c r="I6" s="33">
        <v>2024</v>
      </c>
      <c r="J6" s="12">
        <v>1500</v>
      </c>
      <c r="K6" s="120">
        <v>12000</v>
      </c>
      <c r="L6" s="12">
        <v>0</v>
      </c>
      <c r="M6" s="172">
        <v>0</v>
      </c>
      <c r="N6" s="183">
        <v>10000</v>
      </c>
      <c r="O6" s="12">
        <v>0</v>
      </c>
      <c r="P6" s="184">
        <v>0</v>
      </c>
      <c r="Q6" s="183">
        <v>0</v>
      </c>
      <c r="R6" s="12">
        <v>0</v>
      </c>
      <c r="S6" s="184">
        <v>0</v>
      </c>
      <c r="T6" s="183">
        <v>0</v>
      </c>
      <c r="U6" s="12">
        <v>0</v>
      </c>
      <c r="V6" s="184">
        <v>0</v>
      </c>
      <c r="W6" s="166">
        <v>0</v>
      </c>
      <c r="X6" s="12">
        <f>SUM(J6:W6)</f>
        <v>23500</v>
      </c>
      <c r="Y6" s="12"/>
      <c r="Z6" s="11">
        <v>1</v>
      </c>
      <c r="AA6" s="26" t="s">
        <v>308</v>
      </c>
      <c r="AB6" s="13"/>
      <c r="AC6" s="13"/>
      <c r="AD6" s="13"/>
      <c r="AE6" s="9" t="s">
        <v>72</v>
      </c>
      <c r="AF6" s="9"/>
      <c r="AG6" s="7" t="s">
        <v>309</v>
      </c>
      <c r="AH6" s="2"/>
      <c r="AI6" s="2"/>
    </row>
    <row r="7" spans="1:35" ht="30" customHeight="1" x14ac:dyDescent="0.2">
      <c r="A7" s="145" t="s">
        <v>310</v>
      </c>
      <c r="B7" s="9" t="s">
        <v>47</v>
      </c>
      <c r="C7" s="9" t="s">
        <v>104</v>
      </c>
      <c r="D7" s="109" t="s">
        <v>311</v>
      </c>
      <c r="E7" s="9" t="s">
        <v>312</v>
      </c>
      <c r="F7" s="95" t="s">
        <v>307</v>
      </c>
      <c r="G7" s="9"/>
      <c r="H7" s="96" t="s">
        <v>62</v>
      </c>
      <c r="I7" s="33">
        <v>2024</v>
      </c>
      <c r="J7" s="12">
        <v>0</v>
      </c>
      <c r="K7" s="120">
        <v>16000</v>
      </c>
      <c r="L7" s="12">
        <v>0</v>
      </c>
      <c r="M7" s="172">
        <v>0</v>
      </c>
      <c r="N7" s="183">
        <v>0</v>
      </c>
      <c r="O7" s="12">
        <v>0</v>
      </c>
      <c r="P7" s="184">
        <v>0</v>
      </c>
      <c r="Q7" s="183">
        <v>0</v>
      </c>
      <c r="R7" s="12">
        <v>0</v>
      </c>
      <c r="S7" s="184">
        <v>0</v>
      </c>
      <c r="T7" s="183">
        <v>0</v>
      </c>
      <c r="U7" s="12">
        <v>0</v>
      </c>
      <c r="V7" s="184">
        <v>0</v>
      </c>
      <c r="W7" s="166">
        <v>0</v>
      </c>
      <c r="X7" s="12">
        <f>SUM(J7:W7)</f>
        <v>16000</v>
      </c>
      <c r="Y7" s="12"/>
      <c r="Z7" s="11">
        <v>1</v>
      </c>
      <c r="AA7" s="26">
        <v>1</v>
      </c>
      <c r="AB7" s="13">
        <v>2</v>
      </c>
      <c r="AC7" s="13">
        <v>1</v>
      </c>
      <c r="AD7" s="13"/>
      <c r="AE7" s="9" t="s">
        <v>102</v>
      </c>
      <c r="AF7" s="9"/>
      <c r="AG7" s="7" t="s">
        <v>313</v>
      </c>
      <c r="AH7" s="2"/>
      <c r="AI7" s="2"/>
    </row>
    <row r="8" spans="1:35" s="80" customFormat="1" ht="30" customHeight="1" x14ac:dyDescent="0.2">
      <c r="C8" s="74"/>
      <c r="D8" s="74" t="s">
        <v>314</v>
      </c>
      <c r="E8" s="74"/>
      <c r="F8" s="75"/>
      <c r="G8" s="74"/>
      <c r="H8" s="74"/>
      <c r="I8" s="76"/>
      <c r="J8" s="77"/>
      <c r="K8" s="77">
        <f>SUM(K6:K7)</f>
        <v>28000</v>
      </c>
      <c r="L8" s="77">
        <f t="shared" ref="L8:W8" si="0">SUM(L6:L7)</f>
        <v>0</v>
      </c>
      <c r="M8" s="173">
        <f t="shared" si="0"/>
        <v>0</v>
      </c>
      <c r="N8" s="185">
        <f t="shared" si="0"/>
        <v>10000</v>
      </c>
      <c r="O8" s="77">
        <f t="shared" si="0"/>
        <v>0</v>
      </c>
      <c r="P8" s="186">
        <f t="shared" si="0"/>
        <v>0</v>
      </c>
      <c r="Q8" s="185">
        <f t="shared" si="0"/>
        <v>0</v>
      </c>
      <c r="R8" s="77">
        <f t="shared" si="0"/>
        <v>0</v>
      </c>
      <c r="S8" s="186">
        <f t="shared" si="0"/>
        <v>0</v>
      </c>
      <c r="T8" s="185">
        <f t="shared" si="0"/>
        <v>0</v>
      </c>
      <c r="U8" s="77">
        <f t="shared" si="0"/>
        <v>0</v>
      </c>
      <c r="V8" s="186">
        <f t="shared" si="0"/>
        <v>0</v>
      </c>
      <c r="W8" s="176">
        <f t="shared" si="0"/>
        <v>0</v>
      </c>
      <c r="X8" s="77">
        <f>SUM(X6:X7)</f>
        <v>39500</v>
      </c>
      <c r="Y8" s="77"/>
      <c r="Z8" s="76"/>
      <c r="AA8" s="75"/>
      <c r="AB8" s="75"/>
      <c r="AC8" s="75"/>
      <c r="AD8" s="75"/>
      <c r="AE8" s="74"/>
      <c r="AF8" s="74"/>
      <c r="AG8" s="78"/>
      <c r="AH8" s="79"/>
      <c r="AI8" s="79"/>
    </row>
    <row r="9" spans="1:35" ht="30" customHeight="1" x14ac:dyDescent="0.2">
      <c r="A9" s="108" t="s">
        <v>46</v>
      </c>
      <c r="B9" s="9" t="s">
        <v>47</v>
      </c>
      <c r="C9" s="9" t="s">
        <v>48</v>
      </c>
      <c r="D9" s="82" t="s">
        <v>49</v>
      </c>
      <c r="E9" s="9" t="s">
        <v>50</v>
      </c>
      <c r="F9" s="13" t="s">
        <v>51</v>
      </c>
      <c r="G9" s="9"/>
      <c r="H9" s="9" t="s">
        <v>52</v>
      </c>
      <c r="I9" s="11">
        <v>2024</v>
      </c>
      <c r="J9" s="12">
        <v>0</v>
      </c>
      <c r="K9" s="107">
        <v>1150</v>
      </c>
      <c r="L9" s="12">
        <v>0</v>
      </c>
      <c r="M9" s="172">
        <v>0</v>
      </c>
      <c r="N9" s="183">
        <v>0</v>
      </c>
      <c r="O9" s="12">
        <v>0</v>
      </c>
      <c r="P9" s="184">
        <v>0</v>
      </c>
      <c r="Q9" s="183">
        <v>0</v>
      </c>
      <c r="R9" s="12">
        <v>0</v>
      </c>
      <c r="S9" s="184">
        <v>0</v>
      </c>
      <c r="T9" s="183">
        <v>0</v>
      </c>
      <c r="U9" s="12">
        <v>0</v>
      </c>
      <c r="V9" s="184">
        <v>0</v>
      </c>
      <c r="W9" s="166">
        <v>0</v>
      </c>
      <c r="X9" s="12">
        <f>SUM(J9:W9)</f>
        <v>1150</v>
      </c>
      <c r="Y9" s="12"/>
      <c r="Z9" s="11">
        <v>1</v>
      </c>
      <c r="AA9" s="13" t="s">
        <v>53</v>
      </c>
      <c r="AB9" s="13" t="s">
        <v>53</v>
      </c>
      <c r="AC9" s="13" t="s">
        <v>53</v>
      </c>
      <c r="AD9" s="13" t="s">
        <v>54</v>
      </c>
      <c r="AE9" s="9" t="s">
        <v>55</v>
      </c>
      <c r="AF9" s="9"/>
      <c r="AG9" s="7" t="s">
        <v>315</v>
      </c>
      <c r="AH9" s="2"/>
      <c r="AI9" s="2"/>
    </row>
    <row r="10" spans="1:35" ht="30" customHeight="1" x14ac:dyDescent="0.2">
      <c r="A10" s="108" t="s">
        <v>57</v>
      </c>
      <c r="B10" s="9" t="s">
        <v>47</v>
      </c>
      <c r="C10" s="9" t="s">
        <v>58</v>
      </c>
      <c r="D10" s="82" t="s">
        <v>59</v>
      </c>
      <c r="E10" s="9" t="s">
        <v>60</v>
      </c>
      <c r="F10" s="13" t="s">
        <v>51</v>
      </c>
      <c r="G10" s="9"/>
      <c r="H10" s="9" t="s">
        <v>62</v>
      </c>
      <c r="I10" s="11">
        <v>2024</v>
      </c>
      <c r="J10" s="12">
        <v>0</v>
      </c>
      <c r="K10" s="107">
        <v>2700</v>
      </c>
      <c r="L10" s="12">
        <v>0</v>
      </c>
      <c r="M10" s="172">
        <v>0</v>
      </c>
      <c r="N10" s="183">
        <v>0</v>
      </c>
      <c r="O10" s="12">
        <v>0</v>
      </c>
      <c r="P10" s="184">
        <v>0</v>
      </c>
      <c r="Q10" s="183">
        <v>0</v>
      </c>
      <c r="R10" s="12">
        <v>0</v>
      </c>
      <c r="S10" s="184">
        <v>0</v>
      </c>
      <c r="T10" s="183">
        <v>0</v>
      </c>
      <c r="U10" s="12">
        <v>0</v>
      </c>
      <c r="V10" s="184">
        <v>0</v>
      </c>
      <c r="W10" s="166">
        <v>0</v>
      </c>
      <c r="X10" s="12">
        <f>SUM(J10:W10)</f>
        <v>2700</v>
      </c>
      <c r="Y10" s="12"/>
      <c r="Z10" s="11">
        <v>2</v>
      </c>
      <c r="AA10" s="73">
        <v>1</v>
      </c>
      <c r="AB10" s="13" t="s">
        <v>63</v>
      </c>
      <c r="AC10" s="13" t="s">
        <v>53</v>
      </c>
      <c r="AD10" t="s">
        <v>64</v>
      </c>
      <c r="AE10" s="9" t="s">
        <v>65</v>
      </c>
      <c r="AF10" s="9"/>
      <c r="AG10" s="7" t="s">
        <v>316</v>
      </c>
      <c r="AH10" s="2"/>
      <c r="AI10" s="2"/>
    </row>
    <row r="11" spans="1:35" ht="30" customHeight="1" x14ac:dyDescent="0.2">
      <c r="A11" s="108" t="s">
        <v>66</v>
      </c>
      <c r="B11" s="9" t="s">
        <v>47</v>
      </c>
      <c r="C11" s="9" t="s">
        <v>67</v>
      </c>
      <c r="D11" s="82" t="s">
        <v>68</v>
      </c>
      <c r="E11" s="9" t="s">
        <v>317</v>
      </c>
      <c r="F11" s="13" t="s">
        <v>51</v>
      </c>
      <c r="G11" s="9"/>
      <c r="H11" s="9" t="s">
        <v>71</v>
      </c>
      <c r="I11" s="11">
        <v>2025</v>
      </c>
      <c r="J11" s="12">
        <v>0</v>
      </c>
      <c r="K11" s="107">
        <v>3300</v>
      </c>
      <c r="L11" s="12">
        <v>0</v>
      </c>
      <c r="M11" s="172">
        <v>0</v>
      </c>
      <c r="N11" s="187">
        <v>0</v>
      </c>
      <c r="O11" s="12">
        <v>0</v>
      </c>
      <c r="P11" s="184">
        <v>0</v>
      </c>
      <c r="Q11" s="183">
        <v>0</v>
      </c>
      <c r="R11" s="12">
        <v>0</v>
      </c>
      <c r="S11" s="184">
        <v>0</v>
      </c>
      <c r="T11" s="183">
        <v>0</v>
      </c>
      <c r="U11" s="12">
        <v>0</v>
      </c>
      <c r="V11" s="184">
        <v>0</v>
      </c>
      <c r="W11" s="166">
        <v>0</v>
      </c>
      <c r="X11" s="12">
        <f>SUM(J11:W11)</f>
        <v>3300</v>
      </c>
      <c r="Y11" s="12"/>
      <c r="Z11" s="11">
        <v>3</v>
      </c>
      <c r="AA11" s="13" t="s">
        <v>53</v>
      </c>
      <c r="AB11" s="13" t="s">
        <v>63</v>
      </c>
      <c r="AC11" s="13" t="s">
        <v>53</v>
      </c>
      <c r="AD11" s="13" t="s">
        <v>54</v>
      </c>
      <c r="AE11" s="9" t="s">
        <v>72</v>
      </c>
      <c r="AF11" s="9"/>
      <c r="AG11" s="7" t="s">
        <v>318</v>
      </c>
      <c r="AH11" s="2"/>
      <c r="AI11" s="2"/>
    </row>
    <row r="12" spans="1:35" ht="30" customHeight="1" x14ac:dyDescent="0.2">
      <c r="A12" s="108" t="s">
        <v>73</v>
      </c>
      <c r="B12" s="9" t="s">
        <v>47</v>
      </c>
      <c r="C12" s="9" t="s">
        <v>58</v>
      </c>
      <c r="D12" s="82" t="s">
        <v>74</v>
      </c>
      <c r="E12" s="9" t="s">
        <v>319</v>
      </c>
      <c r="F12" s="13" t="s">
        <v>51</v>
      </c>
      <c r="G12" s="9"/>
      <c r="H12" s="9" t="s">
        <v>71</v>
      </c>
      <c r="I12" s="11">
        <v>2025</v>
      </c>
      <c r="J12" s="12">
        <v>0</v>
      </c>
      <c r="K12" s="107">
        <v>1000</v>
      </c>
      <c r="L12" s="12">
        <v>0</v>
      </c>
      <c r="M12" s="172">
        <v>0</v>
      </c>
      <c r="N12" s="188">
        <v>0</v>
      </c>
      <c r="O12" s="12">
        <v>0</v>
      </c>
      <c r="P12" s="184">
        <v>0</v>
      </c>
      <c r="Q12" s="183">
        <v>0</v>
      </c>
      <c r="R12" s="12">
        <v>0</v>
      </c>
      <c r="S12" s="184">
        <v>0</v>
      </c>
      <c r="T12" s="183">
        <v>0</v>
      </c>
      <c r="U12" s="12">
        <v>0</v>
      </c>
      <c r="V12" s="184">
        <v>0</v>
      </c>
      <c r="W12" s="166">
        <v>0</v>
      </c>
      <c r="X12" s="12">
        <f>SUM(J12:W12)</f>
        <v>1000</v>
      </c>
      <c r="Y12" s="12"/>
      <c r="Z12" s="11">
        <v>3</v>
      </c>
      <c r="AA12" s="73">
        <v>1</v>
      </c>
      <c r="AB12" s="13" t="s">
        <v>63</v>
      </c>
      <c r="AC12" s="13" t="s">
        <v>53</v>
      </c>
      <c r="AD12" t="s">
        <v>77</v>
      </c>
      <c r="AE12" s="9" t="s">
        <v>65</v>
      </c>
      <c r="AF12" s="9"/>
      <c r="AG12" s="7" t="s">
        <v>320</v>
      </c>
      <c r="AH12" s="2"/>
      <c r="AI12" s="2"/>
    </row>
    <row r="13" spans="1:35" s="81" customFormat="1" ht="30" customHeight="1" x14ac:dyDescent="0.2">
      <c r="A13" s="89"/>
      <c r="B13" s="89"/>
      <c r="C13" s="89"/>
      <c r="D13" s="89" t="s">
        <v>321</v>
      </c>
      <c r="E13" s="90"/>
      <c r="F13" s="90"/>
      <c r="G13" s="89"/>
      <c r="H13" s="89"/>
      <c r="I13" s="91"/>
      <c r="J13" s="92"/>
      <c r="K13" s="92">
        <f t="shared" ref="K13:X13" si="1">SUM(K9:K12)</f>
        <v>8150</v>
      </c>
      <c r="L13" s="92">
        <f t="shared" si="1"/>
        <v>0</v>
      </c>
      <c r="M13" s="174">
        <f t="shared" si="1"/>
        <v>0</v>
      </c>
      <c r="N13" s="189">
        <f t="shared" si="1"/>
        <v>0</v>
      </c>
      <c r="O13" s="92">
        <f t="shared" si="1"/>
        <v>0</v>
      </c>
      <c r="P13" s="190">
        <f t="shared" si="1"/>
        <v>0</v>
      </c>
      <c r="Q13" s="189">
        <f t="shared" si="1"/>
        <v>0</v>
      </c>
      <c r="R13" s="92">
        <f t="shared" si="1"/>
        <v>0</v>
      </c>
      <c r="S13" s="190">
        <f t="shared" si="1"/>
        <v>0</v>
      </c>
      <c r="T13" s="189">
        <f t="shared" si="1"/>
        <v>0</v>
      </c>
      <c r="U13" s="92">
        <f t="shared" si="1"/>
        <v>0</v>
      </c>
      <c r="V13" s="190">
        <f t="shared" si="1"/>
        <v>0</v>
      </c>
      <c r="W13" s="177">
        <f t="shared" si="1"/>
        <v>0</v>
      </c>
      <c r="X13" s="92">
        <f t="shared" si="1"/>
        <v>8150</v>
      </c>
      <c r="Y13" s="92"/>
      <c r="Z13" s="91" t="s">
        <v>246</v>
      </c>
      <c r="AA13" s="90" t="s">
        <v>246</v>
      </c>
      <c r="AB13" s="90" t="s">
        <v>246</v>
      </c>
      <c r="AC13" s="90" t="s">
        <v>246</v>
      </c>
      <c r="AD13" s="90" t="s">
        <v>246</v>
      </c>
      <c r="AE13" s="89" t="s">
        <v>246</v>
      </c>
      <c r="AF13" s="89" t="s">
        <v>246</v>
      </c>
      <c r="AG13" s="89" t="s">
        <v>246</v>
      </c>
      <c r="AH13" s="2"/>
      <c r="AI13" s="2"/>
    </row>
    <row r="14" spans="1:35" s="81" customFormat="1" ht="30" customHeight="1" x14ac:dyDescent="0.2">
      <c r="A14" s="108" t="s">
        <v>78</v>
      </c>
      <c r="B14" s="9" t="s">
        <v>47</v>
      </c>
      <c r="C14" s="9" t="s">
        <v>79</v>
      </c>
      <c r="D14" s="9" t="s">
        <v>80</v>
      </c>
      <c r="E14" s="59" t="s">
        <v>81</v>
      </c>
      <c r="F14" s="13" t="s">
        <v>51</v>
      </c>
      <c r="G14" s="89"/>
      <c r="H14" s="9" t="s">
        <v>83</v>
      </c>
      <c r="I14" s="11">
        <v>2024</v>
      </c>
      <c r="J14" s="169">
        <f>1082.6+1417.4+80</f>
        <v>2580</v>
      </c>
      <c r="K14" s="107">
        <v>50000</v>
      </c>
      <c r="L14" s="12">
        <v>0</v>
      </c>
      <c r="M14" s="172">
        <v>0</v>
      </c>
      <c r="N14" s="187">
        <v>50000</v>
      </c>
      <c r="O14" s="122">
        <v>0</v>
      </c>
      <c r="P14" s="191">
        <v>0</v>
      </c>
      <c r="Q14" s="187">
        <v>0</v>
      </c>
      <c r="R14" s="122">
        <v>0</v>
      </c>
      <c r="S14" s="184">
        <v>0</v>
      </c>
      <c r="T14" s="183">
        <v>0</v>
      </c>
      <c r="U14" s="12">
        <v>0</v>
      </c>
      <c r="V14" s="184">
        <v>0</v>
      </c>
      <c r="W14" s="166">
        <v>0</v>
      </c>
      <c r="X14" s="12">
        <f>SUM(J14:W14)</f>
        <v>102580</v>
      </c>
      <c r="Y14" s="92"/>
      <c r="Z14" s="91"/>
      <c r="AA14" s="90">
        <v>1</v>
      </c>
      <c r="AB14" s="90"/>
      <c r="AC14" s="90"/>
      <c r="AD14" s="13" t="s">
        <v>54</v>
      </c>
      <c r="AE14" s="9" t="s">
        <v>55</v>
      </c>
      <c r="AF14" s="9" t="s">
        <v>65</v>
      </c>
      <c r="AG14" s="7" t="s">
        <v>322</v>
      </c>
      <c r="AH14" s="2"/>
      <c r="AI14" s="2"/>
    </row>
    <row r="15" spans="1:35" s="81" customFormat="1" ht="30" customHeight="1" x14ac:dyDescent="0.2">
      <c r="A15" s="108" t="s">
        <v>84</v>
      </c>
      <c r="B15" s="9" t="s">
        <v>47</v>
      </c>
      <c r="C15" s="9" t="s">
        <v>67</v>
      </c>
      <c r="D15" s="9" t="s">
        <v>85</v>
      </c>
      <c r="E15" s="59" t="s">
        <v>86</v>
      </c>
      <c r="F15" s="13" t="s">
        <v>51</v>
      </c>
      <c r="G15" s="89"/>
      <c r="H15" s="9" t="s">
        <v>83</v>
      </c>
      <c r="I15" s="11">
        <v>2024</v>
      </c>
      <c r="J15" s="169">
        <v>1000</v>
      </c>
      <c r="K15" s="107">
        <v>9000</v>
      </c>
      <c r="L15" s="12">
        <v>0</v>
      </c>
      <c r="M15" s="172">
        <v>0</v>
      </c>
      <c r="N15" s="187">
        <v>0</v>
      </c>
      <c r="O15" s="122">
        <v>0</v>
      </c>
      <c r="P15" s="191">
        <v>0</v>
      </c>
      <c r="Q15" s="187">
        <v>0</v>
      </c>
      <c r="R15" s="122">
        <v>0</v>
      </c>
      <c r="S15" s="184">
        <v>0</v>
      </c>
      <c r="T15" s="183">
        <v>0</v>
      </c>
      <c r="U15" s="12">
        <v>0</v>
      </c>
      <c r="V15" s="184">
        <v>0</v>
      </c>
      <c r="W15" s="166">
        <v>0</v>
      </c>
      <c r="X15" s="12">
        <f t="shared" ref="X15:X19" si="2">SUM(J15:W15)</f>
        <v>10000</v>
      </c>
      <c r="Y15" s="92"/>
      <c r="Z15" s="91"/>
      <c r="AA15" s="90">
        <v>1</v>
      </c>
      <c r="AB15" s="90"/>
      <c r="AC15" s="90"/>
      <c r="AD15" s="13" t="s">
        <v>54</v>
      </c>
      <c r="AE15" s="9" t="s">
        <v>72</v>
      </c>
      <c r="AF15" s="9" t="s">
        <v>72</v>
      </c>
      <c r="AG15" s="7" t="s">
        <v>323</v>
      </c>
      <c r="AH15" s="2"/>
      <c r="AI15" s="2"/>
    </row>
    <row r="16" spans="1:35" s="81" customFormat="1" ht="30" customHeight="1" x14ac:dyDescent="0.2">
      <c r="A16" s="108" t="s">
        <v>88</v>
      </c>
      <c r="B16" s="9" t="s">
        <v>47</v>
      </c>
      <c r="C16" s="9" t="s">
        <v>79</v>
      </c>
      <c r="D16" s="9" t="s">
        <v>89</v>
      </c>
      <c r="E16" s="59" t="s">
        <v>90</v>
      </c>
      <c r="F16" s="13" t="s">
        <v>51</v>
      </c>
      <c r="G16" s="89"/>
      <c r="H16" s="9" t="s">
        <v>83</v>
      </c>
      <c r="I16" s="11">
        <v>2024</v>
      </c>
      <c r="J16" s="169">
        <f>226.27+73.73</f>
        <v>300</v>
      </c>
      <c r="K16" s="107">
        <v>9000</v>
      </c>
      <c r="L16" s="12">
        <v>0</v>
      </c>
      <c r="M16" s="172">
        <v>0</v>
      </c>
      <c r="N16" s="187">
        <v>0</v>
      </c>
      <c r="O16" s="122">
        <v>0</v>
      </c>
      <c r="P16" s="191">
        <v>0</v>
      </c>
      <c r="Q16" s="187">
        <v>0</v>
      </c>
      <c r="R16" s="122">
        <v>0</v>
      </c>
      <c r="S16" s="184">
        <v>0</v>
      </c>
      <c r="T16" s="183">
        <v>0</v>
      </c>
      <c r="U16" s="12">
        <v>0</v>
      </c>
      <c r="V16" s="184">
        <v>0</v>
      </c>
      <c r="W16" s="166">
        <v>0</v>
      </c>
      <c r="X16" s="12">
        <f t="shared" si="2"/>
        <v>9300</v>
      </c>
      <c r="Y16" s="92"/>
      <c r="Z16" s="91"/>
      <c r="AA16" s="90">
        <v>1</v>
      </c>
      <c r="AB16" s="90"/>
      <c r="AC16" s="90"/>
      <c r="AD16" s="13" t="s">
        <v>54</v>
      </c>
      <c r="AE16" s="9" t="s">
        <v>55</v>
      </c>
      <c r="AF16" s="9" t="s">
        <v>65</v>
      </c>
      <c r="AG16" s="7" t="s">
        <v>324</v>
      </c>
      <c r="AH16" s="2"/>
      <c r="AI16" s="2"/>
    </row>
    <row r="17" spans="1:35" s="81" customFormat="1" ht="30" customHeight="1" x14ac:dyDescent="0.2">
      <c r="A17" s="108" t="s">
        <v>92</v>
      </c>
      <c r="B17" s="9" t="s">
        <v>47</v>
      </c>
      <c r="C17" s="9" t="s">
        <v>93</v>
      </c>
      <c r="D17" s="9" t="s">
        <v>94</v>
      </c>
      <c r="E17" s="59" t="s">
        <v>95</v>
      </c>
      <c r="F17" s="13" t="s">
        <v>51</v>
      </c>
      <c r="G17" s="89"/>
      <c r="H17" s="9" t="s">
        <v>83</v>
      </c>
      <c r="I17" s="11">
        <v>2024</v>
      </c>
      <c r="J17" s="169">
        <v>2500</v>
      </c>
      <c r="K17" s="107">
        <v>10000</v>
      </c>
      <c r="L17" s="12">
        <v>0</v>
      </c>
      <c r="M17" s="172">
        <v>0</v>
      </c>
      <c r="N17" s="187">
        <v>8500</v>
      </c>
      <c r="O17" s="122">
        <v>0</v>
      </c>
      <c r="P17" s="191">
        <v>0</v>
      </c>
      <c r="Q17" s="187">
        <v>7500</v>
      </c>
      <c r="R17" s="122">
        <v>0</v>
      </c>
      <c r="S17" s="184">
        <v>0</v>
      </c>
      <c r="T17" s="183">
        <v>0</v>
      </c>
      <c r="U17" s="12">
        <v>0</v>
      </c>
      <c r="V17" s="184">
        <v>0</v>
      </c>
      <c r="W17" s="166">
        <v>0</v>
      </c>
      <c r="X17" s="12">
        <f t="shared" si="2"/>
        <v>28500</v>
      </c>
      <c r="Y17" s="92"/>
      <c r="Z17" s="91"/>
      <c r="AA17" s="90">
        <v>1</v>
      </c>
      <c r="AB17" s="90"/>
      <c r="AC17" s="90"/>
      <c r="AD17" s="13" t="s">
        <v>54</v>
      </c>
      <c r="AE17" s="9" t="s">
        <v>65</v>
      </c>
      <c r="AF17" s="168" t="s">
        <v>97</v>
      </c>
      <c r="AG17" s="7" t="s">
        <v>325</v>
      </c>
      <c r="AH17" s="2"/>
      <c r="AI17" s="2"/>
    </row>
    <row r="18" spans="1:35" s="81" customFormat="1" ht="30" customHeight="1" x14ac:dyDescent="0.2">
      <c r="A18" s="108" t="s">
        <v>326</v>
      </c>
      <c r="B18" s="9" t="s">
        <v>47</v>
      </c>
      <c r="C18" s="9" t="s">
        <v>79</v>
      </c>
      <c r="D18" s="109" t="s">
        <v>327</v>
      </c>
      <c r="E18" s="59" t="s">
        <v>328</v>
      </c>
      <c r="F18" s="13" t="s">
        <v>51</v>
      </c>
      <c r="G18" s="89"/>
      <c r="H18" s="9" t="s">
        <v>83</v>
      </c>
      <c r="I18" s="11">
        <v>2024</v>
      </c>
      <c r="J18" s="169">
        <f>618.31+781.69</f>
        <v>1400</v>
      </c>
      <c r="K18" s="120">
        <v>50000</v>
      </c>
      <c r="L18" s="12">
        <v>0</v>
      </c>
      <c r="M18" s="172">
        <v>0</v>
      </c>
      <c r="N18" s="187">
        <v>42000</v>
      </c>
      <c r="O18" s="122">
        <v>0</v>
      </c>
      <c r="P18" s="191">
        <v>0</v>
      </c>
      <c r="Q18" s="187">
        <v>0</v>
      </c>
      <c r="R18" s="122">
        <v>0</v>
      </c>
      <c r="S18" s="184">
        <v>0</v>
      </c>
      <c r="T18" s="183">
        <v>0</v>
      </c>
      <c r="U18" s="12">
        <v>0</v>
      </c>
      <c r="V18" s="184">
        <v>0</v>
      </c>
      <c r="W18" s="166">
        <v>0</v>
      </c>
      <c r="X18" s="12">
        <f t="shared" si="2"/>
        <v>93400</v>
      </c>
      <c r="Y18" s="92"/>
      <c r="Z18" s="91"/>
      <c r="AA18" s="90">
        <v>1</v>
      </c>
      <c r="AB18" s="90"/>
      <c r="AC18" s="90"/>
      <c r="AD18" s="13" t="s">
        <v>54</v>
      </c>
      <c r="AE18" s="9" t="s">
        <v>55</v>
      </c>
      <c r="AF18" s="168" t="s">
        <v>329</v>
      </c>
      <c r="AG18" s="7" t="s">
        <v>330</v>
      </c>
      <c r="AH18" s="2"/>
      <c r="AI18" s="2"/>
    </row>
    <row r="19" spans="1:35" s="81" customFormat="1" ht="30" customHeight="1" x14ac:dyDescent="0.2">
      <c r="A19" s="108" t="s">
        <v>98</v>
      </c>
      <c r="B19" s="14" t="s">
        <v>47</v>
      </c>
      <c r="C19" s="14" t="s">
        <v>67</v>
      </c>
      <c r="D19" s="14" t="s">
        <v>99</v>
      </c>
      <c r="E19" s="167" t="s">
        <v>100</v>
      </c>
      <c r="F19" s="13" t="s">
        <v>51</v>
      </c>
      <c r="G19" s="89"/>
      <c r="H19" s="14" t="s">
        <v>83</v>
      </c>
      <c r="I19" s="11">
        <v>2024</v>
      </c>
      <c r="J19" s="170">
        <f>3437.93+150+6812.07</f>
        <v>10400</v>
      </c>
      <c r="K19" s="171">
        <v>12500</v>
      </c>
      <c r="L19" s="12">
        <v>0</v>
      </c>
      <c r="M19" s="172">
        <v>0</v>
      </c>
      <c r="N19" s="192">
        <v>0</v>
      </c>
      <c r="O19" s="12">
        <v>0</v>
      </c>
      <c r="P19" s="184">
        <v>0</v>
      </c>
      <c r="Q19" s="192">
        <v>0</v>
      </c>
      <c r="R19" s="16">
        <v>0</v>
      </c>
      <c r="S19" s="196">
        <v>0</v>
      </c>
      <c r="T19" s="183">
        <v>0</v>
      </c>
      <c r="U19" s="12">
        <v>0</v>
      </c>
      <c r="V19" s="184">
        <v>0</v>
      </c>
      <c r="W19" s="166">
        <v>0</v>
      </c>
      <c r="X19" s="12">
        <f t="shared" si="2"/>
        <v>22900</v>
      </c>
      <c r="Y19" s="92"/>
      <c r="Z19" s="91"/>
      <c r="AA19" s="90">
        <v>1</v>
      </c>
      <c r="AB19" s="90"/>
      <c r="AC19" s="90"/>
      <c r="AD19" s="13" t="s">
        <v>54</v>
      </c>
      <c r="AE19" s="14" t="s">
        <v>102</v>
      </c>
      <c r="AF19" s="14" t="s">
        <v>72</v>
      </c>
      <c r="AG19" s="18" t="s">
        <v>331</v>
      </c>
      <c r="AH19" s="2"/>
      <c r="AI19" s="2"/>
    </row>
    <row r="20" spans="1:35" s="81" customFormat="1" ht="30" customHeight="1" x14ac:dyDescent="0.2">
      <c r="A20" s="89"/>
      <c r="B20" s="89"/>
      <c r="C20" s="89"/>
      <c r="D20" s="89" t="s">
        <v>332</v>
      </c>
      <c r="E20" s="90" t="s">
        <v>333</v>
      </c>
      <c r="F20" s="90"/>
      <c r="G20" s="89"/>
      <c r="H20" s="89"/>
      <c r="I20" s="91">
        <v>2024</v>
      </c>
      <c r="J20" s="92"/>
      <c r="K20" s="92">
        <f t="shared" ref="K20:M20" si="3">SUM(K14:K19)</f>
        <v>140500</v>
      </c>
      <c r="L20" s="92">
        <f t="shared" si="3"/>
        <v>0</v>
      </c>
      <c r="M20" s="174">
        <f t="shared" si="3"/>
        <v>0</v>
      </c>
      <c r="N20" s="189">
        <f>SUM(N14:N19)</f>
        <v>100500</v>
      </c>
      <c r="O20" s="92">
        <f t="shared" ref="O20:X20" si="4">SUM(O14:O19)</f>
        <v>0</v>
      </c>
      <c r="P20" s="190">
        <f t="shared" si="4"/>
        <v>0</v>
      </c>
      <c r="Q20" s="189">
        <f t="shared" si="4"/>
        <v>7500</v>
      </c>
      <c r="R20" s="92">
        <f t="shared" si="4"/>
        <v>0</v>
      </c>
      <c r="S20" s="190">
        <f t="shared" si="4"/>
        <v>0</v>
      </c>
      <c r="T20" s="189">
        <f t="shared" si="4"/>
        <v>0</v>
      </c>
      <c r="U20" s="92">
        <f t="shared" si="4"/>
        <v>0</v>
      </c>
      <c r="V20" s="190">
        <f t="shared" si="4"/>
        <v>0</v>
      </c>
      <c r="W20" s="177">
        <f t="shared" si="4"/>
        <v>0</v>
      </c>
      <c r="X20" s="92">
        <f t="shared" si="4"/>
        <v>266680</v>
      </c>
      <c r="Y20" s="92"/>
      <c r="Z20" s="91"/>
      <c r="AA20" s="90" t="s">
        <v>246</v>
      </c>
      <c r="AB20" s="90"/>
      <c r="AC20" s="90"/>
      <c r="AD20" s="90"/>
      <c r="AE20" s="89"/>
      <c r="AF20" s="89"/>
      <c r="AG20" s="93"/>
      <c r="AH20" s="2"/>
      <c r="AI20" s="2"/>
    </row>
    <row r="21" spans="1:35" ht="30" customHeight="1" x14ac:dyDescent="0.2">
      <c r="A21" s="108" t="s">
        <v>103</v>
      </c>
      <c r="B21" s="9" t="s">
        <v>47</v>
      </c>
      <c r="C21" s="9" t="s">
        <v>104</v>
      </c>
      <c r="D21" s="9" t="s">
        <v>105</v>
      </c>
      <c r="E21" s="9" t="s">
        <v>334</v>
      </c>
      <c r="F21" s="13" t="s">
        <v>51</v>
      </c>
      <c r="G21" s="9"/>
      <c r="H21" s="9" t="s">
        <v>62</v>
      </c>
      <c r="I21" s="11">
        <v>2024</v>
      </c>
      <c r="J21" s="12">
        <v>0</v>
      </c>
      <c r="K21" s="107">
        <v>1500</v>
      </c>
      <c r="L21" s="12">
        <v>0</v>
      </c>
      <c r="M21" s="172">
        <v>0</v>
      </c>
      <c r="N21" s="183">
        <v>0</v>
      </c>
      <c r="O21" s="12">
        <v>0</v>
      </c>
      <c r="P21" s="184">
        <v>0</v>
      </c>
      <c r="Q21" s="183">
        <v>0</v>
      </c>
      <c r="R21" s="12">
        <v>0</v>
      </c>
      <c r="S21" s="184">
        <v>0</v>
      </c>
      <c r="T21" s="183">
        <v>0</v>
      </c>
      <c r="U21" s="12">
        <v>0</v>
      </c>
      <c r="V21" s="184">
        <v>0</v>
      </c>
      <c r="W21" s="166">
        <v>0</v>
      </c>
      <c r="X21" s="12">
        <f t="shared" ref="X21:X48" si="5">SUM(J21:W21)</f>
        <v>1500</v>
      </c>
      <c r="Y21" s="12"/>
      <c r="Z21" s="11">
        <v>1</v>
      </c>
      <c r="AA21" s="26" t="s">
        <v>53</v>
      </c>
      <c r="AB21" s="13"/>
      <c r="AC21" s="13"/>
      <c r="AD21" s="13"/>
      <c r="AE21" s="9" t="s">
        <v>102</v>
      </c>
      <c r="AF21" s="9"/>
      <c r="AG21" s="7" t="s">
        <v>335</v>
      </c>
      <c r="AH21" s="2"/>
      <c r="AI21" s="2"/>
    </row>
    <row r="22" spans="1:35" ht="30" customHeight="1" x14ac:dyDescent="0.2">
      <c r="A22" s="108" t="s">
        <v>108</v>
      </c>
      <c r="B22" s="9" t="s">
        <v>47</v>
      </c>
      <c r="C22" s="9" t="s">
        <v>79</v>
      </c>
      <c r="D22" s="9" t="s">
        <v>109</v>
      </c>
      <c r="E22" s="9" t="s">
        <v>110</v>
      </c>
      <c r="F22" s="13" t="s">
        <v>51</v>
      </c>
      <c r="G22" s="9"/>
      <c r="H22" s="9" t="s">
        <v>62</v>
      </c>
      <c r="I22" s="11">
        <v>2024</v>
      </c>
      <c r="J22" s="12">
        <v>0</v>
      </c>
      <c r="K22" s="107">
        <v>500</v>
      </c>
      <c r="L22" s="12">
        <v>0</v>
      </c>
      <c r="M22" s="172">
        <v>0</v>
      </c>
      <c r="N22" s="183">
        <v>0</v>
      </c>
      <c r="O22" s="12">
        <v>0</v>
      </c>
      <c r="P22" s="184">
        <v>0</v>
      </c>
      <c r="Q22" s="183">
        <v>0</v>
      </c>
      <c r="R22" s="12">
        <v>0</v>
      </c>
      <c r="S22" s="184">
        <v>0</v>
      </c>
      <c r="T22" s="183">
        <v>0</v>
      </c>
      <c r="U22" s="12">
        <v>0</v>
      </c>
      <c r="V22" s="184">
        <v>0</v>
      </c>
      <c r="W22" s="166">
        <v>0</v>
      </c>
      <c r="X22" s="12">
        <f t="shared" si="5"/>
        <v>500</v>
      </c>
      <c r="Y22" s="12"/>
      <c r="Z22" s="11">
        <v>1</v>
      </c>
      <c r="AA22" s="26" t="s">
        <v>53</v>
      </c>
      <c r="AB22" s="13"/>
      <c r="AC22" s="13"/>
      <c r="AD22" s="13"/>
      <c r="AE22" s="9" t="s">
        <v>55</v>
      </c>
      <c r="AF22" s="9"/>
      <c r="AG22" s="7" t="s">
        <v>336</v>
      </c>
      <c r="AH22" s="2"/>
      <c r="AI22" s="2"/>
    </row>
    <row r="23" spans="1:35" ht="30" customHeight="1" x14ac:dyDescent="0.2">
      <c r="A23" s="108" t="s">
        <v>111</v>
      </c>
      <c r="B23" s="9" t="s">
        <v>47</v>
      </c>
      <c r="C23" s="9" t="s">
        <v>67</v>
      </c>
      <c r="D23" s="9" t="s">
        <v>112</v>
      </c>
      <c r="E23" s="9" t="s">
        <v>113</v>
      </c>
      <c r="F23" s="13" t="s">
        <v>51</v>
      </c>
      <c r="G23" s="9"/>
      <c r="H23" s="9" t="s">
        <v>62</v>
      </c>
      <c r="I23" s="11">
        <v>2024</v>
      </c>
      <c r="J23" s="12">
        <v>0</v>
      </c>
      <c r="K23" s="107">
        <v>4000</v>
      </c>
      <c r="L23" s="12">
        <v>0</v>
      </c>
      <c r="M23" s="172">
        <v>0</v>
      </c>
      <c r="N23" s="183">
        <v>0</v>
      </c>
      <c r="O23" s="12">
        <v>0</v>
      </c>
      <c r="P23" s="184">
        <v>0</v>
      </c>
      <c r="Q23" s="183">
        <v>0</v>
      </c>
      <c r="R23" s="12">
        <v>0</v>
      </c>
      <c r="S23" s="184">
        <v>0</v>
      </c>
      <c r="T23" s="183">
        <v>0</v>
      </c>
      <c r="U23" s="12">
        <v>0</v>
      </c>
      <c r="V23" s="184">
        <v>0</v>
      </c>
      <c r="W23" s="166">
        <v>0</v>
      </c>
      <c r="X23" s="12">
        <f t="shared" si="5"/>
        <v>4000</v>
      </c>
      <c r="Y23" s="12"/>
      <c r="Z23" s="11">
        <v>1</v>
      </c>
      <c r="AA23" s="26" t="s">
        <v>53</v>
      </c>
      <c r="AB23" s="13" t="s">
        <v>114</v>
      </c>
      <c r="AC23" s="26" t="s">
        <v>53</v>
      </c>
      <c r="AD23" s="13" t="s">
        <v>54</v>
      </c>
      <c r="AE23" s="9" t="s">
        <v>72</v>
      </c>
      <c r="AF23" s="9"/>
      <c r="AG23" s="7" t="s">
        <v>337</v>
      </c>
      <c r="AH23" s="2"/>
      <c r="AI23" s="2"/>
    </row>
    <row r="24" spans="1:35" ht="30" customHeight="1" x14ac:dyDescent="0.2">
      <c r="A24" s="108" t="s">
        <v>115</v>
      </c>
      <c r="B24" s="9" t="s">
        <v>47</v>
      </c>
      <c r="C24" s="9" t="s">
        <v>79</v>
      </c>
      <c r="D24" s="9" t="s">
        <v>116</v>
      </c>
      <c r="E24" s="9" t="s">
        <v>100</v>
      </c>
      <c r="F24" s="13" t="s">
        <v>51</v>
      </c>
      <c r="G24" s="9"/>
      <c r="H24" s="9" t="s">
        <v>52</v>
      </c>
      <c r="I24" s="11">
        <v>2024</v>
      </c>
      <c r="J24" s="12">
        <v>0</v>
      </c>
      <c r="K24" s="107">
        <v>7000</v>
      </c>
      <c r="L24" s="12">
        <v>0</v>
      </c>
      <c r="M24" s="172">
        <v>0</v>
      </c>
      <c r="N24" s="183">
        <v>0</v>
      </c>
      <c r="O24" s="12">
        <v>0</v>
      </c>
      <c r="P24" s="184">
        <v>0</v>
      </c>
      <c r="Q24" s="183">
        <v>0</v>
      </c>
      <c r="R24" s="12">
        <v>0</v>
      </c>
      <c r="S24" s="184">
        <v>0</v>
      </c>
      <c r="T24" s="183">
        <v>0</v>
      </c>
      <c r="U24" s="12">
        <v>0</v>
      </c>
      <c r="V24" s="184">
        <v>0</v>
      </c>
      <c r="W24" s="166">
        <v>0</v>
      </c>
      <c r="X24" s="12">
        <f t="shared" si="5"/>
        <v>7000</v>
      </c>
      <c r="Y24" s="12"/>
      <c r="Z24" s="11">
        <v>2</v>
      </c>
      <c r="AA24" s="26" t="s">
        <v>53</v>
      </c>
      <c r="AB24" s="13" t="s">
        <v>114</v>
      </c>
      <c r="AC24" s="26" t="s">
        <v>53</v>
      </c>
      <c r="AD24" s="13" t="s">
        <v>54</v>
      </c>
      <c r="AE24" s="9" t="s">
        <v>55</v>
      </c>
      <c r="AF24" s="9"/>
      <c r="AG24" s="7" t="s">
        <v>338</v>
      </c>
      <c r="AH24" s="2"/>
      <c r="AI24" s="2"/>
    </row>
    <row r="25" spans="1:35" ht="30" customHeight="1" x14ac:dyDescent="0.2">
      <c r="A25" s="108" t="s">
        <v>117</v>
      </c>
      <c r="B25" s="9" t="s">
        <v>47</v>
      </c>
      <c r="C25" s="9" t="s">
        <v>118</v>
      </c>
      <c r="D25" s="9" t="s">
        <v>119</v>
      </c>
      <c r="E25" s="9" t="s">
        <v>120</v>
      </c>
      <c r="F25" s="13" t="s">
        <v>51</v>
      </c>
      <c r="G25" s="9"/>
      <c r="H25" s="9" t="s">
        <v>62</v>
      </c>
      <c r="I25" s="11">
        <v>2024</v>
      </c>
      <c r="J25" s="12">
        <v>543.04999999999995</v>
      </c>
      <c r="K25" s="107">
        <v>2000</v>
      </c>
      <c r="L25" s="12">
        <v>0</v>
      </c>
      <c r="M25" s="172">
        <v>0</v>
      </c>
      <c r="N25" s="183">
        <v>20000</v>
      </c>
      <c r="O25" s="12">
        <v>0</v>
      </c>
      <c r="P25" s="184">
        <v>0</v>
      </c>
      <c r="Q25" s="183">
        <v>0</v>
      </c>
      <c r="R25" s="12">
        <v>0</v>
      </c>
      <c r="S25" s="184">
        <v>0</v>
      </c>
      <c r="T25" s="183">
        <v>0</v>
      </c>
      <c r="U25" s="12">
        <v>0</v>
      </c>
      <c r="V25" s="184">
        <v>0</v>
      </c>
      <c r="W25" s="166">
        <v>0</v>
      </c>
      <c r="X25" s="12">
        <f t="shared" si="5"/>
        <v>22543.05</v>
      </c>
      <c r="Y25" s="12">
        <v>542.94000000000005</v>
      </c>
      <c r="Z25" s="11">
        <v>1</v>
      </c>
      <c r="AA25" s="26" t="s">
        <v>53</v>
      </c>
      <c r="AB25" s="13" t="s">
        <v>63</v>
      </c>
      <c r="AC25" s="13" t="s">
        <v>63</v>
      </c>
      <c r="AD25" s="13" t="s">
        <v>54</v>
      </c>
      <c r="AE25" s="9" t="s">
        <v>72</v>
      </c>
      <c r="AF25" s="9"/>
      <c r="AG25" s="7" t="s">
        <v>339</v>
      </c>
      <c r="AH25" s="2"/>
      <c r="AI25" s="2"/>
    </row>
    <row r="26" spans="1:35" ht="30" customHeight="1" x14ac:dyDescent="0.2">
      <c r="A26" s="108" t="s">
        <v>122</v>
      </c>
      <c r="B26" s="9" t="s">
        <v>47</v>
      </c>
      <c r="C26" s="9" t="s">
        <v>67</v>
      </c>
      <c r="D26" s="9" t="s">
        <v>123</v>
      </c>
      <c r="E26" s="9" t="s">
        <v>124</v>
      </c>
      <c r="F26" s="13" t="s">
        <v>51</v>
      </c>
      <c r="G26" s="9"/>
      <c r="H26" s="9" t="s">
        <v>62</v>
      </c>
      <c r="I26" s="11">
        <v>2024</v>
      </c>
      <c r="J26" s="12">
        <v>0</v>
      </c>
      <c r="K26" s="107">
        <v>900</v>
      </c>
      <c r="L26" s="12">
        <v>0</v>
      </c>
      <c r="M26" s="172">
        <v>0</v>
      </c>
      <c r="N26" s="183">
        <v>0</v>
      </c>
      <c r="O26" s="12">
        <v>0</v>
      </c>
      <c r="P26" s="184">
        <v>0</v>
      </c>
      <c r="Q26" s="183">
        <v>0</v>
      </c>
      <c r="R26" s="12">
        <v>0</v>
      </c>
      <c r="S26" s="184">
        <v>0</v>
      </c>
      <c r="T26" s="183">
        <v>0</v>
      </c>
      <c r="U26" s="12">
        <v>0</v>
      </c>
      <c r="V26" s="184">
        <v>0</v>
      </c>
      <c r="W26" s="166">
        <v>0</v>
      </c>
      <c r="X26" s="12">
        <f t="shared" si="5"/>
        <v>900</v>
      </c>
      <c r="Y26" s="12"/>
      <c r="Z26" s="11">
        <v>1</v>
      </c>
      <c r="AA26" s="26" t="s">
        <v>53</v>
      </c>
      <c r="AB26" s="13" t="s">
        <v>114</v>
      </c>
      <c r="AC26" s="13" t="s">
        <v>63</v>
      </c>
      <c r="AD26" s="13" t="s">
        <v>54</v>
      </c>
      <c r="AE26" s="9" t="s">
        <v>72</v>
      </c>
      <c r="AF26" s="9"/>
      <c r="AG26" s="7" t="s">
        <v>340</v>
      </c>
      <c r="AH26" s="2"/>
      <c r="AI26" s="2"/>
    </row>
    <row r="27" spans="1:35" ht="30" customHeight="1" x14ac:dyDescent="0.2">
      <c r="A27" s="108" t="s">
        <v>126</v>
      </c>
      <c r="B27" s="9" t="s">
        <v>47</v>
      </c>
      <c r="C27" s="9" t="s">
        <v>67</v>
      </c>
      <c r="D27" s="9" t="s">
        <v>127</v>
      </c>
      <c r="E27" s="9" t="s">
        <v>128</v>
      </c>
      <c r="F27" s="13" t="s">
        <v>51</v>
      </c>
      <c r="G27" s="9"/>
      <c r="H27" s="9" t="s">
        <v>62</v>
      </c>
      <c r="I27" s="11">
        <v>2024</v>
      </c>
      <c r="J27" s="12">
        <v>0</v>
      </c>
      <c r="K27" s="107">
        <v>3500</v>
      </c>
      <c r="L27" s="12">
        <v>0</v>
      </c>
      <c r="M27" s="172">
        <v>0</v>
      </c>
      <c r="N27" s="183">
        <v>0</v>
      </c>
      <c r="O27" s="12">
        <v>0</v>
      </c>
      <c r="P27" s="184">
        <v>0</v>
      </c>
      <c r="Q27" s="183">
        <v>0</v>
      </c>
      <c r="R27" s="12">
        <v>0</v>
      </c>
      <c r="S27" s="184">
        <v>0</v>
      </c>
      <c r="T27" s="183">
        <v>0</v>
      </c>
      <c r="U27" s="12">
        <v>0</v>
      </c>
      <c r="V27" s="184">
        <v>0</v>
      </c>
      <c r="W27" s="166">
        <v>0</v>
      </c>
      <c r="X27" s="12">
        <f t="shared" si="5"/>
        <v>3500</v>
      </c>
      <c r="Y27" s="12"/>
      <c r="Z27" s="11">
        <v>1</v>
      </c>
      <c r="AA27" s="26" t="s">
        <v>53</v>
      </c>
      <c r="AB27" s="13" t="s">
        <v>114</v>
      </c>
      <c r="AC27" s="13" t="s">
        <v>63</v>
      </c>
      <c r="AD27" s="13" t="s">
        <v>54</v>
      </c>
      <c r="AE27" s="9" t="s">
        <v>72</v>
      </c>
      <c r="AF27" s="9"/>
      <c r="AG27" s="7" t="s">
        <v>341</v>
      </c>
      <c r="AH27" s="2"/>
      <c r="AI27" s="2"/>
    </row>
    <row r="28" spans="1:35" ht="30" customHeight="1" x14ac:dyDescent="0.2">
      <c r="A28" s="108" t="s">
        <v>130</v>
      </c>
      <c r="B28" s="9" t="s">
        <v>47</v>
      </c>
      <c r="C28" s="9" t="s">
        <v>104</v>
      </c>
      <c r="D28" s="9" t="s">
        <v>131</v>
      </c>
      <c r="E28" s="9" t="s">
        <v>342</v>
      </c>
      <c r="F28" s="13" t="s">
        <v>51</v>
      </c>
      <c r="G28" s="9"/>
      <c r="H28" s="9" t="s">
        <v>62</v>
      </c>
      <c r="I28" s="11">
        <v>2024</v>
      </c>
      <c r="J28" s="12">
        <v>0</v>
      </c>
      <c r="K28" s="107">
        <v>2500</v>
      </c>
      <c r="L28" s="12">
        <v>0</v>
      </c>
      <c r="M28" s="172">
        <v>0</v>
      </c>
      <c r="N28" s="183">
        <v>0</v>
      </c>
      <c r="O28" s="12">
        <v>0</v>
      </c>
      <c r="P28" s="184">
        <v>0</v>
      </c>
      <c r="Q28" s="183">
        <v>0</v>
      </c>
      <c r="R28" s="12">
        <v>0</v>
      </c>
      <c r="S28" s="184">
        <v>0</v>
      </c>
      <c r="T28" s="183">
        <v>0</v>
      </c>
      <c r="U28" s="12">
        <v>0</v>
      </c>
      <c r="V28" s="184">
        <v>0</v>
      </c>
      <c r="W28" s="166">
        <v>0</v>
      </c>
      <c r="X28" s="12">
        <f t="shared" si="5"/>
        <v>2500</v>
      </c>
      <c r="Y28" s="12"/>
      <c r="Z28" s="11">
        <v>1</v>
      </c>
      <c r="AA28" s="26" t="s">
        <v>53</v>
      </c>
      <c r="AB28" s="13"/>
      <c r="AC28" s="13"/>
      <c r="AD28" s="13"/>
      <c r="AE28" s="9" t="s">
        <v>102</v>
      </c>
      <c r="AF28" s="9"/>
      <c r="AG28" s="7" t="s">
        <v>343</v>
      </c>
      <c r="AH28" s="2"/>
      <c r="AI28" s="2"/>
    </row>
    <row r="29" spans="1:35" ht="30" customHeight="1" x14ac:dyDescent="0.2">
      <c r="A29" s="108" t="s">
        <v>134</v>
      </c>
      <c r="B29" s="9" t="s">
        <v>47</v>
      </c>
      <c r="C29" s="9" t="s">
        <v>104</v>
      </c>
      <c r="D29" s="9" t="s">
        <v>135</v>
      </c>
      <c r="E29" s="9" t="s">
        <v>344</v>
      </c>
      <c r="F29" s="13" t="s">
        <v>51</v>
      </c>
      <c r="G29" s="9"/>
      <c r="H29" s="9" t="s">
        <v>62</v>
      </c>
      <c r="I29" s="11">
        <v>2024</v>
      </c>
      <c r="J29" s="12">
        <v>0</v>
      </c>
      <c r="K29" s="107">
        <v>850</v>
      </c>
      <c r="L29" s="12">
        <v>0</v>
      </c>
      <c r="M29" s="172">
        <v>0</v>
      </c>
      <c r="N29" s="183">
        <v>0</v>
      </c>
      <c r="O29" s="12">
        <v>0</v>
      </c>
      <c r="P29" s="184">
        <v>0</v>
      </c>
      <c r="Q29" s="183">
        <v>0</v>
      </c>
      <c r="R29" s="12">
        <v>0</v>
      </c>
      <c r="S29" s="184">
        <v>0</v>
      </c>
      <c r="T29" s="183">
        <v>0</v>
      </c>
      <c r="U29" s="12">
        <v>0</v>
      </c>
      <c r="V29" s="184">
        <v>0</v>
      </c>
      <c r="W29" s="166">
        <v>0</v>
      </c>
      <c r="X29" s="12">
        <f t="shared" si="5"/>
        <v>850</v>
      </c>
      <c r="Y29" s="12"/>
      <c r="Z29" s="11">
        <v>1</v>
      </c>
      <c r="AA29" s="26" t="s">
        <v>53</v>
      </c>
      <c r="AB29" s="13"/>
      <c r="AC29" s="13"/>
      <c r="AD29" s="13"/>
      <c r="AE29" s="9" t="s">
        <v>102</v>
      </c>
      <c r="AF29" s="9"/>
      <c r="AG29" s="7" t="s">
        <v>345</v>
      </c>
      <c r="AH29" s="2"/>
      <c r="AI29" s="2"/>
    </row>
    <row r="30" spans="1:35" ht="30" customHeight="1" x14ac:dyDescent="0.2">
      <c r="A30" s="108" t="s">
        <v>138</v>
      </c>
      <c r="B30" s="9" t="s">
        <v>47</v>
      </c>
      <c r="C30" s="9" t="s">
        <v>79</v>
      </c>
      <c r="D30" s="9" t="s">
        <v>139</v>
      </c>
      <c r="E30" s="9" t="s">
        <v>140</v>
      </c>
      <c r="F30" s="13" t="s">
        <v>51</v>
      </c>
      <c r="G30" s="9"/>
      <c r="H30" s="9" t="s">
        <v>52</v>
      </c>
      <c r="I30" s="11">
        <v>2024</v>
      </c>
      <c r="J30" s="12">
        <v>0</v>
      </c>
      <c r="K30" s="107">
        <v>2000</v>
      </c>
      <c r="L30" s="12">
        <v>0</v>
      </c>
      <c r="M30" s="172">
        <v>0</v>
      </c>
      <c r="N30" s="183">
        <v>0</v>
      </c>
      <c r="O30" s="12">
        <v>0</v>
      </c>
      <c r="P30" s="184">
        <v>0</v>
      </c>
      <c r="Q30" s="183">
        <v>0</v>
      </c>
      <c r="R30" s="12">
        <v>0</v>
      </c>
      <c r="S30" s="184">
        <v>0</v>
      </c>
      <c r="T30" s="183">
        <v>0</v>
      </c>
      <c r="U30" s="12">
        <v>0</v>
      </c>
      <c r="V30" s="184">
        <v>0</v>
      </c>
      <c r="W30" s="166">
        <v>0</v>
      </c>
      <c r="X30" s="12">
        <f t="shared" si="5"/>
        <v>2000</v>
      </c>
      <c r="Y30" s="12"/>
      <c r="Z30" s="11">
        <v>1</v>
      </c>
      <c r="AA30" s="26" t="s">
        <v>53</v>
      </c>
      <c r="AB30" s="13" t="s">
        <v>114</v>
      </c>
      <c r="AC30" s="13" t="s">
        <v>63</v>
      </c>
      <c r="AD30" s="13" t="s">
        <v>54</v>
      </c>
      <c r="AE30" s="9" t="s">
        <v>55</v>
      </c>
      <c r="AF30" s="9"/>
      <c r="AG30" s="7" t="s">
        <v>346</v>
      </c>
      <c r="AH30" s="2"/>
      <c r="AI30" s="2"/>
    </row>
    <row r="31" spans="1:35" ht="30" customHeight="1" x14ac:dyDescent="0.2">
      <c r="A31" s="144" t="s">
        <v>347</v>
      </c>
      <c r="B31" s="9" t="s">
        <v>47</v>
      </c>
      <c r="C31" s="9" t="s">
        <v>67</v>
      </c>
      <c r="D31" s="109" t="s">
        <v>348</v>
      </c>
      <c r="E31" s="9" t="s">
        <v>349</v>
      </c>
      <c r="F31" s="13" t="s">
        <v>51</v>
      </c>
      <c r="G31" s="9"/>
      <c r="H31" s="9" t="s">
        <v>62</v>
      </c>
      <c r="I31" s="11">
        <v>2024</v>
      </c>
      <c r="J31" s="12">
        <v>0</v>
      </c>
      <c r="K31" s="120">
        <v>1500</v>
      </c>
      <c r="L31" s="12">
        <v>0</v>
      </c>
      <c r="M31" s="172">
        <v>0</v>
      </c>
      <c r="N31" s="183">
        <v>17500</v>
      </c>
      <c r="O31" s="12">
        <v>0</v>
      </c>
      <c r="P31" s="184">
        <v>0</v>
      </c>
      <c r="Q31" s="183">
        <v>0</v>
      </c>
      <c r="R31" s="12">
        <v>0</v>
      </c>
      <c r="S31" s="184">
        <v>0</v>
      </c>
      <c r="T31" s="183">
        <v>0</v>
      </c>
      <c r="U31" s="12">
        <v>0</v>
      </c>
      <c r="V31" s="184">
        <v>0</v>
      </c>
      <c r="W31" s="166">
        <v>0</v>
      </c>
      <c r="X31" s="12">
        <f t="shared" si="5"/>
        <v>19000</v>
      </c>
      <c r="Y31" s="12"/>
      <c r="Z31" s="11">
        <v>1</v>
      </c>
      <c r="AA31" s="26" t="s">
        <v>53</v>
      </c>
      <c r="AB31" s="26" t="s">
        <v>53</v>
      </c>
      <c r="AC31" s="26" t="s">
        <v>53</v>
      </c>
      <c r="AD31" s="13" t="s">
        <v>54</v>
      </c>
      <c r="AE31" s="9" t="s">
        <v>102</v>
      </c>
      <c r="AF31" s="9"/>
      <c r="AG31" s="7" t="s">
        <v>350</v>
      </c>
      <c r="AH31" s="2"/>
      <c r="AI31" s="2"/>
    </row>
    <row r="32" spans="1:35" ht="30" customHeight="1" x14ac:dyDescent="0.2">
      <c r="A32" s="108" t="s">
        <v>141</v>
      </c>
      <c r="B32" s="9" t="s">
        <v>47</v>
      </c>
      <c r="C32" s="9" t="s">
        <v>79</v>
      </c>
      <c r="D32" s="9" t="s">
        <v>142</v>
      </c>
      <c r="E32" s="9" t="s">
        <v>143</v>
      </c>
      <c r="F32" s="13" t="s">
        <v>51</v>
      </c>
      <c r="G32" s="9"/>
      <c r="H32" s="9" t="s">
        <v>52</v>
      </c>
      <c r="I32" s="11">
        <v>2024</v>
      </c>
      <c r="J32" s="12">
        <v>0</v>
      </c>
      <c r="K32" s="107">
        <v>9500</v>
      </c>
      <c r="L32" s="12">
        <v>0</v>
      </c>
      <c r="M32" s="172">
        <v>0</v>
      </c>
      <c r="N32" s="183">
        <v>0</v>
      </c>
      <c r="O32" s="12">
        <v>0</v>
      </c>
      <c r="P32" s="184">
        <v>0</v>
      </c>
      <c r="Q32" s="183">
        <v>0</v>
      </c>
      <c r="R32" s="12">
        <v>0</v>
      </c>
      <c r="S32" s="184">
        <v>0</v>
      </c>
      <c r="T32" s="183">
        <v>0</v>
      </c>
      <c r="U32" s="12">
        <v>0</v>
      </c>
      <c r="V32" s="184">
        <v>0</v>
      </c>
      <c r="W32" s="166">
        <v>0</v>
      </c>
      <c r="X32" s="12">
        <f t="shared" si="5"/>
        <v>9500</v>
      </c>
      <c r="Y32" s="12"/>
      <c r="Z32" s="11">
        <v>1</v>
      </c>
      <c r="AA32" s="26" t="s">
        <v>53</v>
      </c>
      <c r="AB32" s="26" t="s">
        <v>53</v>
      </c>
      <c r="AC32" s="26" t="s">
        <v>53</v>
      </c>
      <c r="AD32" s="13" t="s">
        <v>54</v>
      </c>
      <c r="AE32" s="9" t="s">
        <v>55</v>
      </c>
      <c r="AF32" s="9"/>
      <c r="AG32" s="7" t="s">
        <v>351</v>
      </c>
      <c r="AH32" s="2"/>
      <c r="AI32" s="2"/>
    </row>
    <row r="33" spans="1:35" ht="30" customHeight="1" x14ac:dyDescent="0.2">
      <c r="A33" s="144" t="s">
        <v>352</v>
      </c>
      <c r="B33" s="9" t="s">
        <v>47</v>
      </c>
      <c r="C33" s="9" t="s">
        <v>67</v>
      </c>
      <c r="D33" s="109" t="s">
        <v>149</v>
      </c>
      <c r="E33" s="9" t="s">
        <v>353</v>
      </c>
      <c r="F33" s="13" t="s">
        <v>51</v>
      </c>
      <c r="G33" s="9"/>
      <c r="H33" s="9" t="s">
        <v>62</v>
      </c>
      <c r="I33" s="11">
        <v>2024</v>
      </c>
      <c r="J33" s="12">
        <v>0</v>
      </c>
      <c r="K33" s="120">
        <v>3500</v>
      </c>
      <c r="L33" s="12">
        <v>0</v>
      </c>
      <c r="M33" s="172">
        <v>0</v>
      </c>
      <c r="N33" s="183">
        <v>0</v>
      </c>
      <c r="O33" s="12">
        <v>0</v>
      </c>
      <c r="P33" s="184">
        <v>0</v>
      </c>
      <c r="Q33" s="183">
        <v>0</v>
      </c>
      <c r="R33" s="12">
        <v>0</v>
      </c>
      <c r="S33" s="184">
        <v>0</v>
      </c>
      <c r="T33" s="183">
        <v>0</v>
      </c>
      <c r="U33" s="12">
        <v>0</v>
      </c>
      <c r="V33" s="184">
        <v>0</v>
      </c>
      <c r="W33" s="166">
        <v>0</v>
      </c>
      <c r="X33" s="12">
        <f t="shared" si="5"/>
        <v>3500</v>
      </c>
      <c r="Y33" s="12"/>
      <c r="Z33" s="11">
        <v>2</v>
      </c>
      <c r="AA33" s="26" t="s">
        <v>53</v>
      </c>
      <c r="AB33" s="26" t="s">
        <v>53</v>
      </c>
      <c r="AC33" s="13" t="s">
        <v>63</v>
      </c>
      <c r="AD33" s="13" t="s">
        <v>54</v>
      </c>
      <c r="AE33" s="9" t="s">
        <v>102</v>
      </c>
      <c r="AF33" s="9"/>
      <c r="AG33" s="7" t="s">
        <v>354</v>
      </c>
      <c r="AH33" s="2"/>
      <c r="AI33" s="2"/>
    </row>
    <row r="34" spans="1:35" ht="30" customHeight="1" x14ac:dyDescent="0.2">
      <c r="A34" s="108" t="s">
        <v>145</v>
      </c>
      <c r="B34" s="9" t="s">
        <v>47</v>
      </c>
      <c r="C34" s="9" t="s">
        <v>58</v>
      </c>
      <c r="D34" s="9" t="s">
        <v>146</v>
      </c>
      <c r="E34" s="9" t="s">
        <v>355</v>
      </c>
      <c r="F34" s="13" t="s">
        <v>51</v>
      </c>
      <c r="G34" s="9"/>
      <c r="H34" s="9" t="s">
        <v>62</v>
      </c>
      <c r="I34" s="11">
        <v>2024</v>
      </c>
      <c r="J34" s="12">
        <v>0</v>
      </c>
      <c r="K34" s="107">
        <v>150</v>
      </c>
      <c r="L34" s="12">
        <v>0</v>
      </c>
      <c r="M34" s="172">
        <v>0</v>
      </c>
      <c r="N34" s="183">
        <v>0</v>
      </c>
      <c r="O34" s="12">
        <v>0</v>
      </c>
      <c r="P34" s="184">
        <v>0</v>
      </c>
      <c r="Q34" s="183">
        <v>0</v>
      </c>
      <c r="R34" s="12">
        <v>0</v>
      </c>
      <c r="S34" s="184">
        <v>0</v>
      </c>
      <c r="T34" s="183">
        <v>0</v>
      </c>
      <c r="U34" s="12">
        <v>0</v>
      </c>
      <c r="V34" s="184">
        <v>0</v>
      </c>
      <c r="W34" s="166">
        <v>0</v>
      </c>
      <c r="X34" s="12">
        <f t="shared" si="5"/>
        <v>150</v>
      </c>
      <c r="Y34" s="12"/>
      <c r="Z34" s="11">
        <v>1</v>
      </c>
      <c r="AA34" s="26" t="s">
        <v>53</v>
      </c>
      <c r="AB34" s="13" t="s">
        <v>114</v>
      </c>
      <c r="AC34" s="26" t="s">
        <v>53</v>
      </c>
      <c r="AD34" s="13" t="s">
        <v>54</v>
      </c>
      <c r="AE34" s="9" t="s">
        <v>65</v>
      </c>
      <c r="AF34" s="9"/>
      <c r="AG34" s="7" t="s">
        <v>356</v>
      </c>
      <c r="AH34" s="2"/>
      <c r="AI34" s="2"/>
    </row>
    <row r="35" spans="1:35" ht="30" customHeight="1" x14ac:dyDescent="0.2">
      <c r="A35" s="144" t="s">
        <v>357</v>
      </c>
      <c r="B35" s="9" t="s">
        <v>47</v>
      </c>
      <c r="C35" s="9" t="s">
        <v>67</v>
      </c>
      <c r="D35" s="109" t="s">
        <v>358</v>
      </c>
      <c r="E35" s="9" t="s">
        <v>359</v>
      </c>
      <c r="F35" s="13" t="s">
        <v>51</v>
      </c>
      <c r="G35" s="9"/>
      <c r="H35" s="9" t="s">
        <v>62</v>
      </c>
      <c r="I35" s="11">
        <v>2024</v>
      </c>
      <c r="J35" s="12">
        <v>45.98</v>
      </c>
      <c r="K35" s="119">
        <v>10000</v>
      </c>
      <c r="L35" s="12">
        <v>0</v>
      </c>
      <c r="M35" s="172">
        <v>0</v>
      </c>
      <c r="N35" s="183">
        <v>0</v>
      </c>
      <c r="O35" s="12">
        <v>0</v>
      </c>
      <c r="P35" s="184">
        <v>0</v>
      </c>
      <c r="Q35" s="183">
        <v>0</v>
      </c>
      <c r="R35" s="12">
        <v>0</v>
      </c>
      <c r="S35" s="184">
        <v>0</v>
      </c>
      <c r="T35" s="183">
        <v>0</v>
      </c>
      <c r="U35" s="12">
        <v>0</v>
      </c>
      <c r="V35" s="184">
        <v>0</v>
      </c>
      <c r="W35" s="166">
        <v>0</v>
      </c>
      <c r="X35" s="12">
        <f t="shared" si="5"/>
        <v>10045.98</v>
      </c>
      <c r="Y35" s="12">
        <v>45.98</v>
      </c>
      <c r="Z35" s="11">
        <v>1</v>
      </c>
      <c r="AA35" s="26" t="s">
        <v>53</v>
      </c>
      <c r="AB35" s="13" t="s">
        <v>114</v>
      </c>
      <c r="AC35" s="26" t="s">
        <v>53</v>
      </c>
      <c r="AD35" s="13" t="s">
        <v>54</v>
      </c>
      <c r="AE35" s="9" t="s">
        <v>102</v>
      </c>
      <c r="AF35" s="9"/>
      <c r="AG35" s="7" t="s">
        <v>360</v>
      </c>
      <c r="AH35" s="2"/>
      <c r="AI35" s="2"/>
    </row>
    <row r="36" spans="1:35" ht="30" customHeight="1" x14ac:dyDescent="0.2">
      <c r="A36" s="108" t="s">
        <v>148</v>
      </c>
      <c r="B36" s="9" t="s">
        <v>47</v>
      </c>
      <c r="C36" s="9" t="s">
        <v>67</v>
      </c>
      <c r="D36" s="9" t="s">
        <v>149</v>
      </c>
      <c r="E36" s="9" t="s">
        <v>361</v>
      </c>
      <c r="F36" s="13" t="s">
        <v>51</v>
      </c>
      <c r="G36" s="9"/>
      <c r="H36" s="9" t="s">
        <v>62</v>
      </c>
      <c r="I36" s="11">
        <v>2024</v>
      </c>
      <c r="J36" s="12">
        <v>0</v>
      </c>
      <c r="K36" s="107">
        <v>800</v>
      </c>
      <c r="L36" s="12">
        <v>0</v>
      </c>
      <c r="M36" s="172">
        <v>0</v>
      </c>
      <c r="N36" s="183">
        <v>0</v>
      </c>
      <c r="O36" s="12">
        <v>0</v>
      </c>
      <c r="P36" s="184">
        <v>0</v>
      </c>
      <c r="Q36" s="183">
        <v>0</v>
      </c>
      <c r="R36" s="12">
        <v>0</v>
      </c>
      <c r="S36" s="184">
        <v>0</v>
      </c>
      <c r="T36" s="183">
        <v>0</v>
      </c>
      <c r="U36" s="12">
        <v>0</v>
      </c>
      <c r="V36" s="184">
        <v>0</v>
      </c>
      <c r="W36" s="166">
        <v>0</v>
      </c>
      <c r="X36" s="12">
        <f t="shared" si="5"/>
        <v>800</v>
      </c>
      <c r="Y36" s="12"/>
      <c r="Z36" s="11">
        <v>1</v>
      </c>
      <c r="AA36" s="26" t="s">
        <v>53</v>
      </c>
      <c r="AB36" s="13" t="s">
        <v>114</v>
      </c>
      <c r="AC36" s="13" t="s">
        <v>63</v>
      </c>
      <c r="AD36" s="13" t="s">
        <v>54</v>
      </c>
      <c r="AE36" s="9" t="s">
        <v>102</v>
      </c>
      <c r="AF36" s="9"/>
      <c r="AG36" s="7" t="s">
        <v>362</v>
      </c>
      <c r="AH36" s="2"/>
      <c r="AI36" s="2"/>
    </row>
    <row r="37" spans="1:35" ht="30" customHeight="1" x14ac:dyDescent="0.2">
      <c r="A37" s="108" t="s">
        <v>152</v>
      </c>
      <c r="B37" s="9" t="s">
        <v>47</v>
      </c>
      <c r="C37" s="9" t="s">
        <v>79</v>
      </c>
      <c r="D37" s="9" t="s">
        <v>153</v>
      </c>
      <c r="E37" s="9" t="s">
        <v>95</v>
      </c>
      <c r="F37" s="13" t="s">
        <v>51</v>
      </c>
      <c r="G37" s="9"/>
      <c r="H37" s="9" t="s">
        <v>62</v>
      </c>
      <c r="I37" s="11">
        <v>2024</v>
      </c>
      <c r="J37" s="12">
        <v>0</v>
      </c>
      <c r="K37" s="107">
        <v>400</v>
      </c>
      <c r="L37" s="12">
        <v>0</v>
      </c>
      <c r="M37" s="172">
        <v>0</v>
      </c>
      <c r="N37" s="183">
        <v>9000</v>
      </c>
      <c r="O37" s="12">
        <v>0</v>
      </c>
      <c r="P37" s="184">
        <v>0</v>
      </c>
      <c r="Q37" s="183">
        <v>0</v>
      </c>
      <c r="R37" s="12">
        <v>0</v>
      </c>
      <c r="S37" s="184">
        <v>0</v>
      </c>
      <c r="T37" s="183">
        <v>0</v>
      </c>
      <c r="U37" s="12">
        <v>0</v>
      </c>
      <c r="V37" s="184">
        <v>0</v>
      </c>
      <c r="W37" s="166">
        <v>0</v>
      </c>
      <c r="X37" s="12">
        <f t="shared" si="5"/>
        <v>9400</v>
      </c>
      <c r="Y37" s="12"/>
      <c r="Z37" s="11">
        <v>1</v>
      </c>
      <c r="AA37" s="26">
        <v>1</v>
      </c>
      <c r="AB37" s="13" t="s">
        <v>114</v>
      </c>
      <c r="AC37" s="26" t="s">
        <v>53</v>
      </c>
      <c r="AD37" s="13" t="s">
        <v>54</v>
      </c>
      <c r="AE37" s="9" t="s">
        <v>55</v>
      </c>
      <c r="AF37" s="9"/>
      <c r="AG37" s="7" t="s">
        <v>363</v>
      </c>
      <c r="AH37" s="2"/>
      <c r="AI37" s="2"/>
    </row>
    <row r="38" spans="1:35" ht="30" customHeight="1" x14ac:dyDescent="0.2">
      <c r="A38" s="108" t="s">
        <v>154</v>
      </c>
      <c r="B38" s="9" t="s">
        <v>47</v>
      </c>
      <c r="C38" s="9" t="s">
        <v>79</v>
      </c>
      <c r="D38" s="9" t="s">
        <v>116</v>
      </c>
      <c r="E38" s="9" t="s">
        <v>364</v>
      </c>
      <c r="F38" s="13" t="s">
        <v>51</v>
      </c>
      <c r="G38" s="9"/>
      <c r="H38" s="9" t="s">
        <v>52</v>
      </c>
      <c r="I38" s="11">
        <v>2024</v>
      </c>
      <c r="J38" s="12">
        <v>0</v>
      </c>
      <c r="K38" s="107">
        <v>15000</v>
      </c>
      <c r="L38" s="12">
        <v>0</v>
      </c>
      <c r="M38" s="172">
        <v>0</v>
      </c>
      <c r="N38" s="183">
        <v>0</v>
      </c>
      <c r="O38" s="12">
        <v>0</v>
      </c>
      <c r="P38" s="184">
        <v>0</v>
      </c>
      <c r="Q38" s="183">
        <v>0</v>
      </c>
      <c r="R38" s="12">
        <v>0</v>
      </c>
      <c r="S38" s="184">
        <v>0</v>
      </c>
      <c r="T38" s="183">
        <v>0</v>
      </c>
      <c r="U38" s="12">
        <v>0</v>
      </c>
      <c r="V38" s="184">
        <v>0</v>
      </c>
      <c r="W38" s="166">
        <v>0</v>
      </c>
      <c r="X38" s="12">
        <f t="shared" si="5"/>
        <v>15000</v>
      </c>
      <c r="Y38" s="12"/>
      <c r="Z38" s="11">
        <v>1</v>
      </c>
      <c r="AA38" s="26" t="s">
        <v>53</v>
      </c>
      <c r="AB38" s="26" t="s">
        <v>53</v>
      </c>
      <c r="AC38" s="13" t="s">
        <v>63</v>
      </c>
      <c r="AD38" s="13" t="s">
        <v>54</v>
      </c>
      <c r="AE38" s="9" t="s">
        <v>55</v>
      </c>
      <c r="AF38" s="9"/>
      <c r="AG38" s="7" t="s">
        <v>365</v>
      </c>
      <c r="AH38" s="2"/>
      <c r="AI38" s="2"/>
    </row>
    <row r="39" spans="1:35" ht="30" customHeight="1" x14ac:dyDescent="0.2">
      <c r="A39" s="108" t="s">
        <v>156</v>
      </c>
      <c r="B39" s="9" t="s">
        <v>47</v>
      </c>
      <c r="C39" s="9" t="s">
        <v>118</v>
      </c>
      <c r="D39" s="9" t="s">
        <v>157</v>
      </c>
      <c r="E39" s="9" t="s">
        <v>158</v>
      </c>
      <c r="F39" s="13" t="s">
        <v>51</v>
      </c>
      <c r="G39" s="9"/>
      <c r="H39" s="9" t="s">
        <v>62</v>
      </c>
      <c r="I39" s="11">
        <v>2024</v>
      </c>
      <c r="J39" s="12">
        <v>0</v>
      </c>
      <c r="K39" s="107">
        <v>650</v>
      </c>
      <c r="L39" s="12">
        <v>0</v>
      </c>
      <c r="M39" s="172">
        <v>0</v>
      </c>
      <c r="N39" s="183">
        <v>0</v>
      </c>
      <c r="O39" s="12">
        <v>0</v>
      </c>
      <c r="P39" s="184">
        <v>0</v>
      </c>
      <c r="Q39" s="183">
        <v>0</v>
      </c>
      <c r="R39" s="12">
        <v>0</v>
      </c>
      <c r="S39" s="184">
        <v>0</v>
      </c>
      <c r="T39" s="183">
        <v>0</v>
      </c>
      <c r="U39" s="12">
        <v>0</v>
      </c>
      <c r="V39" s="184">
        <v>0</v>
      </c>
      <c r="W39" s="166">
        <v>0</v>
      </c>
      <c r="X39" s="12">
        <f t="shared" si="5"/>
        <v>650</v>
      </c>
      <c r="Y39" s="12"/>
      <c r="Z39" s="11">
        <v>1</v>
      </c>
      <c r="AA39" s="26" t="s">
        <v>53</v>
      </c>
      <c r="AB39" s="26" t="s">
        <v>53</v>
      </c>
      <c r="AC39" s="13" t="s">
        <v>63</v>
      </c>
      <c r="AD39" s="13" t="s">
        <v>54</v>
      </c>
      <c r="AE39" s="9" t="s">
        <v>72</v>
      </c>
      <c r="AF39" s="9"/>
      <c r="AG39" s="7" t="s">
        <v>366</v>
      </c>
      <c r="AH39" s="2"/>
      <c r="AI39" s="2"/>
    </row>
    <row r="40" spans="1:35" ht="30" customHeight="1" x14ac:dyDescent="0.2">
      <c r="A40" s="108" t="s">
        <v>159</v>
      </c>
      <c r="B40" s="9" t="s">
        <v>47</v>
      </c>
      <c r="C40" s="9" t="s">
        <v>67</v>
      </c>
      <c r="D40" s="9" t="s">
        <v>160</v>
      </c>
      <c r="E40" s="9" t="s">
        <v>161</v>
      </c>
      <c r="F40" s="13" t="s">
        <v>51</v>
      </c>
      <c r="G40" s="9"/>
      <c r="H40" s="9" t="s">
        <v>62</v>
      </c>
      <c r="I40" s="11">
        <v>2024</v>
      </c>
      <c r="J40" s="12">
        <v>0</v>
      </c>
      <c r="K40" s="107">
        <v>2500</v>
      </c>
      <c r="L40" s="12">
        <v>500</v>
      </c>
      <c r="M40" s="172">
        <v>0</v>
      </c>
      <c r="N40" s="183">
        <v>0</v>
      </c>
      <c r="O40" s="12">
        <v>0</v>
      </c>
      <c r="P40" s="184">
        <v>0</v>
      </c>
      <c r="Q40" s="183">
        <v>0</v>
      </c>
      <c r="R40" s="12">
        <v>0</v>
      </c>
      <c r="S40" s="184">
        <v>0</v>
      </c>
      <c r="T40" s="183">
        <v>0</v>
      </c>
      <c r="U40" s="12">
        <v>0</v>
      </c>
      <c r="V40" s="184">
        <v>0</v>
      </c>
      <c r="W40" s="166">
        <v>0</v>
      </c>
      <c r="X40" s="12">
        <f t="shared" si="5"/>
        <v>3000</v>
      </c>
      <c r="Y40" s="12"/>
      <c r="Z40" s="11">
        <v>3</v>
      </c>
      <c r="AA40" s="26" t="s">
        <v>53</v>
      </c>
      <c r="AB40" s="13" t="s">
        <v>63</v>
      </c>
      <c r="AC40" s="13" t="s">
        <v>163</v>
      </c>
      <c r="AD40" s="13" t="s">
        <v>54</v>
      </c>
      <c r="AE40" s="9" t="s">
        <v>102</v>
      </c>
      <c r="AF40" s="9"/>
      <c r="AG40" s="7" t="s">
        <v>367</v>
      </c>
      <c r="AH40" s="2"/>
      <c r="AI40" s="2"/>
    </row>
    <row r="41" spans="1:35" ht="30" customHeight="1" x14ac:dyDescent="0.2">
      <c r="A41" s="108" t="s">
        <v>164</v>
      </c>
      <c r="B41" s="9" t="s">
        <v>47</v>
      </c>
      <c r="C41" s="9" t="s">
        <v>67</v>
      </c>
      <c r="D41" s="9" t="s">
        <v>165</v>
      </c>
      <c r="E41" s="9" t="s">
        <v>166</v>
      </c>
      <c r="F41" s="13" t="s">
        <v>51</v>
      </c>
      <c r="G41" s="9"/>
      <c r="H41" s="9" t="s">
        <v>62</v>
      </c>
      <c r="I41" s="11">
        <v>2024</v>
      </c>
      <c r="J41" s="12">
        <v>0</v>
      </c>
      <c r="K41" s="107">
        <v>2000</v>
      </c>
      <c r="L41" s="12">
        <v>0</v>
      </c>
      <c r="M41" s="172">
        <v>0</v>
      </c>
      <c r="N41" s="183">
        <v>0</v>
      </c>
      <c r="O41" s="12">
        <v>0</v>
      </c>
      <c r="P41" s="184">
        <v>0</v>
      </c>
      <c r="Q41" s="183">
        <v>0</v>
      </c>
      <c r="R41" s="12">
        <v>0</v>
      </c>
      <c r="S41" s="184">
        <v>0</v>
      </c>
      <c r="T41" s="183">
        <v>0</v>
      </c>
      <c r="U41" s="12">
        <v>0</v>
      </c>
      <c r="V41" s="184">
        <v>0</v>
      </c>
      <c r="W41" s="166">
        <v>0</v>
      </c>
      <c r="X41" s="12">
        <f t="shared" si="5"/>
        <v>2000</v>
      </c>
      <c r="Y41" s="12"/>
      <c r="Z41" s="11">
        <v>1</v>
      </c>
      <c r="AA41" s="26" t="s">
        <v>53</v>
      </c>
      <c r="AB41" s="13" t="s">
        <v>114</v>
      </c>
      <c r="AC41" s="13" t="s">
        <v>63</v>
      </c>
      <c r="AD41" s="13" t="s">
        <v>54</v>
      </c>
      <c r="AE41" s="9" t="s">
        <v>102</v>
      </c>
      <c r="AF41" s="9"/>
      <c r="AG41" s="7" t="s">
        <v>368</v>
      </c>
      <c r="AH41" s="2"/>
      <c r="AI41" s="2"/>
    </row>
    <row r="42" spans="1:35" ht="30" customHeight="1" x14ac:dyDescent="0.2">
      <c r="A42" s="108" t="s">
        <v>168</v>
      </c>
      <c r="B42" s="9" t="s">
        <v>47</v>
      </c>
      <c r="C42" s="9" t="s">
        <v>79</v>
      </c>
      <c r="D42" s="9" t="s">
        <v>169</v>
      </c>
      <c r="E42" s="9" t="s">
        <v>369</v>
      </c>
      <c r="F42" s="13" t="s">
        <v>51</v>
      </c>
      <c r="G42" s="9"/>
      <c r="H42" s="9" t="s">
        <v>52</v>
      </c>
      <c r="I42" s="11">
        <v>2024</v>
      </c>
      <c r="J42" s="12">
        <v>326</v>
      </c>
      <c r="K42" s="107">
        <v>12000</v>
      </c>
      <c r="L42" s="12">
        <v>0</v>
      </c>
      <c r="M42" s="172">
        <v>0</v>
      </c>
      <c r="N42" s="183">
        <v>12000</v>
      </c>
      <c r="O42" s="12">
        <v>0</v>
      </c>
      <c r="P42" s="184">
        <v>0</v>
      </c>
      <c r="Q42" s="183">
        <v>0</v>
      </c>
      <c r="R42" s="12">
        <v>0</v>
      </c>
      <c r="S42" s="184">
        <v>0</v>
      </c>
      <c r="T42" s="183">
        <v>0</v>
      </c>
      <c r="U42" s="12">
        <v>0</v>
      </c>
      <c r="V42" s="184">
        <v>0</v>
      </c>
      <c r="W42" s="166">
        <v>0</v>
      </c>
      <c r="X42" s="12">
        <f t="shared" si="5"/>
        <v>24326</v>
      </c>
      <c r="Y42" s="12">
        <v>325.49</v>
      </c>
      <c r="Z42" s="11">
        <v>1</v>
      </c>
      <c r="AA42" s="26" t="s">
        <v>53</v>
      </c>
      <c r="AB42" s="13" t="s">
        <v>114</v>
      </c>
      <c r="AC42" s="13" t="s">
        <v>63</v>
      </c>
      <c r="AD42" s="13" t="s">
        <v>54</v>
      </c>
      <c r="AE42" s="9" t="s">
        <v>55</v>
      </c>
      <c r="AF42" s="9"/>
      <c r="AG42" s="7" t="s">
        <v>370</v>
      </c>
      <c r="AH42" s="2"/>
      <c r="AI42" s="2"/>
    </row>
    <row r="43" spans="1:35" ht="30" customHeight="1" x14ac:dyDescent="0.2">
      <c r="A43" s="108" t="s">
        <v>171</v>
      </c>
      <c r="B43" s="9" t="s">
        <v>47</v>
      </c>
      <c r="C43" s="9" t="s">
        <v>104</v>
      </c>
      <c r="D43" s="9" t="s">
        <v>172</v>
      </c>
      <c r="E43" s="9" t="s">
        <v>173</v>
      </c>
      <c r="F43" s="13" t="s">
        <v>51</v>
      </c>
      <c r="G43" s="9"/>
      <c r="H43" s="9" t="s">
        <v>52</v>
      </c>
      <c r="I43" s="11">
        <v>2024</v>
      </c>
      <c r="J43" s="12">
        <v>0</v>
      </c>
      <c r="K43" s="107">
        <v>300</v>
      </c>
      <c r="L43" s="12">
        <v>0</v>
      </c>
      <c r="M43" s="172">
        <v>0</v>
      </c>
      <c r="N43" s="183">
        <v>4700</v>
      </c>
      <c r="O43" s="12">
        <v>0</v>
      </c>
      <c r="P43" s="184">
        <v>0</v>
      </c>
      <c r="Q43" s="183">
        <v>0</v>
      </c>
      <c r="R43" s="12">
        <v>0</v>
      </c>
      <c r="S43" s="184">
        <v>0</v>
      </c>
      <c r="T43" s="183">
        <v>0</v>
      </c>
      <c r="U43" s="12">
        <v>0</v>
      </c>
      <c r="V43" s="184">
        <v>0</v>
      </c>
      <c r="W43" s="166">
        <v>0</v>
      </c>
      <c r="X43" s="12">
        <f t="shared" si="5"/>
        <v>5000</v>
      </c>
      <c r="Y43" s="12"/>
      <c r="Z43" s="11">
        <v>1</v>
      </c>
      <c r="AA43" s="26" t="s">
        <v>53</v>
      </c>
      <c r="AB43" s="13" t="s">
        <v>114</v>
      </c>
      <c r="AC43" s="13" t="s">
        <v>114</v>
      </c>
      <c r="AD43" s="13" t="s">
        <v>54</v>
      </c>
      <c r="AE43" s="9" t="s">
        <v>102</v>
      </c>
      <c r="AF43" s="9"/>
      <c r="AG43" s="7" t="s">
        <v>371</v>
      </c>
      <c r="AH43" s="2"/>
      <c r="AI43" s="2"/>
    </row>
    <row r="44" spans="1:35" ht="30" customHeight="1" x14ac:dyDescent="0.2">
      <c r="A44" s="108" t="s">
        <v>175</v>
      </c>
      <c r="B44" s="9" t="s">
        <v>47</v>
      </c>
      <c r="C44" s="9" t="s">
        <v>79</v>
      </c>
      <c r="D44" s="9" t="s">
        <v>89</v>
      </c>
      <c r="E44" s="9" t="s">
        <v>176</v>
      </c>
      <c r="F44" s="13" t="s">
        <v>51</v>
      </c>
      <c r="G44" s="9"/>
      <c r="H44" s="9" t="s">
        <v>52</v>
      </c>
      <c r="I44" s="11">
        <v>2024</v>
      </c>
      <c r="J44" s="12">
        <v>0</v>
      </c>
      <c r="K44" s="107">
        <v>2000</v>
      </c>
      <c r="L44" s="12">
        <v>0</v>
      </c>
      <c r="M44" s="172">
        <v>0</v>
      </c>
      <c r="N44" s="183">
        <v>0</v>
      </c>
      <c r="O44" s="12">
        <v>0</v>
      </c>
      <c r="P44" s="184">
        <v>0</v>
      </c>
      <c r="Q44" s="183">
        <v>0</v>
      </c>
      <c r="R44" s="12">
        <v>0</v>
      </c>
      <c r="S44" s="184">
        <v>0</v>
      </c>
      <c r="T44" s="183">
        <v>0</v>
      </c>
      <c r="U44" s="12">
        <v>0</v>
      </c>
      <c r="V44" s="184">
        <v>0</v>
      </c>
      <c r="W44" s="166">
        <v>0</v>
      </c>
      <c r="X44" s="12">
        <f t="shared" si="5"/>
        <v>2000</v>
      </c>
      <c r="Y44" s="12"/>
      <c r="Z44" s="11">
        <v>1</v>
      </c>
      <c r="AA44" s="26" t="s">
        <v>53</v>
      </c>
      <c r="AB44" s="13" t="s">
        <v>114</v>
      </c>
      <c r="AC44" s="13" t="s">
        <v>63</v>
      </c>
      <c r="AD44" s="13" t="s">
        <v>54</v>
      </c>
      <c r="AE44" s="9" t="s">
        <v>55</v>
      </c>
      <c r="AF44" s="9"/>
      <c r="AG44" s="7" t="s">
        <v>372</v>
      </c>
      <c r="AH44" s="2"/>
      <c r="AI44" s="2"/>
    </row>
    <row r="45" spans="1:35" ht="30" customHeight="1" x14ac:dyDescent="0.2">
      <c r="A45" s="108" t="s">
        <v>177</v>
      </c>
      <c r="B45" s="9" t="s">
        <v>47</v>
      </c>
      <c r="C45" s="9" t="s">
        <v>79</v>
      </c>
      <c r="D45" s="9" t="s">
        <v>178</v>
      </c>
      <c r="E45" s="9" t="s">
        <v>95</v>
      </c>
      <c r="F45" s="13" t="s">
        <v>51</v>
      </c>
      <c r="G45" s="9"/>
      <c r="H45" s="9" t="s">
        <v>52</v>
      </c>
      <c r="I45" s="11">
        <v>2024</v>
      </c>
      <c r="J45" s="12">
        <v>0</v>
      </c>
      <c r="K45" s="107">
        <v>2000</v>
      </c>
      <c r="L45" s="12">
        <v>0</v>
      </c>
      <c r="M45" s="172">
        <v>0</v>
      </c>
      <c r="N45" s="183">
        <v>35000</v>
      </c>
      <c r="O45" s="12">
        <v>0</v>
      </c>
      <c r="P45" s="184">
        <v>0</v>
      </c>
      <c r="Q45" s="183">
        <v>0</v>
      </c>
      <c r="R45" s="12">
        <v>0</v>
      </c>
      <c r="S45" s="184">
        <v>0</v>
      </c>
      <c r="T45" s="183">
        <v>0</v>
      </c>
      <c r="U45" s="12">
        <v>0</v>
      </c>
      <c r="V45" s="184">
        <v>0</v>
      </c>
      <c r="W45" s="166">
        <v>0</v>
      </c>
      <c r="X45" s="12">
        <f t="shared" si="5"/>
        <v>37000</v>
      </c>
      <c r="Y45" s="12"/>
      <c r="Z45" s="11">
        <v>1</v>
      </c>
      <c r="AA45" s="26" t="s">
        <v>53</v>
      </c>
      <c r="AB45" s="13" t="s">
        <v>114</v>
      </c>
      <c r="AC45" s="13" t="s">
        <v>63</v>
      </c>
      <c r="AD45" s="13" t="s">
        <v>54</v>
      </c>
      <c r="AE45" s="9" t="s">
        <v>55</v>
      </c>
      <c r="AF45" s="9"/>
      <c r="AG45" s="7" t="s">
        <v>373</v>
      </c>
      <c r="AH45" s="2"/>
      <c r="AI45" s="2"/>
    </row>
    <row r="46" spans="1:35" ht="30" customHeight="1" x14ac:dyDescent="0.2">
      <c r="A46" s="108" t="s">
        <v>179</v>
      </c>
      <c r="B46" s="9" t="s">
        <v>47</v>
      </c>
      <c r="C46" s="9" t="s">
        <v>79</v>
      </c>
      <c r="D46" s="9" t="s">
        <v>180</v>
      </c>
      <c r="E46" s="9" t="s">
        <v>181</v>
      </c>
      <c r="F46" s="13" t="s">
        <v>51</v>
      </c>
      <c r="G46" s="9"/>
      <c r="H46" s="9" t="s">
        <v>52</v>
      </c>
      <c r="I46" s="11">
        <v>2024</v>
      </c>
      <c r="J46" s="12">
        <v>0</v>
      </c>
      <c r="K46" s="107">
        <v>7000</v>
      </c>
      <c r="L46" s="12">
        <v>0</v>
      </c>
      <c r="M46" s="172">
        <v>0</v>
      </c>
      <c r="N46" s="183">
        <v>0</v>
      </c>
      <c r="O46" s="12">
        <v>0</v>
      </c>
      <c r="P46" s="184">
        <v>0</v>
      </c>
      <c r="Q46" s="183">
        <v>0</v>
      </c>
      <c r="R46" s="12">
        <v>0</v>
      </c>
      <c r="S46" s="184">
        <v>0</v>
      </c>
      <c r="T46" s="183">
        <v>0</v>
      </c>
      <c r="U46" s="12">
        <v>0</v>
      </c>
      <c r="V46" s="184">
        <v>0</v>
      </c>
      <c r="W46" s="166">
        <v>0</v>
      </c>
      <c r="X46" s="12">
        <f t="shared" si="5"/>
        <v>7000</v>
      </c>
      <c r="Y46" s="12"/>
      <c r="Z46" s="11">
        <v>1</v>
      </c>
      <c r="AA46" s="26" t="s">
        <v>53</v>
      </c>
      <c r="AB46" s="13"/>
      <c r="AC46" s="13"/>
      <c r="AD46" s="13"/>
      <c r="AE46" s="9" t="s">
        <v>55</v>
      </c>
      <c r="AF46" s="9"/>
      <c r="AG46" s="7" t="s">
        <v>374</v>
      </c>
      <c r="AH46" s="2"/>
      <c r="AI46" s="2"/>
    </row>
    <row r="47" spans="1:35" ht="30" customHeight="1" x14ac:dyDescent="0.2">
      <c r="A47" s="108" t="s">
        <v>375</v>
      </c>
      <c r="B47" s="9" t="s">
        <v>47</v>
      </c>
      <c r="C47" s="9" t="s">
        <v>79</v>
      </c>
      <c r="D47" s="9" t="s">
        <v>183</v>
      </c>
      <c r="E47" s="9" t="s">
        <v>376</v>
      </c>
      <c r="F47" s="13" t="s">
        <v>51</v>
      </c>
      <c r="G47" s="9"/>
      <c r="H47" s="9" t="s">
        <v>62</v>
      </c>
      <c r="I47" s="11">
        <v>2024</v>
      </c>
      <c r="J47" s="12">
        <v>0</v>
      </c>
      <c r="K47" s="107">
        <v>4150</v>
      </c>
      <c r="L47" s="12">
        <v>0</v>
      </c>
      <c r="M47" s="172">
        <v>0</v>
      </c>
      <c r="N47" s="183">
        <v>0</v>
      </c>
      <c r="O47" s="12">
        <v>0</v>
      </c>
      <c r="P47" s="184">
        <v>0</v>
      </c>
      <c r="Q47" s="183">
        <v>0</v>
      </c>
      <c r="R47" s="12">
        <v>0</v>
      </c>
      <c r="S47" s="184">
        <v>0</v>
      </c>
      <c r="T47" s="183">
        <v>0</v>
      </c>
      <c r="U47" s="12">
        <v>0</v>
      </c>
      <c r="V47" s="184">
        <v>0</v>
      </c>
      <c r="W47" s="166">
        <v>0</v>
      </c>
      <c r="X47" s="12">
        <f t="shared" si="5"/>
        <v>4150</v>
      </c>
      <c r="Y47" s="12"/>
      <c r="Z47" s="11">
        <v>1</v>
      </c>
      <c r="AA47" s="26" t="s">
        <v>53</v>
      </c>
      <c r="AB47" s="13"/>
      <c r="AC47" s="13"/>
      <c r="AD47" s="13"/>
      <c r="AE47" s="9" t="s">
        <v>55</v>
      </c>
      <c r="AF47" s="9"/>
      <c r="AG47" s="7" t="s">
        <v>377</v>
      </c>
      <c r="AH47" s="2"/>
      <c r="AI47" s="2"/>
    </row>
    <row r="48" spans="1:35" ht="30" customHeight="1" x14ac:dyDescent="0.2">
      <c r="A48" s="144" t="s">
        <v>378</v>
      </c>
      <c r="B48" s="9" t="s">
        <v>47</v>
      </c>
      <c r="C48" s="9" t="s">
        <v>79</v>
      </c>
      <c r="D48" s="109" t="s">
        <v>379</v>
      </c>
      <c r="E48" s="9" t="s">
        <v>380</v>
      </c>
      <c r="F48" s="13" t="s">
        <v>51</v>
      </c>
      <c r="G48" s="9"/>
      <c r="H48" s="9" t="s">
        <v>52</v>
      </c>
      <c r="I48" s="11">
        <v>2024</v>
      </c>
      <c r="J48" s="12">
        <v>0</v>
      </c>
      <c r="K48" s="120">
        <v>800</v>
      </c>
      <c r="L48" s="12">
        <v>0</v>
      </c>
      <c r="M48" s="172">
        <v>0</v>
      </c>
      <c r="N48" s="183">
        <v>14000</v>
      </c>
      <c r="O48" s="12">
        <v>0</v>
      </c>
      <c r="P48" s="184">
        <v>0</v>
      </c>
      <c r="Q48" s="183">
        <v>0</v>
      </c>
      <c r="R48" s="12">
        <v>0</v>
      </c>
      <c r="S48" s="184">
        <v>0</v>
      </c>
      <c r="T48" s="183">
        <v>0</v>
      </c>
      <c r="U48" s="12">
        <v>0</v>
      </c>
      <c r="V48" s="184">
        <v>0</v>
      </c>
      <c r="W48" s="166">
        <v>0</v>
      </c>
      <c r="X48" s="12">
        <f t="shared" si="5"/>
        <v>14800</v>
      </c>
      <c r="Y48" s="12"/>
      <c r="Z48" s="11">
        <v>1</v>
      </c>
      <c r="AA48" s="26" t="s">
        <v>53</v>
      </c>
      <c r="AB48" s="13"/>
      <c r="AC48" s="13"/>
      <c r="AD48" s="13"/>
      <c r="AE48" s="9" t="s">
        <v>55</v>
      </c>
      <c r="AF48" s="9"/>
      <c r="AG48" s="7" t="s">
        <v>381</v>
      </c>
      <c r="AH48" s="2"/>
      <c r="AI48" s="2"/>
    </row>
    <row r="49" spans="1:35" ht="30" customHeight="1" x14ac:dyDescent="0.2">
      <c r="A49" s="108" t="s">
        <v>185</v>
      </c>
      <c r="B49" s="9" t="s">
        <v>47</v>
      </c>
      <c r="C49" s="9" t="s">
        <v>58</v>
      </c>
      <c r="D49" s="9" t="s">
        <v>186</v>
      </c>
      <c r="E49" s="9" t="s">
        <v>60</v>
      </c>
      <c r="F49" s="13" t="s">
        <v>51</v>
      </c>
      <c r="G49" s="9"/>
      <c r="H49" s="9" t="s">
        <v>52</v>
      </c>
      <c r="I49" s="11">
        <v>2024</v>
      </c>
      <c r="J49" s="12">
        <v>0</v>
      </c>
      <c r="K49" s="107">
        <v>3500</v>
      </c>
      <c r="L49" s="12">
        <v>0</v>
      </c>
      <c r="M49" s="172">
        <v>0</v>
      </c>
      <c r="N49" s="183">
        <v>0</v>
      </c>
      <c r="O49" s="12">
        <v>0</v>
      </c>
      <c r="P49" s="184">
        <v>0</v>
      </c>
      <c r="Q49" s="183">
        <v>0</v>
      </c>
      <c r="R49" s="12">
        <v>0</v>
      </c>
      <c r="S49" s="184">
        <v>0</v>
      </c>
      <c r="T49" s="183">
        <v>0</v>
      </c>
      <c r="U49" s="12">
        <v>0</v>
      </c>
      <c r="V49" s="184">
        <v>0</v>
      </c>
      <c r="W49" s="166">
        <v>0</v>
      </c>
      <c r="X49" s="12">
        <f t="shared" ref="X49:X66" si="6">SUM(J49:W49)</f>
        <v>3500</v>
      </c>
      <c r="Y49" s="12"/>
      <c r="Z49" s="11">
        <v>1</v>
      </c>
      <c r="AA49" s="26" t="s">
        <v>53</v>
      </c>
      <c r="AB49" s="13"/>
      <c r="AC49" s="13"/>
      <c r="AD49" s="13"/>
      <c r="AE49" s="9" t="s">
        <v>65</v>
      </c>
      <c r="AF49" s="9"/>
      <c r="AG49" s="7" t="s">
        <v>382</v>
      </c>
      <c r="AH49" s="2"/>
      <c r="AI49" s="2"/>
    </row>
    <row r="50" spans="1:35" ht="30" customHeight="1" x14ac:dyDescent="0.2">
      <c r="A50" s="108" t="s">
        <v>187</v>
      </c>
      <c r="B50" s="9" t="s">
        <v>47</v>
      </c>
      <c r="C50" s="9" t="s">
        <v>79</v>
      </c>
      <c r="D50" s="9" t="s">
        <v>188</v>
      </c>
      <c r="E50" s="9" t="s">
        <v>383</v>
      </c>
      <c r="F50" s="13" t="s">
        <v>51</v>
      </c>
      <c r="G50" s="9"/>
      <c r="H50" s="9" t="s">
        <v>62</v>
      </c>
      <c r="I50" s="11">
        <v>2024</v>
      </c>
      <c r="J50" s="12">
        <v>0</v>
      </c>
      <c r="K50" s="107">
        <v>700</v>
      </c>
      <c r="L50" s="12">
        <v>0</v>
      </c>
      <c r="M50" s="172">
        <v>0</v>
      </c>
      <c r="N50" s="183">
        <v>15000</v>
      </c>
      <c r="O50" s="12">
        <v>0</v>
      </c>
      <c r="P50" s="184">
        <v>0</v>
      </c>
      <c r="Q50" s="183">
        <v>0</v>
      </c>
      <c r="R50" s="12">
        <v>0</v>
      </c>
      <c r="S50" s="184">
        <v>0</v>
      </c>
      <c r="T50" s="183">
        <v>0</v>
      </c>
      <c r="U50" s="12">
        <v>0</v>
      </c>
      <c r="V50" s="184">
        <v>0</v>
      </c>
      <c r="W50" s="166">
        <v>0</v>
      </c>
      <c r="X50" s="12">
        <f t="shared" si="6"/>
        <v>15700</v>
      </c>
      <c r="Y50" s="12"/>
      <c r="Z50" s="11">
        <v>1</v>
      </c>
      <c r="AA50" s="26" t="s">
        <v>53</v>
      </c>
      <c r="AB50" s="13"/>
      <c r="AC50" s="13"/>
      <c r="AD50" s="13"/>
      <c r="AE50" s="9" t="s">
        <v>55</v>
      </c>
      <c r="AF50" s="9"/>
      <c r="AG50" s="7" t="s">
        <v>384</v>
      </c>
      <c r="AH50" s="2"/>
      <c r="AI50" s="2"/>
    </row>
    <row r="51" spans="1:35" ht="30" customHeight="1" x14ac:dyDescent="0.2">
      <c r="A51" s="108" t="s">
        <v>190</v>
      </c>
      <c r="B51" s="9" t="s">
        <v>47</v>
      </c>
      <c r="C51" s="9" t="s">
        <v>79</v>
      </c>
      <c r="D51" s="9" t="s">
        <v>188</v>
      </c>
      <c r="E51" s="9" t="s">
        <v>385</v>
      </c>
      <c r="F51" s="13" t="s">
        <v>51</v>
      </c>
      <c r="G51" s="9"/>
      <c r="H51" s="9" t="s">
        <v>62</v>
      </c>
      <c r="I51" s="11">
        <v>2024</v>
      </c>
      <c r="J51" s="12">
        <v>0</v>
      </c>
      <c r="K51" s="107">
        <v>150</v>
      </c>
      <c r="L51" s="12">
        <v>0</v>
      </c>
      <c r="M51" s="172">
        <v>0</v>
      </c>
      <c r="N51" s="183">
        <v>10000</v>
      </c>
      <c r="O51" s="12">
        <v>0</v>
      </c>
      <c r="P51" s="184">
        <v>0</v>
      </c>
      <c r="Q51" s="183">
        <v>0</v>
      </c>
      <c r="R51" s="12">
        <v>0</v>
      </c>
      <c r="S51" s="184">
        <v>0</v>
      </c>
      <c r="T51" s="183">
        <v>0</v>
      </c>
      <c r="U51" s="12">
        <v>0</v>
      </c>
      <c r="V51" s="184">
        <v>0</v>
      </c>
      <c r="W51" s="166">
        <v>0</v>
      </c>
      <c r="X51" s="12">
        <f t="shared" si="6"/>
        <v>10150</v>
      </c>
      <c r="Y51" s="12"/>
      <c r="Z51" s="11">
        <v>1</v>
      </c>
      <c r="AA51" s="26" t="s">
        <v>53</v>
      </c>
      <c r="AB51" s="13"/>
      <c r="AC51" s="13"/>
      <c r="AD51" s="13"/>
      <c r="AE51" s="9" t="s">
        <v>55</v>
      </c>
      <c r="AF51" s="9"/>
      <c r="AG51" s="7" t="s">
        <v>386</v>
      </c>
      <c r="AH51" s="2"/>
      <c r="AI51" s="2"/>
    </row>
    <row r="52" spans="1:35" ht="30" customHeight="1" x14ac:dyDescent="0.2">
      <c r="A52" s="108" t="s">
        <v>387</v>
      </c>
      <c r="B52" s="9" t="s">
        <v>47</v>
      </c>
      <c r="C52" s="9" t="s">
        <v>58</v>
      </c>
      <c r="D52" s="9" t="s">
        <v>193</v>
      </c>
      <c r="E52" s="9" t="s">
        <v>388</v>
      </c>
      <c r="F52" s="13" t="s">
        <v>51</v>
      </c>
      <c r="G52" s="9"/>
      <c r="H52" s="9" t="s">
        <v>52</v>
      </c>
      <c r="I52" s="11">
        <v>2024</v>
      </c>
      <c r="J52" s="12">
        <v>0</v>
      </c>
      <c r="K52" s="107">
        <v>3000</v>
      </c>
      <c r="L52" s="12">
        <v>0</v>
      </c>
      <c r="M52" s="172">
        <v>0</v>
      </c>
      <c r="N52" s="183">
        <v>0</v>
      </c>
      <c r="O52" s="12">
        <v>0</v>
      </c>
      <c r="P52" s="184">
        <v>0</v>
      </c>
      <c r="Q52" s="183">
        <v>0</v>
      </c>
      <c r="R52" s="12">
        <v>0</v>
      </c>
      <c r="S52" s="184">
        <v>0</v>
      </c>
      <c r="T52" s="183">
        <v>0</v>
      </c>
      <c r="U52" s="12">
        <v>0</v>
      </c>
      <c r="V52" s="184">
        <v>0</v>
      </c>
      <c r="W52" s="166">
        <v>0</v>
      </c>
      <c r="X52" s="12">
        <f t="shared" si="6"/>
        <v>3000</v>
      </c>
      <c r="Y52" s="12"/>
      <c r="Z52" s="11">
        <v>1</v>
      </c>
      <c r="AA52" s="26" t="s">
        <v>53</v>
      </c>
      <c r="AB52" s="13"/>
      <c r="AC52" s="13"/>
      <c r="AD52" s="13"/>
      <c r="AE52" s="9" t="s">
        <v>65</v>
      </c>
      <c r="AF52" s="9"/>
      <c r="AG52" s="7" t="s">
        <v>389</v>
      </c>
      <c r="AH52" s="2"/>
      <c r="AI52" s="2"/>
    </row>
    <row r="53" spans="1:35" ht="30" customHeight="1" x14ac:dyDescent="0.2">
      <c r="A53" s="108" t="s">
        <v>196</v>
      </c>
      <c r="B53" s="9" t="s">
        <v>47</v>
      </c>
      <c r="C53" s="9" t="s">
        <v>58</v>
      </c>
      <c r="D53" s="9" t="s">
        <v>59</v>
      </c>
      <c r="E53" s="9" t="s">
        <v>197</v>
      </c>
      <c r="F53" s="13" t="s">
        <v>51</v>
      </c>
      <c r="G53" s="9"/>
      <c r="H53" s="9" t="s">
        <v>62</v>
      </c>
      <c r="I53" s="11">
        <v>2024</v>
      </c>
      <c r="J53" s="12">
        <v>0</v>
      </c>
      <c r="K53" s="107">
        <v>500</v>
      </c>
      <c r="L53" s="12">
        <v>500</v>
      </c>
      <c r="M53" s="172">
        <v>0</v>
      </c>
      <c r="N53" s="183">
        <v>0</v>
      </c>
      <c r="O53" s="12">
        <v>0</v>
      </c>
      <c r="P53" s="184">
        <v>0</v>
      </c>
      <c r="Q53" s="183">
        <v>0</v>
      </c>
      <c r="R53" s="12">
        <v>0</v>
      </c>
      <c r="S53" s="184">
        <v>0</v>
      </c>
      <c r="T53" s="183">
        <v>0</v>
      </c>
      <c r="U53" s="12">
        <v>0</v>
      </c>
      <c r="V53" s="184">
        <v>0</v>
      </c>
      <c r="W53" s="166">
        <v>0</v>
      </c>
      <c r="X53" s="12">
        <f t="shared" si="6"/>
        <v>1000</v>
      </c>
      <c r="Y53" s="12"/>
      <c r="Z53" s="11">
        <v>3</v>
      </c>
      <c r="AA53" s="26" t="s">
        <v>53</v>
      </c>
      <c r="AB53" s="13"/>
      <c r="AC53" s="13"/>
      <c r="AD53" s="13"/>
      <c r="AE53" s="9" t="s">
        <v>65</v>
      </c>
      <c r="AF53" s="9"/>
      <c r="AG53" s="7" t="s">
        <v>390</v>
      </c>
      <c r="AH53" s="2"/>
      <c r="AI53" s="2"/>
    </row>
    <row r="54" spans="1:35" ht="30" customHeight="1" x14ac:dyDescent="0.2">
      <c r="A54" s="108" t="s">
        <v>198</v>
      </c>
      <c r="B54" s="9" t="s">
        <v>47</v>
      </c>
      <c r="C54" s="9" t="s">
        <v>93</v>
      </c>
      <c r="D54" s="9" t="s">
        <v>199</v>
      </c>
      <c r="E54" s="9" t="s">
        <v>200</v>
      </c>
      <c r="F54" s="13" t="s">
        <v>51</v>
      </c>
      <c r="G54" s="9"/>
      <c r="H54" s="9" t="s">
        <v>62</v>
      </c>
      <c r="I54" s="11">
        <v>2024</v>
      </c>
      <c r="J54" s="12">
        <v>0</v>
      </c>
      <c r="K54" s="107">
        <v>3100</v>
      </c>
      <c r="L54" s="12">
        <v>0</v>
      </c>
      <c r="M54" s="172">
        <v>0</v>
      </c>
      <c r="N54" s="183">
        <v>0</v>
      </c>
      <c r="O54" s="12">
        <v>0</v>
      </c>
      <c r="P54" s="184">
        <v>0</v>
      </c>
      <c r="Q54" s="183">
        <v>0</v>
      </c>
      <c r="R54" s="12">
        <v>0</v>
      </c>
      <c r="S54" s="184">
        <v>0</v>
      </c>
      <c r="T54" s="183">
        <v>0</v>
      </c>
      <c r="U54" s="12">
        <v>0</v>
      </c>
      <c r="V54" s="184">
        <v>0</v>
      </c>
      <c r="W54" s="166">
        <v>0</v>
      </c>
      <c r="X54" s="12">
        <f t="shared" si="6"/>
        <v>3100</v>
      </c>
      <c r="Y54" s="12"/>
      <c r="Z54" s="11">
        <v>2</v>
      </c>
      <c r="AA54" s="26" t="s">
        <v>53</v>
      </c>
      <c r="AB54" s="13"/>
      <c r="AC54" s="13"/>
      <c r="AD54" s="13"/>
      <c r="AE54" s="9" t="s">
        <v>65</v>
      </c>
      <c r="AF54" s="9"/>
      <c r="AG54" s="7" t="s">
        <v>391</v>
      </c>
      <c r="AH54" s="2"/>
      <c r="AI54" s="2"/>
    </row>
    <row r="55" spans="1:35" ht="30" customHeight="1" x14ac:dyDescent="0.2">
      <c r="A55" s="108" t="s">
        <v>201</v>
      </c>
      <c r="B55" s="9" t="s">
        <v>47</v>
      </c>
      <c r="C55" s="9" t="s">
        <v>118</v>
      </c>
      <c r="D55" s="9" t="s">
        <v>119</v>
      </c>
      <c r="E55" s="9" t="s">
        <v>202</v>
      </c>
      <c r="F55" s="13" t="s">
        <v>51</v>
      </c>
      <c r="G55" s="9"/>
      <c r="H55" s="9" t="s">
        <v>62</v>
      </c>
      <c r="I55" s="11">
        <v>2024</v>
      </c>
      <c r="J55" s="12">
        <v>0</v>
      </c>
      <c r="K55" s="107">
        <v>2000</v>
      </c>
      <c r="L55" s="12">
        <v>0</v>
      </c>
      <c r="M55" s="172">
        <v>0</v>
      </c>
      <c r="N55" s="183">
        <v>0</v>
      </c>
      <c r="O55" s="12">
        <v>0</v>
      </c>
      <c r="P55" s="184">
        <v>0</v>
      </c>
      <c r="Q55" s="183">
        <v>0</v>
      </c>
      <c r="R55" s="12">
        <v>0</v>
      </c>
      <c r="S55" s="184">
        <v>0</v>
      </c>
      <c r="T55" s="183">
        <v>0</v>
      </c>
      <c r="U55" s="12">
        <v>0</v>
      </c>
      <c r="V55" s="184">
        <v>0</v>
      </c>
      <c r="W55" s="166">
        <v>0</v>
      </c>
      <c r="X55" s="12">
        <f t="shared" si="6"/>
        <v>2000</v>
      </c>
      <c r="Y55" s="12"/>
      <c r="Z55" s="11">
        <v>1</v>
      </c>
      <c r="AA55" s="26" t="s">
        <v>53</v>
      </c>
      <c r="AB55" s="13"/>
      <c r="AC55" s="13"/>
      <c r="AD55" s="13"/>
      <c r="AE55" s="9" t="s">
        <v>72</v>
      </c>
      <c r="AF55" s="9"/>
      <c r="AG55" s="7" t="s">
        <v>392</v>
      </c>
      <c r="AH55" s="2"/>
      <c r="AI55" s="2"/>
    </row>
    <row r="56" spans="1:35" ht="30" customHeight="1" x14ac:dyDescent="0.2">
      <c r="A56" s="144" t="s">
        <v>393</v>
      </c>
      <c r="B56" s="9" t="s">
        <v>47</v>
      </c>
      <c r="C56" s="9" t="s">
        <v>58</v>
      </c>
      <c r="D56" s="109" t="s">
        <v>394</v>
      </c>
      <c r="E56" s="9" t="s">
        <v>395</v>
      </c>
      <c r="F56" s="13" t="s">
        <v>51</v>
      </c>
      <c r="G56" s="9"/>
      <c r="H56" s="9" t="s">
        <v>62</v>
      </c>
      <c r="I56" s="11">
        <v>2024</v>
      </c>
      <c r="J56" s="12">
        <v>0</v>
      </c>
      <c r="K56" s="120">
        <v>1500</v>
      </c>
      <c r="L56" s="12">
        <v>0</v>
      </c>
      <c r="M56" s="172">
        <v>0</v>
      </c>
      <c r="N56" s="183">
        <v>16000</v>
      </c>
      <c r="O56" s="12">
        <v>0</v>
      </c>
      <c r="P56" s="184">
        <v>0</v>
      </c>
      <c r="Q56" s="183">
        <v>0</v>
      </c>
      <c r="R56" s="12">
        <v>0</v>
      </c>
      <c r="S56" s="184">
        <v>0</v>
      </c>
      <c r="T56" s="183">
        <v>0</v>
      </c>
      <c r="U56" s="12">
        <v>0</v>
      </c>
      <c r="V56" s="184">
        <v>0</v>
      </c>
      <c r="W56" s="166">
        <v>0</v>
      </c>
      <c r="X56" s="12">
        <f t="shared" si="6"/>
        <v>17500</v>
      </c>
      <c r="Y56" s="12"/>
      <c r="Z56" s="11">
        <v>1</v>
      </c>
      <c r="AA56" s="26" t="s">
        <v>53</v>
      </c>
      <c r="AB56" s="13" t="s">
        <v>114</v>
      </c>
      <c r="AC56" s="13" t="s">
        <v>114</v>
      </c>
      <c r="AD56" s="13" t="s">
        <v>54</v>
      </c>
      <c r="AE56" s="9" t="s">
        <v>65</v>
      </c>
      <c r="AF56" s="9"/>
      <c r="AG56" s="7" t="s">
        <v>396</v>
      </c>
      <c r="AH56" s="2"/>
      <c r="AI56" s="2"/>
    </row>
    <row r="57" spans="1:35" ht="30" customHeight="1" x14ac:dyDescent="0.2">
      <c r="A57" s="108" t="s">
        <v>204</v>
      </c>
      <c r="B57" s="9" t="s">
        <v>47</v>
      </c>
      <c r="C57" s="9" t="s">
        <v>79</v>
      </c>
      <c r="D57" s="9" t="s">
        <v>205</v>
      </c>
      <c r="E57" s="9" t="s">
        <v>397</v>
      </c>
      <c r="F57" s="13" t="s">
        <v>51</v>
      </c>
      <c r="G57" s="9"/>
      <c r="H57" s="9" t="s">
        <v>52</v>
      </c>
      <c r="I57" s="11">
        <v>2024</v>
      </c>
      <c r="J57" s="12">
        <v>0</v>
      </c>
      <c r="K57" s="107">
        <v>1000</v>
      </c>
      <c r="L57" s="12">
        <v>0</v>
      </c>
      <c r="M57" s="172">
        <v>0</v>
      </c>
      <c r="N57" s="183">
        <v>15000</v>
      </c>
      <c r="O57" s="12">
        <v>0</v>
      </c>
      <c r="P57" s="184">
        <v>0</v>
      </c>
      <c r="Q57" s="183">
        <v>10000</v>
      </c>
      <c r="R57" s="12">
        <v>0</v>
      </c>
      <c r="S57" s="184">
        <v>0</v>
      </c>
      <c r="T57" s="183">
        <v>0</v>
      </c>
      <c r="U57" s="12">
        <v>0</v>
      </c>
      <c r="V57" s="184">
        <v>0</v>
      </c>
      <c r="W57" s="166">
        <v>0</v>
      </c>
      <c r="X57" s="12">
        <f t="shared" si="6"/>
        <v>26000</v>
      </c>
      <c r="Y57" s="12"/>
      <c r="Z57" s="11">
        <v>2</v>
      </c>
      <c r="AA57" s="26" t="s">
        <v>53</v>
      </c>
      <c r="AB57" s="13" t="s">
        <v>114</v>
      </c>
      <c r="AC57" s="13" t="s">
        <v>63</v>
      </c>
      <c r="AD57" s="13" t="s">
        <v>54</v>
      </c>
      <c r="AE57" s="9" t="s">
        <v>55</v>
      </c>
      <c r="AF57" s="9"/>
      <c r="AG57" s="7" t="s">
        <v>398</v>
      </c>
      <c r="AH57" s="2"/>
      <c r="AI57" s="2"/>
    </row>
    <row r="58" spans="1:35" ht="30" customHeight="1" x14ac:dyDescent="0.2">
      <c r="A58" s="144" t="s">
        <v>399</v>
      </c>
      <c r="B58" s="9" t="s">
        <v>47</v>
      </c>
      <c r="C58" s="9" t="s">
        <v>79</v>
      </c>
      <c r="D58" s="109" t="s">
        <v>400</v>
      </c>
      <c r="E58" s="9" t="s">
        <v>401</v>
      </c>
      <c r="F58" s="13" t="s">
        <v>51</v>
      </c>
      <c r="G58" s="9"/>
      <c r="H58" s="9" t="s">
        <v>62</v>
      </c>
      <c r="I58" s="11">
        <v>2024</v>
      </c>
      <c r="J58" s="12">
        <v>0</v>
      </c>
      <c r="K58" s="119">
        <v>3500</v>
      </c>
      <c r="L58" s="12">
        <v>0</v>
      </c>
      <c r="M58" s="172">
        <v>0</v>
      </c>
      <c r="N58" s="183">
        <v>0</v>
      </c>
      <c r="O58" s="12">
        <v>0</v>
      </c>
      <c r="P58" s="184">
        <v>0</v>
      </c>
      <c r="Q58" s="183">
        <v>0</v>
      </c>
      <c r="R58" s="12">
        <v>0</v>
      </c>
      <c r="S58" s="184">
        <v>0</v>
      </c>
      <c r="T58" s="183">
        <v>0</v>
      </c>
      <c r="U58" s="12">
        <v>0</v>
      </c>
      <c r="V58" s="184">
        <v>0</v>
      </c>
      <c r="W58" s="166">
        <v>0</v>
      </c>
      <c r="X58" s="12">
        <f t="shared" si="6"/>
        <v>3500</v>
      </c>
      <c r="Y58" s="12"/>
      <c r="Z58" s="11">
        <v>2</v>
      </c>
      <c r="AA58" s="26" t="s">
        <v>53</v>
      </c>
      <c r="AB58" s="13" t="s">
        <v>63</v>
      </c>
      <c r="AC58" s="13" t="s">
        <v>114</v>
      </c>
      <c r="AD58" s="13" t="s">
        <v>54</v>
      </c>
      <c r="AE58" s="9" t="s">
        <v>55</v>
      </c>
      <c r="AF58" s="9"/>
      <c r="AG58" s="7" t="s">
        <v>402</v>
      </c>
      <c r="AH58" s="2"/>
      <c r="AI58" s="2"/>
    </row>
    <row r="59" spans="1:35" ht="30" customHeight="1" x14ac:dyDescent="0.2">
      <c r="A59" s="108" t="s">
        <v>206</v>
      </c>
      <c r="B59" s="9" t="s">
        <v>47</v>
      </c>
      <c r="C59" s="9" t="s">
        <v>67</v>
      </c>
      <c r="D59" s="9" t="s">
        <v>112</v>
      </c>
      <c r="E59" s="9" t="s">
        <v>207</v>
      </c>
      <c r="F59" s="13" t="s">
        <v>51</v>
      </c>
      <c r="G59" s="9"/>
      <c r="H59" s="9" t="s">
        <v>62</v>
      </c>
      <c r="I59" s="11">
        <v>2024</v>
      </c>
      <c r="J59" s="12">
        <v>42</v>
      </c>
      <c r="K59" s="107">
        <v>2000</v>
      </c>
      <c r="L59" s="12">
        <v>0</v>
      </c>
      <c r="M59" s="172">
        <v>0</v>
      </c>
      <c r="N59" s="183">
        <v>0</v>
      </c>
      <c r="O59" s="12">
        <v>0</v>
      </c>
      <c r="P59" s="184">
        <v>0</v>
      </c>
      <c r="Q59" s="183">
        <v>0</v>
      </c>
      <c r="R59" s="12">
        <v>0</v>
      </c>
      <c r="S59" s="184">
        <v>0</v>
      </c>
      <c r="T59" s="183">
        <v>0</v>
      </c>
      <c r="U59" s="12">
        <v>0</v>
      </c>
      <c r="V59" s="184">
        <v>0</v>
      </c>
      <c r="W59" s="166">
        <v>0</v>
      </c>
      <c r="X59" s="12">
        <f t="shared" si="6"/>
        <v>2042</v>
      </c>
      <c r="Y59" s="12">
        <v>42</v>
      </c>
      <c r="Z59" s="11">
        <v>1</v>
      </c>
      <c r="AA59" s="26" t="s">
        <v>53</v>
      </c>
      <c r="AB59" s="13" t="s">
        <v>114</v>
      </c>
      <c r="AC59" s="13" t="s">
        <v>114</v>
      </c>
      <c r="AD59" s="13" t="s">
        <v>54</v>
      </c>
      <c r="AE59" s="9" t="s">
        <v>72</v>
      </c>
      <c r="AF59" s="9"/>
      <c r="AG59" s="7" t="s">
        <v>403</v>
      </c>
      <c r="AH59" s="2"/>
      <c r="AI59" s="2"/>
    </row>
    <row r="60" spans="1:35" ht="30" customHeight="1" x14ac:dyDescent="0.2">
      <c r="A60" s="108" t="s">
        <v>209</v>
      </c>
      <c r="B60" s="9" t="s">
        <v>47</v>
      </c>
      <c r="C60" s="9" t="s">
        <v>79</v>
      </c>
      <c r="D60" s="9" t="s">
        <v>183</v>
      </c>
      <c r="E60" s="9" t="s">
        <v>210</v>
      </c>
      <c r="F60" s="13" t="s">
        <v>51</v>
      </c>
      <c r="G60" s="9"/>
      <c r="H60" s="9" t="s">
        <v>62</v>
      </c>
      <c r="I60" s="11">
        <v>2024</v>
      </c>
      <c r="J60" s="12">
        <v>0</v>
      </c>
      <c r="K60" s="107">
        <v>1500</v>
      </c>
      <c r="L60" s="12">
        <v>0</v>
      </c>
      <c r="M60" s="172">
        <v>0</v>
      </c>
      <c r="N60" s="183">
        <v>0</v>
      </c>
      <c r="O60" s="12">
        <v>0</v>
      </c>
      <c r="P60" s="184">
        <v>0</v>
      </c>
      <c r="Q60" s="183">
        <v>0</v>
      </c>
      <c r="R60" s="12">
        <v>0</v>
      </c>
      <c r="S60" s="184">
        <v>0</v>
      </c>
      <c r="T60" s="183">
        <v>0</v>
      </c>
      <c r="U60" s="12">
        <v>0</v>
      </c>
      <c r="V60" s="184">
        <v>0</v>
      </c>
      <c r="W60" s="166">
        <v>0</v>
      </c>
      <c r="X60" s="12">
        <f t="shared" si="6"/>
        <v>1500</v>
      </c>
      <c r="Y60" s="12"/>
      <c r="Z60" s="11">
        <v>1</v>
      </c>
      <c r="AA60" s="26" t="s">
        <v>53</v>
      </c>
      <c r="AB60" s="13" t="s">
        <v>114</v>
      </c>
      <c r="AC60" s="13" t="s">
        <v>63</v>
      </c>
      <c r="AD60" s="13" t="s">
        <v>54</v>
      </c>
      <c r="AE60" s="9" t="s">
        <v>55</v>
      </c>
      <c r="AF60" s="9"/>
      <c r="AG60" s="7" t="s">
        <v>404</v>
      </c>
      <c r="AH60" s="2"/>
      <c r="AI60" s="2"/>
    </row>
    <row r="61" spans="1:35" ht="30" customHeight="1" x14ac:dyDescent="0.2">
      <c r="A61" s="108" t="s">
        <v>211</v>
      </c>
      <c r="B61" s="9" t="s">
        <v>47</v>
      </c>
      <c r="C61" s="9" t="s">
        <v>58</v>
      </c>
      <c r="D61" s="9" t="s">
        <v>212</v>
      </c>
      <c r="E61" s="9" t="s">
        <v>213</v>
      </c>
      <c r="F61" s="13" t="s">
        <v>51</v>
      </c>
      <c r="G61" s="9"/>
      <c r="H61" s="9" t="s">
        <v>62</v>
      </c>
      <c r="I61" s="11">
        <v>2024</v>
      </c>
      <c r="J61" s="12">
        <v>38</v>
      </c>
      <c r="K61" s="107">
        <v>700</v>
      </c>
      <c r="L61" s="12">
        <v>0</v>
      </c>
      <c r="M61" s="172">
        <v>0</v>
      </c>
      <c r="N61" s="183">
        <v>3000</v>
      </c>
      <c r="O61" s="12">
        <v>0</v>
      </c>
      <c r="P61" s="184">
        <v>0</v>
      </c>
      <c r="Q61" s="183">
        <v>3000</v>
      </c>
      <c r="R61" s="12">
        <v>0</v>
      </c>
      <c r="S61" s="184">
        <v>0</v>
      </c>
      <c r="T61" s="183">
        <v>3000</v>
      </c>
      <c r="U61" s="12">
        <v>0</v>
      </c>
      <c r="V61" s="184">
        <v>0</v>
      </c>
      <c r="W61" s="166">
        <v>0</v>
      </c>
      <c r="X61" s="12">
        <f t="shared" si="6"/>
        <v>9738</v>
      </c>
      <c r="Y61" s="12">
        <v>38</v>
      </c>
      <c r="Z61" s="11">
        <v>1</v>
      </c>
      <c r="AA61" s="26" t="s">
        <v>53</v>
      </c>
      <c r="AB61" s="13" t="s">
        <v>114</v>
      </c>
      <c r="AC61" s="13" t="s">
        <v>114</v>
      </c>
      <c r="AD61" s="13" t="s">
        <v>54</v>
      </c>
      <c r="AE61" s="9" t="s">
        <v>65</v>
      </c>
      <c r="AF61" s="9"/>
      <c r="AG61" s="7" t="s">
        <v>405</v>
      </c>
      <c r="AH61" s="2"/>
      <c r="AI61" s="2"/>
    </row>
    <row r="62" spans="1:35" ht="30" customHeight="1" x14ac:dyDescent="0.2">
      <c r="A62" s="144" t="s">
        <v>406</v>
      </c>
      <c r="B62" s="9" t="s">
        <v>47</v>
      </c>
      <c r="C62" s="9" t="s">
        <v>104</v>
      </c>
      <c r="D62" s="109" t="s">
        <v>407</v>
      </c>
      <c r="E62" s="9" t="s">
        <v>408</v>
      </c>
      <c r="F62" s="13" t="s">
        <v>51</v>
      </c>
      <c r="G62" s="9"/>
      <c r="H62" s="9" t="s">
        <v>62</v>
      </c>
      <c r="I62" s="11">
        <v>2024</v>
      </c>
      <c r="J62" s="12">
        <v>0</v>
      </c>
      <c r="K62" s="119">
        <v>2900</v>
      </c>
      <c r="L62" s="12">
        <v>0</v>
      </c>
      <c r="M62" s="172">
        <v>0</v>
      </c>
      <c r="N62" s="183">
        <v>0</v>
      </c>
      <c r="O62" s="12">
        <v>0</v>
      </c>
      <c r="P62" s="184">
        <v>0</v>
      </c>
      <c r="Q62" s="183">
        <v>0</v>
      </c>
      <c r="R62" s="12">
        <v>0</v>
      </c>
      <c r="S62" s="184">
        <v>0</v>
      </c>
      <c r="T62" s="183">
        <v>0</v>
      </c>
      <c r="U62" s="12">
        <v>0</v>
      </c>
      <c r="V62" s="184">
        <v>0</v>
      </c>
      <c r="W62" s="166">
        <v>0</v>
      </c>
      <c r="X62" s="12">
        <f t="shared" si="6"/>
        <v>2900</v>
      </c>
      <c r="Y62" s="12"/>
      <c r="Z62" s="11">
        <v>1</v>
      </c>
      <c r="AA62" s="26" t="s">
        <v>53</v>
      </c>
      <c r="AB62" s="13"/>
      <c r="AC62" s="13"/>
      <c r="AD62" s="13"/>
      <c r="AE62" s="9" t="s">
        <v>102</v>
      </c>
      <c r="AF62" s="9"/>
      <c r="AG62" s="7" t="s">
        <v>409</v>
      </c>
      <c r="AH62" s="2"/>
      <c r="AI62" s="2"/>
    </row>
    <row r="63" spans="1:35" ht="30" customHeight="1" x14ac:dyDescent="0.2">
      <c r="A63" s="108" t="s">
        <v>214</v>
      </c>
      <c r="B63" s="9" t="s">
        <v>47</v>
      </c>
      <c r="C63" s="9" t="s">
        <v>79</v>
      </c>
      <c r="D63" s="121" t="s">
        <v>153</v>
      </c>
      <c r="E63" s="121" t="s">
        <v>410</v>
      </c>
      <c r="F63" s="13" t="s">
        <v>51</v>
      </c>
      <c r="G63" s="9"/>
      <c r="H63" s="9" t="s">
        <v>62</v>
      </c>
      <c r="I63" s="11">
        <v>2024</v>
      </c>
      <c r="J63" s="12">
        <v>0</v>
      </c>
      <c r="K63" s="107">
        <v>500</v>
      </c>
      <c r="L63" s="12">
        <v>0</v>
      </c>
      <c r="M63" s="172">
        <v>0</v>
      </c>
      <c r="N63" s="187">
        <v>4000</v>
      </c>
      <c r="O63" s="12">
        <v>0</v>
      </c>
      <c r="P63" s="184">
        <v>0</v>
      </c>
      <c r="Q63" s="183">
        <v>0</v>
      </c>
      <c r="R63" s="12">
        <v>0</v>
      </c>
      <c r="S63" s="184">
        <v>0</v>
      </c>
      <c r="T63" s="183">
        <v>0</v>
      </c>
      <c r="U63" s="12">
        <v>0</v>
      </c>
      <c r="V63" s="184">
        <v>0</v>
      </c>
      <c r="W63" s="166">
        <v>0</v>
      </c>
      <c r="X63" s="12">
        <f t="shared" si="6"/>
        <v>4500</v>
      </c>
      <c r="Y63" s="12"/>
      <c r="Z63" s="11">
        <v>3</v>
      </c>
      <c r="AA63" s="73">
        <v>1</v>
      </c>
      <c r="AB63" s="13" t="s">
        <v>114</v>
      </c>
      <c r="AC63" s="13" t="s">
        <v>163</v>
      </c>
      <c r="AD63" s="13" t="s">
        <v>64</v>
      </c>
      <c r="AE63" s="9" t="s">
        <v>55</v>
      </c>
      <c r="AF63" s="9"/>
      <c r="AG63" s="7" t="s">
        <v>411</v>
      </c>
      <c r="AH63" s="2"/>
      <c r="AI63" s="2"/>
    </row>
    <row r="64" spans="1:35" ht="30" customHeight="1" x14ac:dyDescent="0.2">
      <c r="A64" s="108" t="s">
        <v>216</v>
      </c>
      <c r="B64" s="9" t="s">
        <v>47</v>
      </c>
      <c r="C64" s="9" t="s">
        <v>104</v>
      </c>
      <c r="D64" s="9" t="s">
        <v>217</v>
      </c>
      <c r="E64" s="9" t="s">
        <v>218</v>
      </c>
      <c r="F64" s="13" t="s">
        <v>51</v>
      </c>
      <c r="G64" s="9"/>
      <c r="H64" s="121" t="s">
        <v>62</v>
      </c>
      <c r="I64" s="139">
        <v>2024</v>
      </c>
      <c r="J64" s="12">
        <v>16</v>
      </c>
      <c r="K64" s="107">
        <v>6000</v>
      </c>
      <c r="L64" s="12">
        <v>0</v>
      </c>
      <c r="M64" s="172">
        <v>0</v>
      </c>
      <c r="N64" s="183">
        <v>0</v>
      </c>
      <c r="O64" s="12">
        <v>0</v>
      </c>
      <c r="P64" s="184">
        <v>0</v>
      </c>
      <c r="Q64" s="183">
        <v>0</v>
      </c>
      <c r="R64" s="12">
        <v>0</v>
      </c>
      <c r="S64" s="184">
        <v>0</v>
      </c>
      <c r="T64" s="183">
        <v>0</v>
      </c>
      <c r="U64" s="12">
        <v>0</v>
      </c>
      <c r="V64" s="184">
        <v>0</v>
      </c>
      <c r="W64" s="166">
        <v>0</v>
      </c>
      <c r="X64" s="12">
        <f t="shared" si="6"/>
        <v>6016</v>
      </c>
      <c r="Y64" s="12"/>
      <c r="Z64" s="11">
        <v>2</v>
      </c>
      <c r="AA64" s="73" t="s">
        <v>53</v>
      </c>
      <c r="AB64" s="13">
        <v>2</v>
      </c>
      <c r="AC64" s="13">
        <v>3</v>
      </c>
      <c r="AD64" s="13" t="s">
        <v>54</v>
      </c>
      <c r="AE64" s="9" t="s">
        <v>102</v>
      </c>
      <c r="AF64" s="9"/>
      <c r="AG64" s="7" t="s">
        <v>219</v>
      </c>
      <c r="AH64" s="2"/>
      <c r="AI64" s="2"/>
    </row>
    <row r="65" spans="1:35" ht="30" customHeight="1" x14ac:dyDescent="0.2">
      <c r="A65" s="108" t="s">
        <v>220</v>
      </c>
      <c r="B65" s="9" t="s">
        <v>47</v>
      </c>
      <c r="C65" s="9" t="s">
        <v>48</v>
      </c>
      <c r="D65" s="9" t="s">
        <v>221</v>
      </c>
      <c r="E65" s="9" t="s">
        <v>412</v>
      </c>
      <c r="F65" s="13" t="s">
        <v>51</v>
      </c>
      <c r="G65" s="9"/>
      <c r="H65" s="121" t="s">
        <v>62</v>
      </c>
      <c r="I65" s="139">
        <v>2024</v>
      </c>
      <c r="J65" s="12">
        <v>0</v>
      </c>
      <c r="K65" s="107">
        <v>500</v>
      </c>
      <c r="L65" s="12">
        <v>0</v>
      </c>
      <c r="M65" s="172">
        <v>0</v>
      </c>
      <c r="N65" s="183">
        <v>0</v>
      </c>
      <c r="O65" s="12">
        <v>0</v>
      </c>
      <c r="P65" s="184">
        <v>0</v>
      </c>
      <c r="Q65" s="183">
        <v>0</v>
      </c>
      <c r="R65" s="12">
        <v>0</v>
      </c>
      <c r="S65" s="184">
        <v>0</v>
      </c>
      <c r="T65" s="183">
        <v>0</v>
      </c>
      <c r="U65" s="12">
        <v>0</v>
      </c>
      <c r="V65" s="184">
        <v>0</v>
      </c>
      <c r="W65" s="166">
        <v>0</v>
      </c>
      <c r="X65" s="12">
        <f t="shared" si="6"/>
        <v>500</v>
      </c>
      <c r="Y65" s="12"/>
      <c r="Z65" s="11"/>
      <c r="AA65" s="73">
        <v>1</v>
      </c>
      <c r="AB65" s="13"/>
      <c r="AC65" s="13"/>
      <c r="AD65" s="13"/>
      <c r="AE65" s="9"/>
      <c r="AF65" s="9"/>
      <c r="AG65" s="7"/>
      <c r="AH65" s="2"/>
      <c r="AI65" s="2"/>
    </row>
    <row r="66" spans="1:35" ht="30" customHeight="1" x14ac:dyDescent="0.2">
      <c r="A66" s="108" t="s">
        <v>223</v>
      </c>
      <c r="B66" s="9" t="s">
        <v>47</v>
      </c>
      <c r="C66" s="9" t="s">
        <v>79</v>
      </c>
      <c r="D66" s="9" t="s">
        <v>224</v>
      </c>
      <c r="E66" s="9" t="s">
        <v>225</v>
      </c>
      <c r="F66" s="13" t="s">
        <v>51</v>
      </c>
      <c r="G66" s="9"/>
      <c r="H66" s="9" t="s">
        <v>62</v>
      </c>
      <c r="I66" s="11">
        <v>2024</v>
      </c>
      <c r="J66" s="12">
        <v>0</v>
      </c>
      <c r="K66" s="107">
        <v>1000</v>
      </c>
      <c r="L66" s="12">
        <v>0</v>
      </c>
      <c r="M66" s="172">
        <v>0</v>
      </c>
      <c r="N66" s="183">
        <v>10000</v>
      </c>
      <c r="O66" s="12">
        <v>0</v>
      </c>
      <c r="P66" s="184">
        <v>0</v>
      </c>
      <c r="Q66" s="183">
        <v>5000</v>
      </c>
      <c r="R66" s="12">
        <v>0</v>
      </c>
      <c r="S66" s="184">
        <v>0</v>
      </c>
      <c r="T66" s="183">
        <v>0</v>
      </c>
      <c r="U66" s="12">
        <v>0</v>
      </c>
      <c r="V66" s="184">
        <v>0</v>
      </c>
      <c r="W66" s="166">
        <v>0</v>
      </c>
      <c r="X66" s="12">
        <f t="shared" si="6"/>
        <v>16000</v>
      </c>
      <c r="Y66" s="12"/>
      <c r="Z66" s="11">
        <v>1</v>
      </c>
      <c r="AA66" s="26" t="s">
        <v>53</v>
      </c>
      <c r="AB66" s="13"/>
      <c r="AC66" s="13"/>
      <c r="AD66" s="13" t="s">
        <v>54</v>
      </c>
      <c r="AE66" s="9" t="s">
        <v>55</v>
      </c>
      <c r="AF66" s="9"/>
      <c r="AG66" s="7" t="s">
        <v>413</v>
      </c>
      <c r="AH66" s="2"/>
      <c r="AI66" s="2"/>
    </row>
    <row r="67" spans="1:35" ht="30" customHeight="1" thickBot="1" x14ac:dyDescent="0.25">
      <c r="A67" s="88" t="s">
        <v>414</v>
      </c>
      <c r="B67" s="88"/>
      <c r="C67" s="88"/>
      <c r="D67" s="88"/>
      <c r="E67" s="34"/>
      <c r="F67" s="35"/>
      <c r="G67" s="34"/>
      <c r="H67" s="34"/>
      <c r="I67" s="36"/>
      <c r="J67" s="37"/>
      <c r="K67" s="211">
        <f>SUM(K21:K66)+K20+K13+K8-K62-K58-K56-K48-K35-K33-K31-K18-K7-K6</f>
        <v>208000</v>
      </c>
      <c r="L67" s="94">
        <f t="shared" ref="L67:X67" si="7">SUM(L21:L66)+L13+L8+L20</f>
        <v>1000</v>
      </c>
      <c r="M67" s="175">
        <f t="shared" si="7"/>
        <v>0</v>
      </c>
      <c r="N67" s="193">
        <f t="shared" si="7"/>
        <v>295700</v>
      </c>
      <c r="O67" s="194">
        <f t="shared" si="7"/>
        <v>0</v>
      </c>
      <c r="P67" s="195">
        <f t="shared" si="7"/>
        <v>0</v>
      </c>
      <c r="Q67" s="193">
        <f t="shared" si="7"/>
        <v>25500</v>
      </c>
      <c r="R67" s="194">
        <f t="shared" si="7"/>
        <v>0</v>
      </c>
      <c r="S67" s="195">
        <f t="shared" si="7"/>
        <v>0</v>
      </c>
      <c r="T67" s="193">
        <f t="shared" si="7"/>
        <v>3000</v>
      </c>
      <c r="U67" s="194">
        <f t="shared" si="7"/>
        <v>0</v>
      </c>
      <c r="V67" s="195">
        <f t="shared" si="7"/>
        <v>0</v>
      </c>
      <c r="W67" s="178">
        <f t="shared" si="7"/>
        <v>0</v>
      </c>
      <c r="X67" s="94">
        <f t="shared" si="7"/>
        <v>655591.03</v>
      </c>
      <c r="Y67" s="37"/>
      <c r="Z67" s="36"/>
      <c r="AA67" s="35"/>
      <c r="AB67" s="35"/>
      <c r="AC67" s="35"/>
      <c r="AD67" s="35"/>
      <c r="AE67" s="34"/>
      <c r="AF67" s="34"/>
      <c r="AG67" s="38"/>
      <c r="AH67" s="2"/>
      <c r="AI67" s="2"/>
    </row>
    <row r="68" spans="1:35" ht="30" hidden="1" customHeight="1" x14ac:dyDescent="0.2">
      <c r="A68" s="9" t="s">
        <v>415</v>
      </c>
      <c r="B68" s="9" t="s">
        <v>47</v>
      </c>
      <c r="C68" s="9" t="s">
        <v>79</v>
      </c>
      <c r="D68" s="9" t="s">
        <v>416</v>
      </c>
      <c r="E68" s="9" t="s">
        <v>417</v>
      </c>
      <c r="F68" s="13" t="s">
        <v>51</v>
      </c>
      <c r="G68" s="9" t="s">
        <v>418</v>
      </c>
      <c r="H68" s="9" t="s">
        <v>419</v>
      </c>
      <c r="I68" s="11">
        <v>2024</v>
      </c>
      <c r="J68" s="12">
        <v>0</v>
      </c>
      <c r="K68" s="12">
        <v>2500</v>
      </c>
      <c r="L68" s="12">
        <v>0</v>
      </c>
      <c r="M68" s="12">
        <v>0</v>
      </c>
      <c r="N68" s="179">
        <v>0</v>
      </c>
      <c r="O68" s="179">
        <v>0</v>
      </c>
      <c r="P68" s="179">
        <v>0</v>
      </c>
      <c r="Q68" s="179">
        <v>0</v>
      </c>
      <c r="R68" s="179">
        <v>0</v>
      </c>
      <c r="S68" s="179">
        <v>0</v>
      </c>
      <c r="T68" s="179">
        <v>0</v>
      </c>
      <c r="U68" s="179">
        <v>0</v>
      </c>
      <c r="V68" s="179">
        <v>0</v>
      </c>
      <c r="W68" s="12">
        <v>0</v>
      </c>
      <c r="X68" s="12">
        <v>2500</v>
      </c>
      <c r="Y68" s="12"/>
      <c r="Z68" s="11">
        <v>1</v>
      </c>
      <c r="AA68" s="13" t="s">
        <v>163</v>
      </c>
      <c r="AB68" s="26" t="s">
        <v>53</v>
      </c>
      <c r="AC68" s="13" t="s">
        <v>163</v>
      </c>
      <c r="AD68" s="13" t="s">
        <v>54</v>
      </c>
      <c r="AE68" s="9" t="s">
        <v>55</v>
      </c>
      <c r="AF68" s="9"/>
      <c r="AG68" s="7" t="s">
        <v>420</v>
      </c>
      <c r="AH68" s="2"/>
      <c r="AI68" s="2"/>
    </row>
    <row r="69" spans="1:35" ht="30" hidden="1" customHeight="1" x14ac:dyDescent="0.2">
      <c r="A69" s="9" t="s">
        <v>421</v>
      </c>
      <c r="B69" s="9" t="s">
        <v>47</v>
      </c>
      <c r="C69" s="9" t="s">
        <v>118</v>
      </c>
      <c r="D69" s="9" t="s">
        <v>422</v>
      </c>
      <c r="E69" s="9" t="s">
        <v>423</v>
      </c>
      <c r="F69" s="13" t="s">
        <v>51</v>
      </c>
      <c r="G69" s="9" t="s">
        <v>424</v>
      </c>
      <c r="H69" s="9" t="s">
        <v>52</v>
      </c>
      <c r="I69" s="11">
        <v>2024</v>
      </c>
      <c r="J69" s="12">
        <v>160</v>
      </c>
      <c r="K69" s="12">
        <v>2590</v>
      </c>
      <c r="L69" s="12">
        <v>0</v>
      </c>
      <c r="M69" s="12">
        <v>0</v>
      </c>
      <c r="N69" s="12">
        <v>0</v>
      </c>
      <c r="O69" s="12">
        <v>0</v>
      </c>
      <c r="P69" s="12">
        <v>0</v>
      </c>
      <c r="Q69" s="12">
        <v>0</v>
      </c>
      <c r="R69" s="12">
        <v>0</v>
      </c>
      <c r="S69" s="12">
        <v>0</v>
      </c>
      <c r="T69" s="12">
        <v>0</v>
      </c>
      <c r="U69" s="12">
        <v>0</v>
      </c>
      <c r="V69" s="12">
        <v>0</v>
      </c>
      <c r="W69" s="12">
        <v>0</v>
      </c>
      <c r="X69" s="12">
        <v>2750</v>
      </c>
      <c r="Y69" s="12">
        <v>131.88999999999999</v>
      </c>
      <c r="Z69" s="11">
        <v>1</v>
      </c>
      <c r="AA69" s="13" t="s">
        <v>163</v>
      </c>
      <c r="AB69" s="26" t="s">
        <v>53</v>
      </c>
      <c r="AC69" s="26" t="s">
        <v>53</v>
      </c>
      <c r="AD69" s="13" t="s">
        <v>54</v>
      </c>
      <c r="AE69" s="9" t="s">
        <v>72</v>
      </c>
      <c r="AF69" s="9"/>
      <c r="AG69" s="7" t="s">
        <v>425</v>
      </c>
      <c r="AH69" s="2"/>
      <c r="AI69" s="2"/>
    </row>
    <row r="70" spans="1:35" ht="30" hidden="1" customHeight="1" x14ac:dyDescent="0.2">
      <c r="A70" s="9" t="s">
        <v>426</v>
      </c>
      <c r="B70" s="9" t="s">
        <v>47</v>
      </c>
      <c r="C70" s="9" t="s">
        <v>104</v>
      </c>
      <c r="D70" s="9" t="s">
        <v>427</v>
      </c>
      <c r="E70" s="9" t="s">
        <v>428</v>
      </c>
      <c r="F70" s="13" t="s">
        <v>51</v>
      </c>
      <c r="G70" s="9"/>
      <c r="H70" s="9" t="s">
        <v>52</v>
      </c>
      <c r="I70" s="11">
        <v>2024</v>
      </c>
      <c r="J70" s="12">
        <v>669</v>
      </c>
      <c r="K70" s="12">
        <v>17200</v>
      </c>
      <c r="L70" s="12">
        <v>0</v>
      </c>
      <c r="M70" s="12">
        <v>0</v>
      </c>
      <c r="N70" s="12">
        <v>0</v>
      </c>
      <c r="O70" s="12">
        <v>0</v>
      </c>
      <c r="P70" s="12">
        <v>0</v>
      </c>
      <c r="Q70" s="12">
        <v>0</v>
      </c>
      <c r="R70" s="12">
        <v>0</v>
      </c>
      <c r="S70" s="12">
        <v>0</v>
      </c>
      <c r="T70" s="12">
        <v>0</v>
      </c>
      <c r="U70" s="12">
        <v>0</v>
      </c>
      <c r="V70" s="12">
        <v>0</v>
      </c>
      <c r="W70" s="12">
        <v>0</v>
      </c>
      <c r="X70" s="12">
        <v>17869</v>
      </c>
      <c r="Y70" s="12">
        <v>68</v>
      </c>
      <c r="Z70" s="11">
        <v>1</v>
      </c>
      <c r="AA70" s="13" t="s">
        <v>163</v>
      </c>
      <c r="AB70" s="26" t="s">
        <v>53</v>
      </c>
      <c r="AC70" s="26" t="s">
        <v>53</v>
      </c>
      <c r="AD70" s="13" t="s">
        <v>54</v>
      </c>
      <c r="AE70" s="9" t="s">
        <v>102</v>
      </c>
      <c r="AF70" s="9"/>
      <c r="AG70" s="7" t="s">
        <v>429</v>
      </c>
      <c r="AH70" s="2"/>
      <c r="AI70" s="2"/>
    </row>
    <row r="71" spans="1:35" ht="30" hidden="1" customHeight="1" x14ac:dyDescent="0.2">
      <c r="A71" s="9" t="s">
        <v>430</v>
      </c>
      <c r="B71" s="9" t="s">
        <v>47</v>
      </c>
      <c r="C71" s="9" t="s">
        <v>118</v>
      </c>
      <c r="D71" s="9" t="s">
        <v>119</v>
      </c>
      <c r="E71" s="9" t="s">
        <v>431</v>
      </c>
      <c r="F71" s="13" t="s">
        <v>51</v>
      </c>
      <c r="G71" s="9"/>
      <c r="H71" s="9" t="s">
        <v>52</v>
      </c>
      <c r="I71" s="11">
        <v>2024</v>
      </c>
      <c r="J71" s="12">
        <v>0</v>
      </c>
      <c r="K71" s="12">
        <v>500</v>
      </c>
      <c r="L71" s="12">
        <v>0</v>
      </c>
      <c r="M71" s="12">
        <v>0</v>
      </c>
      <c r="N71" s="12">
        <v>4000</v>
      </c>
      <c r="O71" s="12">
        <v>0</v>
      </c>
      <c r="P71" s="12">
        <v>0</v>
      </c>
      <c r="Q71" s="12">
        <v>0</v>
      </c>
      <c r="R71" s="12">
        <v>0</v>
      </c>
      <c r="S71" s="12">
        <v>0</v>
      </c>
      <c r="T71" s="12">
        <v>0</v>
      </c>
      <c r="U71" s="12">
        <v>0</v>
      </c>
      <c r="V71" s="12">
        <v>0</v>
      </c>
      <c r="W71" s="12">
        <v>0</v>
      </c>
      <c r="X71" s="12">
        <v>4500</v>
      </c>
      <c r="Y71" s="12"/>
      <c r="Z71" s="11">
        <v>1</v>
      </c>
      <c r="AA71" s="13" t="s">
        <v>163</v>
      </c>
      <c r="AB71" s="13" t="s">
        <v>114</v>
      </c>
      <c r="AC71" s="26" t="s">
        <v>53</v>
      </c>
      <c r="AD71" s="13" t="s">
        <v>64</v>
      </c>
      <c r="AE71" s="9" t="s">
        <v>72</v>
      </c>
      <c r="AF71" s="9"/>
      <c r="AG71" s="7" t="s">
        <v>432</v>
      </c>
      <c r="AH71" s="2"/>
      <c r="AI71" s="2"/>
    </row>
    <row r="72" spans="1:35" ht="30" hidden="1" customHeight="1" x14ac:dyDescent="0.2">
      <c r="A72" s="9" t="s">
        <v>433</v>
      </c>
      <c r="B72" s="9" t="s">
        <v>47</v>
      </c>
      <c r="C72" s="9" t="s">
        <v>118</v>
      </c>
      <c r="D72" s="9" t="s">
        <v>422</v>
      </c>
      <c r="E72" s="9" t="s">
        <v>434</v>
      </c>
      <c r="F72" s="13" t="s">
        <v>51</v>
      </c>
      <c r="G72" s="9" t="s">
        <v>424</v>
      </c>
      <c r="H72" s="9" t="s">
        <v>52</v>
      </c>
      <c r="I72" s="11">
        <v>2024</v>
      </c>
      <c r="J72" s="12">
        <v>0</v>
      </c>
      <c r="K72" s="12">
        <v>1800</v>
      </c>
      <c r="L72" s="12">
        <v>0</v>
      </c>
      <c r="M72" s="12">
        <v>0</v>
      </c>
      <c r="N72" s="12">
        <v>0</v>
      </c>
      <c r="O72" s="12">
        <v>0</v>
      </c>
      <c r="P72" s="12">
        <v>0</v>
      </c>
      <c r="Q72" s="12">
        <v>0</v>
      </c>
      <c r="R72" s="12">
        <v>0</v>
      </c>
      <c r="S72" s="12">
        <v>0</v>
      </c>
      <c r="T72" s="12">
        <v>0</v>
      </c>
      <c r="U72" s="12">
        <v>0</v>
      </c>
      <c r="V72" s="12">
        <v>0</v>
      </c>
      <c r="W72" s="12">
        <v>0</v>
      </c>
      <c r="X72" s="12">
        <v>1800</v>
      </c>
      <c r="Y72" s="12"/>
      <c r="Z72" s="11">
        <v>1</v>
      </c>
      <c r="AA72" s="13" t="s">
        <v>163</v>
      </c>
      <c r="AB72" s="13" t="s">
        <v>114</v>
      </c>
      <c r="AC72" s="13" t="s">
        <v>435</v>
      </c>
      <c r="AD72" s="13" t="s">
        <v>64</v>
      </c>
      <c r="AE72" s="9" t="s">
        <v>72</v>
      </c>
      <c r="AF72" s="9"/>
      <c r="AG72" s="7" t="s">
        <v>436</v>
      </c>
      <c r="AH72" s="2"/>
      <c r="AI72" s="2"/>
    </row>
    <row r="73" spans="1:35" ht="30" hidden="1" customHeight="1" x14ac:dyDescent="0.2">
      <c r="A73" s="9" t="s">
        <v>437</v>
      </c>
      <c r="B73" s="9" t="s">
        <v>47</v>
      </c>
      <c r="C73" s="9" t="s">
        <v>79</v>
      </c>
      <c r="D73" s="9" t="s">
        <v>438</v>
      </c>
      <c r="E73" s="9" t="s">
        <v>439</v>
      </c>
      <c r="F73" s="13" t="s">
        <v>51</v>
      </c>
      <c r="G73" s="9"/>
      <c r="H73" s="9" t="s">
        <v>440</v>
      </c>
      <c r="I73" s="11">
        <v>2024</v>
      </c>
      <c r="J73" s="12">
        <v>0</v>
      </c>
      <c r="K73" s="12">
        <v>620</v>
      </c>
      <c r="L73" s="12">
        <v>0</v>
      </c>
      <c r="M73" s="12">
        <v>0</v>
      </c>
      <c r="N73" s="12">
        <v>0</v>
      </c>
      <c r="O73" s="12">
        <v>0</v>
      </c>
      <c r="P73" s="12">
        <v>0</v>
      </c>
      <c r="Q73" s="12">
        <v>0</v>
      </c>
      <c r="R73" s="12">
        <v>0</v>
      </c>
      <c r="S73" s="12">
        <v>0</v>
      </c>
      <c r="T73" s="12">
        <v>0</v>
      </c>
      <c r="U73" s="12">
        <v>0</v>
      </c>
      <c r="V73" s="12">
        <v>0</v>
      </c>
      <c r="W73" s="12">
        <v>0</v>
      </c>
      <c r="X73" s="12">
        <v>620</v>
      </c>
      <c r="Y73" s="12"/>
      <c r="Z73" s="11">
        <v>1</v>
      </c>
      <c r="AA73" s="13" t="s">
        <v>163</v>
      </c>
      <c r="AB73" s="13" t="s">
        <v>114</v>
      </c>
      <c r="AC73" s="13" t="s">
        <v>63</v>
      </c>
      <c r="AD73" s="13" t="s">
        <v>64</v>
      </c>
      <c r="AE73" s="9" t="s">
        <v>55</v>
      </c>
      <c r="AF73" s="9"/>
      <c r="AG73" s="7" t="s">
        <v>441</v>
      </c>
      <c r="AH73" s="2"/>
      <c r="AI73" s="2"/>
    </row>
    <row r="74" spans="1:35" ht="30" hidden="1" customHeight="1" x14ac:dyDescent="0.2">
      <c r="A74" s="9" t="s">
        <v>442</v>
      </c>
      <c r="B74" s="9" t="s">
        <v>47</v>
      </c>
      <c r="C74" s="9" t="s">
        <v>118</v>
      </c>
      <c r="D74" s="9" t="s">
        <v>422</v>
      </c>
      <c r="E74" s="9" t="s">
        <v>443</v>
      </c>
      <c r="F74" s="13" t="s">
        <v>51</v>
      </c>
      <c r="G74" s="9"/>
      <c r="H74" s="9" t="s">
        <v>52</v>
      </c>
      <c r="I74" s="11">
        <v>2024</v>
      </c>
      <c r="J74" s="12">
        <v>0</v>
      </c>
      <c r="K74" s="12">
        <v>2000</v>
      </c>
      <c r="L74" s="12">
        <v>0</v>
      </c>
      <c r="M74" s="12">
        <v>0</v>
      </c>
      <c r="N74" s="12">
        <v>10000</v>
      </c>
      <c r="O74" s="12">
        <v>0</v>
      </c>
      <c r="P74" s="12">
        <v>0</v>
      </c>
      <c r="Q74" s="12">
        <v>10000</v>
      </c>
      <c r="R74" s="12">
        <v>0</v>
      </c>
      <c r="S74" s="12">
        <v>0</v>
      </c>
      <c r="T74" s="12">
        <v>10000</v>
      </c>
      <c r="U74" s="12">
        <v>0</v>
      </c>
      <c r="V74" s="12">
        <v>0</v>
      </c>
      <c r="W74" s="12">
        <v>0</v>
      </c>
      <c r="X74" s="12">
        <v>32000</v>
      </c>
      <c r="Y74" s="12">
        <v>0</v>
      </c>
      <c r="Z74" s="11">
        <v>1</v>
      </c>
      <c r="AA74" s="13" t="s">
        <v>163</v>
      </c>
      <c r="AB74" s="13" t="s">
        <v>114</v>
      </c>
      <c r="AC74" s="13" t="s">
        <v>63</v>
      </c>
      <c r="AD74" s="13" t="s">
        <v>64</v>
      </c>
      <c r="AE74" s="9" t="s">
        <v>72</v>
      </c>
      <c r="AF74" s="9"/>
      <c r="AG74" s="7" t="s">
        <v>444</v>
      </c>
      <c r="AH74" s="2"/>
      <c r="AI74" s="2"/>
    </row>
    <row r="75" spans="1:35" ht="30" hidden="1" customHeight="1" x14ac:dyDescent="0.2">
      <c r="A75" s="9" t="s">
        <v>445</v>
      </c>
      <c r="B75" s="9" t="s">
        <v>47</v>
      </c>
      <c r="C75" s="9" t="s">
        <v>104</v>
      </c>
      <c r="D75" s="9" t="s">
        <v>217</v>
      </c>
      <c r="E75" s="9" t="s">
        <v>446</v>
      </c>
      <c r="F75" s="13" t="s">
        <v>51</v>
      </c>
      <c r="G75" s="9" t="s">
        <v>418</v>
      </c>
      <c r="H75" s="9" t="s">
        <v>52</v>
      </c>
      <c r="I75" s="11">
        <v>2024</v>
      </c>
      <c r="J75" s="12">
        <v>0</v>
      </c>
      <c r="K75" s="12">
        <v>1200</v>
      </c>
      <c r="L75" s="12">
        <v>0</v>
      </c>
      <c r="M75" s="12">
        <v>0</v>
      </c>
      <c r="N75" s="12">
        <v>40000</v>
      </c>
      <c r="O75" s="12">
        <v>0</v>
      </c>
      <c r="P75" s="12">
        <v>0</v>
      </c>
      <c r="Q75" s="12">
        <v>0</v>
      </c>
      <c r="R75" s="12">
        <v>0</v>
      </c>
      <c r="S75" s="12">
        <v>0</v>
      </c>
      <c r="T75" s="12">
        <v>0</v>
      </c>
      <c r="U75" s="12">
        <v>0</v>
      </c>
      <c r="V75" s="12">
        <v>0</v>
      </c>
      <c r="W75" s="12">
        <v>0</v>
      </c>
      <c r="X75" s="12">
        <v>41200</v>
      </c>
      <c r="Y75" s="12"/>
      <c r="Z75" s="11">
        <v>1</v>
      </c>
      <c r="AA75" s="13" t="s">
        <v>163</v>
      </c>
      <c r="AB75" s="13" t="s">
        <v>114</v>
      </c>
      <c r="AC75" s="26" t="s">
        <v>53</v>
      </c>
      <c r="AD75" s="13" t="s">
        <v>64</v>
      </c>
      <c r="AE75" s="9" t="s">
        <v>102</v>
      </c>
      <c r="AF75" s="9"/>
      <c r="AG75" s="7" t="s">
        <v>447</v>
      </c>
      <c r="AH75" s="2"/>
      <c r="AI75" s="2"/>
    </row>
    <row r="76" spans="1:35" ht="30" hidden="1" customHeight="1" x14ac:dyDescent="0.2">
      <c r="A76" s="9" t="s">
        <v>448</v>
      </c>
      <c r="B76" s="9" t="s">
        <v>47</v>
      </c>
      <c r="C76" s="9" t="s">
        <v>118</v>
      </c>
      <c r="D76" s="9" t="s">
        <v>449</v>
      </c>
      <c r="E76" s="9" t="s">
        <v>450</v>
      </c>
      <c r="F76" s="13" t="s">
        <v>51</v>
      </c>
      <c r="G76" s="9"/>
      <c r="H76" s="9" t="s">
        <v>52</v>
      </c>
      <c r="I76" s="11">
        <v>2024</v>
      </c>
      <c r="J76" s="12">
        <v>51</v>
      </c>
      <c r="K76" s="12">
        <v>13000</v>
      </c>
      <c r="L76" s="12">
        <v>0</v>
      </c>
      <c r="M76" s="12">
        <v>0</v>
      </c>
      <c r="N76" s="12">
        <v>0</v>
      </c>
      <c r="O76" s="12">
        <v>0</v>
      </c>
      <c r="P76" s="12">
        <v>0</v>
      </c>
      <c r="Q76" s="12">
        <v>0</v>
      </c>
      <c r="R76" s="12">
        <v>0</v>
      </c>
      <c r="S76" s="12">
        <v>0</v>
      </c>
      <c r="T76" s="12">
        <v>0</v>
      </c>
      <c r="U76" s="12">
        <v>0</v>
      </c>
      <c r="V76" s="12">
        <v>0</v>
      </c>
      <c r="W76" s="12">
        <v>0</v>
      </c>
      <c r="X76" s="12">
        <v>13051</v>
      </c>
      <c r="Y76" s="12">
        <v>51</v>
      </c>
      <c r="Z76" s="11">
        <v>1</v>
      </c>
      <c r="AA76" s="13" t="s">
        <v>163</v>
      </c>
      <c r="AB76" s="13" t="s">
        <v>63</v>
      </c>
      <c r="AC76" s="13" t="s">
        <v>163</v>
      </c>
      <c r="AD76" s="13" t="s">
        <v>451</v>
      </c>
      <c r="AE76" s="9" t="s">
        <v>72</v>
      </c>
      <c r="AF76" s="9"/>
      <c r="AG76" s="7" t="s">
        <v>452</v>
      </c>
      <c r="AH76" s="2"/>
      <c r="AI76" s="2"/>
    </row>
    <row r="77" spans="1:35" ht="30" hidden="1" customHeight="1" x14ac:dyDescent="0.2">
      <c r="A77" s="9" t="s">
        <v>453</v>
      </c>
      <c r="B77" s="9" t="s">
        <v>47</v>
      </c>
      <c r="C77" s="9" t="s">
        <v>79</v>
      </c>
      <c r="D77" s="9" t="s">
        <v>438</v>
      </c>
      <c r="E77" s="9" t="s">
        <v>454</v>
      </c>
      <c r="F77" s="13" t="s">
        <v>51</v>
      </c>
      <c r="G77" s="9"/>
      <c r="H77" s="9" t="s">
        <v>52</v>
      </c>
      <c r="I77" s="11">
        <v>2024</v>
      </c>
      <c r="J77" s="12">
        <v>0</v>
      </c>
      <c r="K77" s="12">
        <v>22000</v>
      </c>
      <c r="L77" s="12">
        <v>0</v>
      </c>
      <c r="M77" s="12">
        <v>0</v>
      </c>
      <c r="N77" s="12">
        <v>0</v>
      </c>
      <c r="O77" s="12">
        <v>0</v>
      </c>
      <c r="P77" s="12">
        <v>0</v>
      </c>
      <c r="Q77" s="12">
        <v>0</v>
      </c>
      <c r="R77" s="12">
        <v>0</v>
      </c>
      <c r="S77" s="12">
        <v>0</v>
      </c>
      <c r="T77" s="12">
        <v>0</v>
      </c>
      <c r="U77" s="12">
        <v>0</v>
      </c>
      <c r="V77" s="12">
        <v>0</v>
      </c>
      <c r="W77" s="12">
        <v>0</v>
      </c>
      <c r="X77" s="12">
        <v>22000</v>
      </c>
      <c r="Y77" s="12"/>
      <c r="Z77" s="11">
        <v>7</v>
      </c>
      <c r="AA77" s="13" t="s">
        <v>163</v>
      </c>
      <c r="AB77" s="13" t="s">
        <v>63</v>
      </c>
      <c r="AC77" s="26" t="s">
        <v>53</v>
      </c>
      <c r="AD77" s="13" t="s">
        <v>451</v>
      </c>
      <c r="AE77" s="9" t="s">
        <v>55</v>
      </c>
      <c r="AF77" s="9"/>
      <c r="AG77" s="7" t="s">
        <v>455</v>
      </c>
      <c r="AH77" s="2"/>
      <c r="AI77" s="2"/>
    </row>
    <row r="78" spans="1:35" ht="30" hidden="1" customHeight="1" x14ac:dyDescent="0.2">
      <c r="A78" s="9" t="s">
        <v>456</v>
      </c>
      <c r="B78" s="9" t="s">
        <v>47</v>
      </c>
      <c r="C78" s="9" t="s">
        <v>93</v>
      </c>
      <c r="D78" s="9" t="s">
        <v>457</v>
      </c>
      <c r="E78" s="9" t="s">
        <v>458</v>
      </c>
      <c r="F78" s="13" t="s">
        <v>51</v>
      </c>
      <c r="G78" s="9"/>
      <c r="H78" s="9" t="s">
        <v>62</v>
      </c>
      <c r="I78" s="11">
        <v>2024</v>
      </c>
      <c r="J78" s="12">
        <v>0</v>
      </c>
      <c r="K78" s="12">
        <v>9000</v>
      </c>
      <c r="L78" s="12">
        <v>0</v>
      </c>
      <c r="M78" s="12">
        <v>0</v>
      </c>
      <c r="N78" s="12">
        <v>0</v>
      </c>
      <c r="O78" s="12">
        <v>0</v>
      </c>
      <c r="P78" s="12">
        <v>0</v>
      </c>
      <c r="Q78" s="12">
        <v>0</v>
      </c>
      <c r="R78" s="12">
        <v>0</v>
      </c>
      <c r="S78" s="12">
        <v>0</v>
      </c>
      <c r="T78" s="12">
        <v>0</v>
      </c>
      <c r="U78" s="12">
        <v>0</v>
      </c>
      <c r="V78" s="12">
        <v>0</v>
      </c>
      <c r="W78" s="12">
        <v>0</v>
      </c>
      <c r="X78" s="12">
        <v>9000</v>
      </c>
      <c r="Y78" s="12"/>
      <c r="Z78" s="11">
        <v>2</v>
      </c>
      <c r="AA78" s="13" t="s">
        <v>163</v>
      </c>
      <c r="AB78" s="13" t="s">
        <v>63</v>
      </c>
      <c r="AC78" s="13" t="s">
        <v>163</v>
      </c>
      <c r="AD78" s="13" t="s">
        <v>451</v>
      </c>
      <c r="AE78" s="9" t="s">
        <v>65</v>
      </c>
      <c r="AF78" s="9"/>
      <c r="AG78" s="7" t="s">
        <v>459</v>
      </c>
      <c r="AH78" s="2"/>
      <c r="AI78" s="2"/>
    </row>
    <row r="79" spans="1:35" ht="30" hidden="1" customHeight="1" x14ac:dyDescent="0.2">
      <c r="A79" s="9" t="s">
        <v>460</v>
      </c>
      <c r="B79" s="9" t="s">
        <v>47</v>
      </c>
      <c r="C79" s="9" t="s">
        <v>118</v>
      </c>
      <c r="D79" s="9" t="s">
        <v>461</v>
      </c>
      <c r="E79" s="9" t="s">
        <v>462</v>
      </c>
      <c r="F79" s="13" t="s">
        <v>51</v>
      </c>
      <c r="G79" s="9" t="s">
        <v>424</v>
      </c>
      <c r="H79" s="9" t="s">
        <v>52</v>
      </c>
      <c r="I79" s="11">
        <v>2024</v>
      </c>
      <c r="J79" s="12">
        <v>0</v>
      </c>
      <c r="K79" s="12">
        <v>1500</v>
      </c>
      <c r="L79" s="12">
        <v>0</v>
      </c>
      <c r="M79" s="12">
        <v>0</v>
      </c>
      <c r="N79" s="12">
        <v>0</v>
      </c>
      <c r="O79" s="12">
        <v>0</v>
      </c>
      <c r="P79" s="12">
        <v>0</v>
      </c>
      <c r="Q79" s="12">
        <v>0</v>
      </c>
      <c r="R79" s="12">
        <v>0</v>
      </c>
      <c r="S79" s="12">
        <v>0</v>
      </c>
      <c r="T79" s="12">
        <v>0</v>
      </c>
      <c r="U79" s="12">
        <v>0</v>
      </c>
      <c r="V79" s="12">
        <v>0</v>
      </c>
      <c r="W79" s="12">
        <v>0</v>
      </c>
      <c r="X79" s="12">
        <v>1500</v>
      </c>
      <c r="Y79" s="12"/>
      <c r="Z79" s="11">
        <v>2</v>
      </c>
      <c r="AA79" s="13" t="s">
        <v>163</v>
      </c>
      <c r="AB79" s="13" t="s">
        <v>63</v>
      </c>
      <c r="AC79" s="13" t="s">
        <v>163</v>
      </c>
      <c r="AD79" s="13" t="s">
        <v>451</v>
      </c>
      <c r="AE79" s="9" t="s">
        <v>72</v>
      </c>
      <c r="AF79" s="9"/>
      <c r="AG79" s="7" t="s">
        <v>463</v>
      </c>
      <c r="AH79" s="2"/>
      <c r="AI79" s="2"/>
    </row>
    <row r="80" spans="1:35" ht="30" hidden="1" customHeight="1" x14ac:dyDescent="0.2">
      <c r="A80" s="9" t="s">
        <v>464</v>
      </c>
      <c r="B80" s="9" t="s">
        <v>47</v>
      </c>
      <c r="C80" s="9" t="s">
        <v>104</v>
      </c>
      <c r="D80" s="9" t="s">
        <v>465</v>
      </c>
      <c r="E80" s="9" t="s">
        <v>466</v>
      </c>
      <c r="F80" s="13" t="s">
        <v>51</v>
      </c>
      <c r="G80" s="9"/>
      <c r="H80" s="9" t="s">
        <v>52</v>
      </c>
      <c r="I80" s="11">
        <v>2024</v>
      </c>
      <c r="J80" s="12">
        <v>0</v>
      </c>
      <c r="K80" s="12">
        <v>17186</v>
      </c>
      <c r="L80" s="12">
        <v>0</v>
      </c>
      <c r="M80" s="12">
        <v>0</v>
      </c>
      <c r="N80" s="12">
        <v>0</v>
      </c>
      <c r="O80" s="12">
        <v>0</v>
      </c>
      <c r="P80" s="12">
        <v>0</v>
      </c>
      <c r="Q80" s="12">
        <v>0</v>
      </c>
      <c r="R80" s="12">
        <v>0</v>
      </c>
      <c r="S80" s="12">
        <v>0</v>
      </c>
      <c r="T80" s="12">
        <v>0</v>
      </c>
      <c r="U80" s="12">
        <v>0</v>
      </c>
      <c r="V80" s="12">
        <v>0</v>
      </c>
      <c r="W80" s="12">
        <v>0</v>
      </c>
      <c r="X80" s="12">
        <v>17186</v>
      </c>
      <c r="Y80" s="12"/>
      <c r="Z80" s="11">
        <v>1</v>
      </c>
      <c r="AA80" s="13" t="s">
        <v>163</v>
      </c>
      <c r="AB80" s="13" t="s">
        <v>63</v>
      </c>
      <c r="AC80" s="13" t="s">
        <v>63</v>
      </c>
      <c r="AD80" s="13" t="s">
        <v>451</v>
      </c>
      <c r="AE80" s="9" t="s">
        <v>102</v>
      </c>
      <c r="AF80" s="9"/>
      <c r="AG80" s="7" t="s">
        <v>467</v>
      </c>
      <c r="AH80" s="2"/>
      <c r="AI80" s="2"/>
    </row>
    <row r="81" spans="1:35" ht="30" hidden="1" customHeight="1" x14ac:dyDescent="0.2">
      <c r="A81" s="9" t="s">
        <v>468</v>
      </c>
      <c r="B81" s="9" t="s">
        <v>47</v>
      </c>
      <c r="C81" s="9" t="s">
        <v>79</v>
      </c>
      <c r="D81" s="9" t="s">
        <v>469</v>
      </c>
      <c r="E81" s="9" t="s">
        <v>470</v>
      </c>
      <c r="F81" s="13" t="s">
        <v>51</v>
      </c>
      <c r="G81" s="9" t="s">
        <v>418</v>
      </c>
      <c r="H81" s="9" t="s">
        <v>52</v>
      </c>
      <c r="I81" s="11">
        <v>2024</v>
      </c>
      <c r="J81" s="12">
        <v>0</v>
      </c>
      <c r="K81" s="12">
        <v>10700</v>
      </c>
      <c r="L81" s="12">
        <v>0</v>
      </c>
      <c r="M81" s="12">
        <v>0</v>
      </c>
      <c r="N81" s="12">
        <v>0</v>
      </c>
      <c r="O81" s="12">
        <v>0</v>
      </c>
      <c r="P81" s="12">
        <v>0</v>
      </c>
      <c r="Q81" s="12">
        <v>0</v>
      </c>
      <c r="R81" s="12">
        <v>0</v>
      </c>
      <c r="S81" s="12">
        <v>0</v>
      </c>
      <c r="T81" s="12">
        <v>0</v>
      </c>
      <c r="U81" s="12">
        <v>0</v>
      </c>
      <c r="V81" s="12">
        <v>0</v>
      </c>
      <c r="W81" s="12">
        <v>0</v>
      </c>
      <c r="X81" s="12">
        <v>10700</v>
      </c>
      <c r="Y81" s="12"/>
      <c r="Z81" s="11">
        <v>1</v>
      </c>
      <c r="AA81" s="13" t="s">
        <v>163</v>
      </c>
      <c r="AB81" s="13" t="s">
        <v>63</v>
      </c>
      <c r="AC81" s="13" t="s">
        <v>163</v>
      </c>
      <c r="AD81" s="13" t="s">
        <v>451</v>
      </c>
      <c r="AE81" s="9" t="s">
        <v>55</v>
      </c>
      <c r="AF81" s="9"/>
      <c r="AG81" s="7" t="s">
        <v>471</v>
      </c>
      <c r="AH81" s="2"/>
      <c r="AI81" s="2"/>
    </row>
    <row r="82" spans="1:35" ht="30" hidden="1" customHeight="1" x14ac:dyDescent="0.2">
      <c r="A82" s="9" t="s">
        <v>472</v>
      </c>
      <c r="B82" s="9" t="s">
        <v>47</v>
      </c>
      <c r="C82" s="9" t="s">
        <v>58</v>
      </c>
      <c r="D82" s="9" t="s">
        <v>473</v>
      </c>
      <c r="E82" s="9" t="s">
        <v>474</v>
      </c>
      <c r="F82" s="13" t="s">
        <v>51</v>
      </c>
      <c r="G82" s="9" t="s">
        <v>424</v>
      </c>
      <c r="H82" s="9" t="s">
        <v>475</v>
      </c>
      <c r="I82" s="11">
        <v>2024</v>
      </c>
      <c r="J82" s="12">
        <v>0</v>
      </c>
      <c r="K82" s="12">
        <v>50000</v>
      </c>
      <c r="L82" s="12">
        <v>0</v>
      </c>
      <c r="M82" s="12">
        <v>0</v>
      </c>
      <c r="N82" s="12">
        <v>60000</v>
      </c>
      <c r="O82" s="12">
        <v>0</v>
      </c>
      <c r="P82" s="12">
        <v>0</v>
      </c>
      <c r="Q82" s="12">
        <v>0</v>
      </c>
      <c r="R82" s="12">
        <v>0</v>
      </c>
      <c r="S82" s="12">
        <v>0</v>
      </c>
      <c r="T82" s="12">
        <v>0</v>
      </c>
      <c r="U82" s="12">
        <v>0</v>
      </c>
      <c r="V82" s="12">
        <v>0</v>
      </c>
      <c r="W82" s="12">
        <v>0</v>
      </c>
      <c r="X82" s="12">
        <v>110000</v>
      </c>
      <c r="Y82" s="12"/>
      <c r="Z82" s="11">
        <v>1</v>
      </c>
      <c r="AA82" s="13" t="s">
        <v>163</v>
      </c>
      <c r="AB82" s="13" t="s">
        <v>63</v>
      </c>
      <c r="AC82" s="13" t="s">
        <v>63</v>
      </c>
      <c r="AD82" s="13" t="s">
        <v>451</v>
      </c>
      <c r="AE82" s="9" t="s">
        <v>65</v>
      </c>
      <c r="AF82" s="9"/>
      <c r="AG82" s="7" t="s">
        <v>476</v>
      </c>
      <c r="AH82" s="2"/>
      <c r="AI82" s="2"/>
    </row>
    <row r="83" spans="1:35" ht="30" hidden="1" customHeight="1" x14ac:dyDescent="0.2">
      <c r="A83" s="9" t="s">
        <v>477</v>
      </c>
      <c r="B83" s="9" t="s">
        <v>47</v>
      </c>
      <c r="C83" s="9" t="s">
        <v>67</v>
      </c>
      <c r="D83" s="9" t="s">
        <v>478</v>
      </c>
      <c r="E83" s="9" t="s">
        <v>479</v>
      </c>
      <c r="F83" s="13" t="s">
        <v>51</v>
      </c>
      <c r="G83" s="9"/>
      <c r="H83" s="9" t="s">
        <v>52</v>
      </c>
      <c r="I83" s="11">
        <v>2024</v>
      </c>
      <c r="J83" s="12">
        <v>0</v>
      </c>
      <c r="K83" s="12">
        <v>1200</v>
      </c>
      <c r="L83" s="12">
        <v>250</v>
      </c>
      <c r="M83" s="12">
        <v>0</v>
      </c>
      <c r="N83" s="12">
        <v>0</v>
      </c>
      <c r="O83" s="12">
        <v>0</v>
      </c>
      <c r="P83" s="12">
        <v>0</v>
      </c>
      <c r="Q83" s="12">
        <v>0</v>
      </c>
      <c r="R83" s="12">
        <v>0</v>
      </c>
      <c r="S83" s="12">
        <v>0</v>
      </c>
      <c r="T83" s="12">
        <v>0</v>
      </c>
      <c r="U83" s="12">
        <v>0</v>
      </c>
      <c r="V83" s="12">
        <v>0</v>
      </c>
      <c r="W83" s="12">
        <v>0</v>
      </c>
      <c r="X83" s="12">
        <v>1450</v>
      </c>
      <c r="Y83" s="12"/>
      <c r="Z83" s="11">
        <v>1</v>
      </c>
      <c r="AA83" s="13" t="s">
        <v>163</v>
      </c>
      <c r="AB83" s="13" t="s">
        <v>63</v>
      </c>
      <c r="AC83" s="13" t="s">
        <v>63</v>
      </c>
      <c r="AD83" s="13" t="s">
        <v>451</v>
      </c>
      <c r="AE83" s="9" t="s">
        <v>72</v>
      </c>
      <c r="AF83" s="9"/>
      <c r="AG83" s="7" t="s">
        <v>480</v>
      </c>
      <c r="AH83" s="2"/>
      <c r="AI83" s="2"/>
    </row>
    <row r="84" spans="1:35" ht="30" hidden="1" customHeight="1" x14ac:dyDescent="0.2">
      <c r="A84" s="9" t="s">
        <v>481</v>
      </c>
      <c r="B84" s="9" t="s">
        <v>47</v>
      </c>
      <c r="C84" s="9" t="s">
        <v>58</v>
      </c>
      <c r="D84" s="9" t="s">
        <v>212</v>
      </c>
      <c r="E84" s="9" t="s">
        <v>482</v>
      </c>
      <c r="F84" s="13" t="s">
        <v>51</v>
      </c>
      <c r="G84" s="9"/>
      <c r="H84" s="9" t="s">
        <v>52</v>
      </c>
      <c r="I84" s="11">
        <v>2024</v>
      </c>
      <c r="J84" s="12">
        <v>0</v>
      </c>
      <c r="K84" s="12">
        <v>1600</v>
      </c>
      <c r="L84" s="12">
        <v>0</v>
      </c>
      <c r="M84" s="12">
        <v>0</v>
      </c>
      <c r="N84" s="12">
        <v>0</v>
      </c>
      <c r="O84" s="12">
        <v>0</v>
      </c>
      <c r="P84" s="12">
        <v>0</v>
      </c>
      <c r="Q84" s="12">
        <v>0</v>
      </c>
      <c r="R84" s="12">
        <v>0</v>
      </c>
      <c r="S84" s="12">
        <v>0</v>
      </c>
      <c r="T84" s="12">
        <v>0</v>
      </c>
      <c r="U84" s="12">
        <v>0</v>
      </c>
      <c r="V84" s="12">
        <v>0</v>
      </c>
      <c r="W84" s="12">
        <v>0</v>
      </c>
      <c r="X84" s="12">
        <v>1600</v>
      </c>
      <c r="Y84" s="12"/>
      <c r="Z84" s="11">
        <v>2</v>
      </c>
      <c r="AA84" s="13" t="s">
        <v>163</v>
      </c>
      <c r="AB84" s="13" t="s">
        <v>63</v>
      </c>
      <c r="AC84" s="13" t="s">
        <v>163</v>
      </c>
      <c r="AD84" s="13" t="s">
        <v>451</v>
      </c>
      <c r="AE84" s="9" t="s">
        <v>65</v>
      </c>
      <c r="AF84" s="9"/>
      <c r="AG84" s="7" t="s">
        <v>483</v>
      </c>
      <c r="AH84" s="2"/>
      <c r="AI84" s="2"/>
    </row>
    <row r="85" spans="1:35" ht="30" hidden="1" customHeight="1" x14ac:dyDescent="0.2">
      <c r="A85" s="9" t="s">
        <v>484</v>
      </c>
      <c r="B85" s="9" t="s">
        <v>47</v>
      </c>
      <c r="C85" s="9" t="s">
        <v>58</v>
      </c>
      <c r="D85" s="9" t="s">
        <v>74</v>
      </c>
      <c r="E85" s="9" t="s">
        <v>485</v>
      </c>
      <c r="F85" s="13" t="s">
        <v>51</v>
      </c>
      <c r="G85" s="9"/>
      <c r="H85" s="9" t="s">
        <v>62</v>
      </c>
      <c r="I85" s="11">
        <v>2024</v>
      </c>
      <c r="J85" s="12">
        <v>0</v>
      </c>
      <c r="K85" s="12">
        <v>2000</v>
      </c>
      <c r="L85" s="12">
        <v>0</v>
      </c>
      <c r="M85" s="12">
        <v>0</v>
      </c>
      <c r="N85" s="12">
        <v>30000</v>
      </c>
      <c r="O85" s="12">
        <v>0</v>
      </c>
      <c r="P85" s="12">
        <v>0</v>
      </c>
      <c r="Q85" s="12">
        <v>0</v>
      </c>
      <c r="R85" s="12">
        <v>0</v>
      </c>
      <c r="S85" s="12">
        <v>0</v>
      </c>
      <c r="T85" s="12">
        <v>0</v>
      </c>
      <c r="U85" s="12">
        <v>0</v>
      </c>
      <c r="V85" s="12">
        <v>0</v>
      </c>
      <c r="W85" s="12">
        <v>0</v>
      </c>
      <c r="X85" s="12">
        <v>32000</v>
      </c>
      <c r="Y85" s="12"/>
      <c r="Z85" s="11">
        <v>2</v>
      </c>
      <c r="AA85" s="13" t="s">
        <v>163</v>
      </c>
      <c r="AB85" s="13" t="s">
        <v>63</v>
      </c>
      <c r="AC85" s="13" t="s">
        <v>63</v>
      </c>
      <c r="AD85" s="13" t="s">
        <v>451</v>
      </c>
      <c r="AE85" s="9" t="s">
        <v>65</v>
      </c>
      <c r="AF85" s="9"/>
      <c r="AG85" s="7" t="s">
        <v>486</v>
      </c>
      <c r="AH85" s="2"/>
      <c r="AI85" s="2"/>
    </row>
    <row r="86" spans="1:35" ht="30" hidden="1" customHeight="1" x14ac:dyDescent="0.2">
      <c r="A86" s="9" t="s">
        <v>487</v>
      </c>
      <c r="B86" s="9" t="s">
        <v>47</v>
      </c>
      <c r="C86" s="9" t="s">
        <v>67</v>
      </c>
      <c r="D86" s="9" t="s">
        <v>127</v>
      </c>
      <c r="E86" s="9" t="s">
        <v>488</v>
      </c>
      <c r="F86" s="13" t="s">
        <v>51</v>
      </c>
      <c r="G86" s="9"/>
      <c r="H86" s="9" t="s">
        <v>52</v>
      </c>
      <c r="I86" s="11">
        <v>2024</v>
      </c>
      <c r="J86" s="12">
        <v>0</v>
      </c>
      <c r="K86" s="12">
        <v>26000</v>
      </c>
      <c r="L86" s="12">
        <v>0</v>
      </c>
      <c r="M86" s="12">
        <v>0</v>
      </c>
      <c r="N86" s="12">
        <v>0</v>
      </c>
      <c r="O86" s="12">
        <v>0</v>
      </c>
      <c r="P86" s="12">
        <v>0</v>
      </c>
      <c r="Q86" s="12">
        <v>0</v>
      </c>
      <c r="R86" s="12">
        <v>0</v>
      </c>
      <c r="S86" s="12">
        <v>0</v>
      </c>
      <c r="T86" s="12">
        <v>0</v>
      </c>
      <c r="U86" s="12">
        <v>0</v>
      </c>
      <c r="V86" s="12">
        <v>0</v>
      </c>
      <c r="W86" s="12">
        <v>0</v>
      </c>
      <c r="X86" s="12">
        <v>26000</v>
      </c>
      <c r="Y86" s="12"/>
      <c r="Z86" s="11">
        <v>1</v>
      </c>
      <c r="AA86" s="13" t="s">
        <v>163</v>
      </c>
      <c r="AB86" s="13" t="s">
        <v>63</v>
      </c>
      <c r="AC86" s="13" t="s">
        <v>63</v>
      </c>
      <c r="AD86" s="13" t="s">
        <v>451</v>
      </c>
      <c r="AE86" s="9" t="s">
        <v>72</v>
      </c>
      <c r="AF86" s="9"/>
      <c r="AG86" s="7" t="s">
        <v>489</v>
      </c>
      <c r="AH86" s="2"/>
      <c r="AI86" s="2"/>
    </row>
    <row r="87" spans="1:35" ht="30" hidden="1" customHeight="1" x14ac:dyDescent="0.2">
      <c r="A87" s="9" t="s">
        <v>490</v>
      </c>
      <c r="B87" s="9" t="s">
        <v>47</v>
      </c>
      <c r="C87" s="9" t="s">
        <v>118</v>
      </c>
      <c r="D87" s="9" t="s">
        <v>491</v>
      </c>
      <c r="E87" s="9" t="s">
        <v>492</v>
      </c>
      <c r="F87" s="13" t="s">
        <v>51</v>
      </c>
      <c r="G87" s="9"/>
      <c r="H87" s="9" t="s">
        <v>52</v>
      </c>
      <c r="I87" s="11">
        <v>2024</v>
      </c>
      <c r="J87" s="12">
        <v>0</v>
      </c>
      <c r="K87" s="12">
        <v>1500</v>
      </c>
      <c r="L87" s="12">
        <v>0</v>
      </c>
      <c r="M87" s="12">
        <v>0</v>
      </c>
      <c r="N87" s="12">
        <v>8000</v>
      </c>
      <c r="O87" s="12">
        <v>0</v>
      </c>
      <c r="P87" s="12">
        <v>0</v>
      </c>
      <c r="Q87" s="12">
        <v>0</v>
      </c>
      <c r="R87" s="12">
        <v>0</v>
      </c>
      <c r="S87" s="12">
        <v>0</v>
      </c>
      <c r="T87" s="12">
        <v>0</v>
      </c>
      <c r="U87" s="12">
        <v>0</v>
      </c>
      <c r="V87" s="12">
        <v>0</v>
      </c>
      <c r="W87" s="12">
        <v>0</v>
      </c>
      <c r="X87" s="12">
        <v>9500</v>
      </c>
      <c r="Y87" s="12"/>
      <c r="Z87" s="11">
        <v>1</v>
      </c>
      <c r="AA87" s="13" t="s">
        <v>163</v>
      </c>
      <c r="AB87" s="13" t="s">
        <v>63</v>
      </c>
      <c r="AC87" s="13" t="s">
        <v>163</v>
      </c>
      <c r="AD87" s="13" t="s">
        <v>451</v>
      </c>
      <c r="AE87" s="9" t="s">
        <v>72</v>
      </c>
      <c r="AF87" s="9"/>
      <c r="AG87" s="7" t="s">
        <v>493</v>
      </c>
      <c r="AH87" s="2"/>
      <c r="AI87" s="2"/>
    </row>
    <row r="88" spans="1:35" ht="30" hidden="1" customHeight="1" x14ac:dyDescent="0.2">
      <c r="A88" s="9" t="s">
        <v>494</v>
      </c>
      <c r="B88" s="9" t="s">
        <v>47</v>
      </c>
      <c r="C88" s="9" t="s">
        <v>118</v>
      </c>
      <c r="D88" s="9" t="s">
        <v>495</v>
      </c>
      <c r="E88" s="9" t="s">
        <v>496</v>
      </c>
      <c r="F88" s="13" t="s">
        <v>51</v>
      </c>
      <c r="G88" s="9"/>
      <c r="H88" s="9" t="s">
        <v>52</v>
      </c>
      <c r="I88" s="11">
        <v>2024</v>
      </c>
      <c r="J88" s="12">
        <v>0</v>
      </c>
      <c r="K88" s="12">
        <v>950</v>
      </c>
      <c r="L88" s="12">
        <v>50</v>
      </c>
      <c r="M88" s="12">
        <v>0</v>
      </c>
      <c r="N88" s="12">
        <v>0</v>
      </c>
      <c r="O88" s="12">
        <v>0</v>
      </c>
      <c r="P88" s="12">
        <v>0</v>
      </c>
      <c r="Q88" s="12">
        <v>0</v>
      </c>
      <c r="R88" s="12">
        <v>0</v>
      </c>
      <c r="S88" s="12">
        <v>0</v>
      </c>
      <c r="T88" s="12">
        <v>0</v>
      </c>
      <c r="U88" s="12">
        <v>0</v>
      </c>
      <c r="V88" s="12">
        <v>0</v>
      </c>
      <c r="W88" s="12">
        <v>0</v>
      </c>
      <c r="X88" s="12">
        <v>1000</v>
      </c>
      <c r="Y88" s="12"/>
      <c r="Z88" s="11">
        <v>2</v>
      </c>
      <c r="AA88" s="13" t="s">
        <v>163</v>
      </c>
      <c r="AB88" s="13" t="s">
        <v>63</v>
      </c>
      <c r="AC88" s="13" t="s">
        <v>63</v>
      </c>
      <c r="AD88" s="13" t="s">
        <v>451</v>
      </c>
      <c r="AE88" s="9" t="s">
        <v>72</v>
      </c>
      <c r="AF88" s="9"/>
      <c r="AG88" s="7" t="s">
        <v>497</v>
      </c>
      <c r="AH88" s="2"/>
      <c r="AI88" s="2"/>
    </row>
    <row r="89" spans="1:35" ht="30" hidden="1" customHeight="1" x14ac:dyDescent="0.2">
      <c r="A89" s="9" t="s">
        <v>498</v>
      </c>
      <c r="B89" s="9" t="s">
        <v>47</v>
      </c>
      <c r="C89" s="9" t="s">
        <v>79</v>
      </c>
      <c r="D89" s="9" t="s">
        <v>499</v>
      </c>
      <c r="E89" s="9" t="s">
        <v>500</v>
      </c>
      <c r="F89" s="13" t="s">
        <v>51</v>
      </c>
      <c r="G89" s="9" t="s">
        <v>418</v>
      </c>
      <c r="H89" s="9" t="s">
        <v>52</v>
      </c>
      <c r="I89" s="11">
        <v>2024</v>
      </c>
      <c r="J89" s="12">
        <v>0</v>
      </c>
      <c r="K89" s="12">
        <v>10000</v>
      </c>
      <c r="L89" s="12">
        <v>0</v>
      </c>
      <c r="M89" s="12">
        <v>0</v>
      </c>
      <c r="N89" s="12">
        <v>0</v>
      </c>
      <c r="O89" s="12">
        <v>0</v>
      </c>
      <c r="P89" s="12">
        <v>0</v>
      </c>
      <c r="Q89" s="12">
        <v>0</v>
      </c>
      <c r="R89" s="12">
        <v>0</v>
      </c>
      <c r="S89" s="12">
        <v>0</v>
      </c>
      <c r="T89" s="12">
        <v>0</v>
      </c>
      <c r="U89" s="12">
        <v>0</v>
      </c>
      <c r="V89" s="12">
        <v>0</v>
      </c>
      <c r="W89" s="12">
        <v>0</v>
      </c>
      <c r="X89" s="12">
        <v>10000</v>
      </c>
      <c r="Y89" s="12"/>
      <c r="Z89" s="11">
        <v>1</v>
      </c>
      <c r="AA89" s="13" t="s">
        <v>163</v>
      </c>
      <c r="AB89" s="13" t="s">
        <v>63</v>
      </c>
      <c r="AC89" s="13" t="s">
        <v>163</v>
      </c>
      <c r="AD89" s="13" t="s">
        <v>451</v>
      </c>
      <c r="AE89" s="9" t="s">
        <v>55</v>
      </c>
      <c r="AF89" s="9"/>
      <c r="AG89" s="7" t="s">
        <v>501</v>
      </c>
      <c r="AH89" s="2"/>
      <c r="AI89" s="2"/>
    </row>
    <row r="90" spans="1:35" ht="30" hidden="1" customHeight="1" x14ac:dyDescent="0.2">
      <c r="A90" s="9" t="s">
        <v>502</v>
      </c>
      <c r="B90" s="9" t="s">
        <v>47</v>
      </c>
      <c r="C90" s="9" t="s">
        <v>118</v>
      </c>
      <c r="D90" s="9" t="s">
        <v>461</v>
      </c>
      <c r="E90" s="9" t="s">
        <v>503</v>
      </c>
      <c r="F90" s="13" t="s">
        <v>51</v>
      </c>
      <c r="G90" s="9"/>
      <c r="H90" s="9" t="s">
        <v>52</v>
      </c>
      <c r="I90" s="11">
        <v>2024</v>
      </c>
      <c r="J90" s="12">
        <v>0</v>
      </c>
      <c r="K90" s="12">
        <v>1000</v>
      </c>
      <c r="L90" s="12">
        <v>0</v>
      </c>
      <c r="M90" s="12">
        <v>0</v>
      </c>
      <c r="N90" s="12">
        <v>0</v>
      </c>
      <c r="O90" s="12">
        <v>0</v>
      </c>
      <c r="P90" s="12">
        <v>0</v>
      </c>
      <c r="Q90" s="12">
        <v>0</v>
      </c>
      <c r="R90" s="12">
        <v>0</v>
      </c>
      <c r="S90" s="12">
        <v>0</v>
      </c>
      <c r="T90" s="12">
        <v>0</v>
      </c>
      <c r="U90" s="12">
        <v>0</v>
      </c>
      <c r="V90" s="12">
        <v>0</v>
      </c>
      <c r="W90" s="12">
        <v>0</v>
      </c>
      <c r="X90" s="12">
        <v>1000</v>
      </c>
      <c r="Y90" s="12"/>
      <c r="Z90" s="11">
        <v>4</v>
      </c>
      <c r="AA90" s="13" t="s">
        <v>163</v>
      </c>
      <c r="AB90" s="13" t="s">
        <v>63</v>
      </c>
      <c r="AC90" s="13" t="s">
        <v>435</v>
      </c>
      <c r="AD90" s="13" t="s">
        <v>451</v>
      </c>
      <c r="AE90" s="9" t="s">
        <v>72</v>
      </c>
      <c r="AF90" s="9"/>
      <c r="AG90" s="7" t="s">
        <v>504</v>
      </c>
      <c r="AH90" s="2"/>
      <c r="AI90" s="2"/>
    </row>
    <row r="91" spans="1:35" ht="30" hidden="1" customHeight="1" x14ac:dyDescent="0.2">
      <c r="A91" s="9" t="s">
        <v>505</v>
      </c>
      <c r="B91" s="9" t="s">
        <v>47</v>
      </c>
      <c r="C91" s="9" t="s">
        <v>67</v>
      </c>
      <c r="D91" s="9" t="s">
        <v>506</v>
      </c>
      <c r="E91" s="9" t="s">
        <v>507</v>
      </c>
      <c r="F91" s="13" t="s">
        <v>51</v>
      </c>
      <c r="G91" s="9"/>
      <c r="H91" s="9" t="s">
        <v>52</v>
      </c>
      <c r="I91" s="11">
        <v>2024</v>
      </c>
      <c r="J91" s="12">
        <v>0</v>
      </c>
      <c r="K91" s="12">
        <v>8000</v>
      </c>
      <c r="L91" s="12">
        <v>0</v>
      </c>
      <c r="M91" s="12">
        <v>0</v>
      </c>
      <c r="N91" s="12">
        <v>0</v>
      </c>
      <c r="O91" s="12">
        <v>0</v>
      </c>
      <c r="P91" s="12">
        <v>0</v>
      </c>
      <c r="Q91" s="12">
        <v>0</v>
      </c>
      <c r="R91" s="12">
        <v>0</v>
      </c>
      <c r="S91" s="12">
        <v>0</v>
      </c>
      <c r="T91" s="12">
        <v>0</v>
      </c>
      <c r="U91" s="12">
        <v>0</v>
      </c>
      <c r="V91" s="12">
        <v>0</v>
      </c>
      <c r="W91" s="12">
        <v>0</v>
      </c>
      <c r="X91" s="12">
        <v>8000</v>
      </c>
      <c r="Y91" s="12"/>
      <c r="Z91" s="11">
        <v>1</v>
      </c>
      <c r="AA91" s="13" t="s">
        <v>163</v>
      </c>
      <c r="AB91" s="13" t="s">
        <v>63</v>
      </c>
      <c r="AC91" s="13" t="s">
        <v>63</v>
      </c>
      <c r="AD91" s="13" t="s">
        <v>451</v>
      </c>
      <c r="AE91" s="9" t="s">
        <v>72</v>
      </c>
      <c r="AF91" s="9"/>
      <c r="AG91" s="7" t="s">
        <v>508</v>
      </c>
      <c r="AH91" s="2"/>
      <c r="AI91" s="2"/>
    </row>
    <row r="92" spans="1:35" ht="30" hidden="1" customHeight="1" x14ac:dyDescent="0.2">
      <c r="A92" s="9" t="s">
        <v>509</v>
      </c>
      <c r="B92" s="9" t="s">
        <v>47</v>
      </c>
      <c r="C92" s="9" t="s">
        <v>93</v>
      </c>
      <c r="D92" s="9" t="s">
        <v>510</v>
      </c>
      <c r="E92" s="9" t="s">
        <v>511</v>
      </c>
      <c r="F92" s="13" t="s">
        <v>51</v>
      </c>
      <c r="G92" s="9"/>
      <c r="H92" s="9" t="s">
        <v>62</v>
      </c>
      <c r="I92" s="11">
        <v>2024</v>
      </c>
      <c r="J92" s="12">
        <v>0</v>
      </c>
      <c r="K92" s="40">
        <v>0</v>
      </c>
      <c r="L92" s="12">
        <v>2000</v>
      </c>
      <c r="M92" s="12">
        <v>0</v>
      </c>
      <c r="N92" s="12">
        <v>3400</v>
      </c>
      <c r="O92" s="12">
        <v>0</v>
      </c>
      <c r="P92" s="12">
        <v>0</v>
      </c>
      <c r="Q92" s="12">
        <v>3400</v>
      </c>
      <c r="R92" s="12">
        <v>0</v>
      </c>
      <c r="S92" s="12">
        <v>0</v>
      </c>
      <c r="T92" s="12">
        <v>0</v>
      </c>
      <c r="U92" s="12">
        <v>0</v>
      </c>
      <c r="V92" s="12">
        <v>0</v>
      </c>
      <c r="W92" s="12">
        <v>0</v>
      </c>
      <c r="X92" s="12">
        <v>8800</v>
      </c>
      <c r="Y92" s="12"/>
      <c r="Z92" s="11">
        <v>1</v>
      </c>
      <c r="AA92" s="13" t="s">
        <v>163</v>
      </c>
      <c r="AB92" s="13" t="s">
        <v>63</v>
      </c>
      <c r="AC92" s="13" t="s">
        <v>63</v>
      </c>
      <c r="AD92" s="13" t="s">
        <v>451</v>
      </c>
      <c r="AE92" s="9" t="s">
        <v>65</v>
      </c>
      <c r="AF92" s="9"/>
      <c r="AG92" s="7" t="s">
        <v>512</v>
      </c>
      <c r="AH92" s="2"/>
      <c r="AI92" s="2"/>
    </row>
    <row r="93" spans="1:35" ht="30" hidden="1" customHeight="1" x14ac:dyDescent="0.2">
      <c r="A93" s="9" t="s">
        <v>513</v>
      </c>
      <c r="B93" s="9" t="s">
        <v>47</v>
      </c>
      <c r="C93" s="9" t="s">
        <v>67</v>
      </c>
      <c r="D93" s="9" t="s">
        <v>514</v>
      </c>
      <c r="E93" s="9" t="s">
        <v>515</v>
      </c>
      <c r="F93" s="13" t="s">
        <v>51</v>
      </c>
      <c r="G93" s="9"/>
      <c r="H93" s="9" t="s">
        <v>52</v>
      </c>
      <c r="I93" s="11">
        <v>2024</v>
      </c>
      <c r="J93" s="12">
        <v>0</v>
      </c>
      <c r="K93" s="12">
        <v>3000</v>
      </c>
      <c r="L93" s="12">
        <v>525</v>
      </c>
      <c r="M93" s="12">
        <v>0</v>
      </c>
      <c r="N93" s="12">
        <v>0</v>
      </c>
      <c r="O93" s="12">
        <v>0</v>
      </c>
      <c r="P93" s="12">
        <v>0</v>
      </c>
      <c r="Q93" s="12">
        <v>0</v>
      </c>
      <c r="R93" s="12">
        <v>0</v>
      </c>
      <c r="S93" s="12">
        <v>0</v>
      </c>
      <c r="T93" s="12">
        <v>0</v>
      </c>
      <c r="U93" s="12">
        <v>0</v>
      </c>
      <c r="V93" s="12">
        <v>0</v>
      </c>
      <c r="W93" s="12">
        <v>0</v>
      </c>
      <c r="X93" s="12">
        <v>3525</v>
      </c>
      <c r="Y93" s="12"/>
      <c r="Z93" s="11">
        <v>1</v>
      </c>
      <c r="AA93" s="13" t="s">
        <v>163</v>
      </c>
      <c r="AB93" s="13" t="s">
        <v>63</v>
      </c>
      <c r="AC93" s="26" t="s">
        <v>53</v>
      </c>
      <c r="AD93" s="13" t="s">
        <v>451</v>
      </c>
      <c r="AE93" s="9" t="s">
        <v>72</v>
      </c>
      <c r="AF93" s="9"/>
      <c r="AG93" s="7" t="s">
        <v>516</v>
      </c>
      <c r="AH93" s="2"/>
      <c r="AI93" s="2"/>
    </row>
    <row r="94" spans="1:35" ht="30" hidden="1" customHeight="1" x14ac:dyDescent="0.2">
      <c r="A94" s="9" t="s">
        <v>517</v>
      </c>
      <c r="B94" s="9" t="s">
        <v>47</v>
      </c>
      <c r="C94" s="9" t="s">
        <v>58</v>
      </c>
      <c r="D94" s="9" t="s">
        <v>74</v>
      </c>
      <c r="E94" s="9" t="s">
        <v>518</v>
      </c>
      <c r="F94" s="13" t="s">
        <v>51</v>
      </c>
      <c r="G94" s="9"/>
      <c r="H94" s="9" t="s">
        <v>62</v>
      </c>
      <c r="I94" s="11">
        <v>2024</v>
      </c>
      <c r="J94" s="12">
        <v>158</v>
      </c>
      <c r="K94" s="12">
        <v>6950</v>
      </c>
      <c r="L94" s="12">
        <v>250</v>
      </c>
      <c r="M94" s="12">
        <v>0</v>
      </c>
      <c r="N94" s="12">
        <v>0</v>
      </c>
      <c r="O94" s="12">
        <v>0</v>
      </c>
      <c r="P94" s="12">
        <v>0</v>
      </c>
      <c r="Q94" s="12">
        <v>0</v>
      </c>
      <c r="R94" s="12">
        <v>0</v>
      </c>
      <c r="S94" s="12">
        <v>0</v>
      </c>
      <c r="T94" s="12">
        <v>0</v>
      </c>
      <c r="U94" s="12">
        <v>0</v>
      </c>
      <c r="V94" s="12">
        <v>0</v>
      </c>
      <c r="W94" s="12">
        <v>0</v>
      </c>
      <c r="X94" s="12">
        <v>7358</v>
      </c>
      <c r="Y94" s="12">
        <v>170.61</v>
      </c>
      <c r="Z94" s="11">
        <v>1</v>
      </c>
      <c r="AA94" s="13" t="s">
        <v>163</v>
      </c>
      <c r="AB94" s="13" t="s">
        <v>63</v>
      </c>
      <c r="AC94" s="13" t="s">
        <v>114</v>
      </c>
      <c r="AD94" s="13" t="s">
        <v>451</v>
      </c>
      <c r="AE94" s="9" t="s">
        <v>65</v>
      </c>
      <c r="AF94" s="9"/>
      <c r="AG94" s="7" t="s">
        <v>519</v>
      </c>
      <c r="AH94" s="2"/>
      <c r="AI94" s="2"/>
    </row>
    <row r="95" spans="1:35" ht="30" hidden="1" customHeight="1" x14ac:dyDescent="0.2">
      <c r="A95" s="9" t="s">
        <v>520</v>
      </c>
      <c r="B95" s="9" t="s">
        <v>47</v>
      </c>
      <c r="C95" s="9" t="s">
        <v>118</v>
      </c>
      <c r="D95" s="9" t="s">
        <v>521</v>
      </c>
      <c r="E95" s="9" t="s">
        <v>522</v>
      </c>
      <c r="F95" s="13" t="s">
        <v>51</v>
      </c>
      <c r="G95" s="9" t="s">
        <v>424</v>
      </c>
      <c r="H95" s="9" t="s">
        <v>52</v>
      </c>
      <c r="I95" s="11">
        <v>2024</v>
      </c>
      <c r="J95" s="12">
        <v>0</v>
      </c>
      <c r="K95" s="12">
        <v>3000</v>
      </c>
      <c r="L95" s="12">
        <v>0</v>
      </c>
      <c r="M95" s="12">
        <v>0</v>
      </c>
      <c r="N95" s="12">
        <v>0</v>
      </c>
      <c r="O95" s="12">
        <v>0</v>
      </c>
      <c r="P95" s="12">
        <v>0</v>
      </c>
      <c r="Q95" s="12">
        <v>0</v>
      </c>
      <c r="R95" s="12">
        <v>0</v>
      </c>
      <c r="S95" s="12">
        <v>0</v>
      </c>
      <c r="T95" s="12">
        <v>0</v>
      </c>
      <c r="U95" s="12">
        <v>0</v>
      </c>
      <c r="V95" s="12">
        <v>0</v>
      </c>
      <c r="W95" s="12">
        <v>0</v>
      </c>
      <c r="X95" s="12">
        <v>3000</v>
      </c>
      <c r="Y95" s="12"/>
      <c r="Z95" s="11">
        <v>1</v>
      </c>
      <c r="AA95" s="13" t="s">
        <v>163</v>
      </c>
      <c r="AB95" s="13" t="s">
        <v>63</v>
      </c>
      <c r="AC95" s="13" t="s">
        <v>435</v>
      </c>
      <c r="AD95" s="13" t="s">
        <v>451</v>
      </c>
      <c r="AE95" s="9" t="s">
        <v>72</v>
      </c>
      <c r="AF95" s="9"/>
      <c r="AG95" s="7" t="s">
        <v>523</v>
      </c>
      <c r="AH95" s="2"/>
      <c r="AI95" s="2"/>
    </row>
    <row r="96" spans="1:35" ht="30" hidden="1" customHeight="1" x14ac:dyDescent="0.2">
      <c r="A96" s="9" t="s">
        <v>524</v>
      </c>
      <c r="B96" s="9" t="s">
        <v>47</v>
      </c>
      <c r="C96" s="9" t="s">
        <v>79</v>
      </c>
      <c r="D96" s="9" t="s">
        <v>525</v>
      </c>
      <c r="E96" s="9" t="s">
        <v>526</v>
      </c>
      <c r="F96" s="13" t="s">
        <v>51</v>
      </c>
      <c r="G96" s="9" t="s">
        <v>418</v>
      </c>
      <c r="H96" s="9" t="s">
        <v>52</v>
      </c>
      <c r="I96" s="11">
        <v>2024</v>
      </c>
      <c r="J96" s="12">
        <v>0</v>
      </c>
      <c r="K96" s="12">
        <v>1560</v>
      </c>
      <c r="L96" s="12">
        <v>0</v>
      </c>
      <c r="M96" s="12">
        <v>0</v>
      </c>
      <c r="N96" s="12">
        <v>0</v>
      </c>
      <c r="O96" s="12">
        <v>0</v>
      </c>
      <c r="P96" s="12">
        <v>0</v>
      </c>
      <c r="Q96" s="12">
        <v>0</v>
      </c>
      <c r="R96" s="12">
        <v>0</v>
      </c>
      <c r="S96" s="12">
        <v>0</v>
      </c>
      <c r="T96" s="12">
        <v>0</v>
      </c>
      <c r="U96" s="12">
        <v>0</v>
      </c>
      <c r="V96" s="12">
        <v>0</v>
      </c>
      <c r="W96" s="12">
        <v>0</v>
      </c>
      <c r="X96" s="12">
        <v>1560</v>
      </c>
      <c r="Y96" s="12"/>
      <c r="Z96" s="11">
        <v>1</v>
      </c>
      <c r="AA96" s="13" t="s">
        <v>163</v>
      </c>
      <c r="AB96" s="13" t="s">
        <v>63</v>
      </c>
      <c r="AC96" s="13" t="s">
        <v>435</v>
      </c>
      <c r="AD96" s="13" t="s">
        <v>451</v>
      </c>
      <c r="AE96" s="9" t="s">
        <v>55</v>
      </c>
      <c r="AF96" s="9"/>
      <c r="AG96" s="7" t="s">
        <v>527</v>
      </c>
      <c r="AH96" s="2"/>
      <c r="AI96" s="2"/>
    </row>
    <row r="97" spans="1:35" ht="30" hidden="1" customHeight="1" x14ac:dyDescent="0.2">
      <c r="A97" s="9" t="s">
        <v>528</v>
      </c>
      <c r="B97" s="9" t="s">
        <v>47</v>
      </c>
      <c r="C97" s="9" t="s">
        <v>67</v>
      </c>
      <c r="D97" s="9" t="s">
        <v>529</v>
      </c>
      <c r="E97" s="9" t="s">
        <v>530</v>
      </c>
      <c r="F97" s="13" t="s">
        <v>51</v>
      </c>
      <c r="G97" s="9"/>
      <c r="H97" s="9" t="s">
        <v>52</v>
      </c>
      <c r="I97" s="11">
        <v>2024</v>
      </c>
      <c r="J97" s="12">
        <v>0</v>
      </c>
      <c r="K97" s="12">
        <v>8400</v>
      </c>
      <c r="L97" s="12">
        <v>0</v>
      </c>
      <c r="M97" s="12">
        <v>0</v>
      </c>
      <c r="N97" s="12">
        <v>0</v>
      </c>
      <c r="O97" s="12">
        <v>0</v>
      </c>
      <c r="P97" s="12">
        <v>0</v>
      </c>
      <c r="Q97" s="12">
        <v>0</v>
      </c>
      <c r="R97" s="12">
        <v>0</v>
      </c>
      <c r="S97" s="12">
        <v>0</v>
      </c>
      <c r="T97" s="12">
        <v>0</v>
      </c>
      <c r="U97" s="12">
        <v>0</v>
      </c>
      <c r="V97" s="12">
        <v>0</v>
      </c>
      <c r="W97" s="12">
        <v>0</v>
      </c>
      <c r="X97" s="12">
        <v>8400</v>
      </c>
      <c r="Y97" s="12"/>
      <c r="Z97" s="11">
        <v>1</v>
      </c>
      <c r="AA97" s="13" t="s">
        <v>163</v>
      </c>
      <c r="AB97" s="13" t="s">
        <v>63</v>
      </c>
      <c r="AC97" s="13" t="s">
        <v>63</v>
      </c>
      <c r="AD97" s="13" t="s">
        <v>451</v>
      </c>
      <c r="AE97" s="9" t="s">
        <v>102</v>
      </c>
      <c r="AF97" s="9"/>
      <c r="AG97" s="7" t="s">
        <v>531</v>
      </c>
      <c r="AH97" s="2"/>
      <c r="AI97" s="2"/>
    </row>
    <row r="98" spans="1:35" ht="30" hidden="1" customHeight="1" x14ac:dyDescent="0.2">
      <c r="A98" s="9" t="s">
        <v>532</v>
      </c>
      <c r="B98" s="9" t="s">
        <v>47</v>
      </c>
      <c r="C98" s="9" t="s">
        <v>79</v>
      </c>
      <c r="D98" s="9" t="s">
        <v>89</v>
      </c>
      <c r="E98" s="9" t="s">
        <v>533</v>
      </c>
      <c r="F98" s="13" t="s">
        <v>51</v>
      </c>
      <c r="G98" s="9" t="s">
        <v>418</v>
      </c>
      <c r="H98" s="9" t="s">
        <v>52</v>
      </c>
      <c r="I98" s="11">
        <v>2024</v>
      </c>
      <c r="J98" s="12">
        <v>0</v>
      </c>
      <c r="K98" s="12">
        <v>1000</v>
      </c>
      <c r="L98" s="12">
        <v>0</v>
      </c>
      <c r="M98" s="12">
        <v>0</v>
      </c>
      <c r="N98" s="12">
        <v>0</v>
      </c>
      <c r="O98" s="12">
        <v>0</v>
      </c>
      <c r="P98" s="12">
        <v>0</v>
      </c>
      <c r="Q98" s="12">
        <v>0</v>
      </c>
      <c r="R98" s="12">
        <v>0</v>
      </c>
      <c r="S98" s="12">
        <v>0</v>
      </c>
      <c r="T98" s="12">
        <v>0</v>
      </c>
      <c r="U98" s="12">
        <v>0</v>
      </c>
      <c r="V98" s="12">
        <v>0</v>
      </c>
      <c r="W98" s="12">
        <v>0</v>
      </c>
      <c r="X98" s="12">
        <v>1000</v>
      </c>
      <c r="Y98" s="12"/>
      <c r="Z98" s="11">
        <v>1</v>
      </c>
      <c r="AA98" s="13" t="s">
        <v>163</v>
      </c>
      <c r="AB98" s="13" t="s">
        <v>63</v>
      </c>
      <c r="AC98" s="13" t="s">
        <v>63</v>
      </c>
      <c r="AD98" s="13" t="s">
        <v>451</v>
      </c>
      <c r="AE98" s="9" t="s">
        <v>55</v>
      </c>
      <c r="AF98" s="9"/>
      <c r="AG98" s="7" t="s">
        <v>534</v>
      </c>
      <c r="AH98" s="2"/>
      <c r="AI98" s="2"/>
    </row>
    <row r="99" spans="1:35" ht="30" hidden="1" customHeight="1" x14ac:dyDescent="0.2">
      <c r="A99" s="9" t="s">
        <v>535</v>
      </c>
      <c r="B99" s="9" t="s">
        <v>47</v>
      </c>
      <c r="C99" s="9" t="s">
        <v>58</v>
      </c>
      <c r="D99" s="9" t="s">
        <v>536</v>
      </c>
      <c r="E99" s="9" t="s">
        <v>537</v>
      </c>
      <c r="F99" s="13" t="s">
        <v>51</v>
      </c>
      <c r="G99" s="9"/>
      <c r="H99" s="9" t="s">
        <v>62</v>
      </c>
      <c r="I99" s="11">
        <v>2024</v>
      </c>
      <c r="J99" s="12">
        <v>0</v>
      </c>
      <c r="K99" s="12">
        <v>20000</v>
      </c>
      <c r="L99" s="12">
        <v>0</v>
      </c>
      <c r="M99" s="12">
        <v>0</v>
      </c>
      <c r="N99" s="12">
        <v>0</v>
      </c>
      <c r="O99" s="12">
        <v>0</v>
      </c>
      <c r="P99" s="12">
        <v>0</v>
      </c>
      <c r="Q99" s="12">
        <v>0</v>
      </c>
      <c r="R99" s="12">
        <v>0</v>
      </c>
      <c r="S99" s="12">
        <v>0</v>
      </c>
      <c r="T99" s="12">
        <v>0</v>
      </c>
      <c r="U99" s="12">
        <v>0</v>
      </c>
      <c r="V99" s="12">
        <v>0</v>
      </c>
      <c r="W99" s="12">
        <v>0</v>
      </c>
      <c r="X99" s="12">
        <v>20000</v>
      </c>
      <c r="Y99" s="12"/>
      <c r="Z99" s="11">
        <v>1</v>
      </c>
      <c r="AA99" s="13" t="s">
        <v>163</v>
      </c>
      <c r="AB99" s="13" t="s">
        <v>63</v>
      </c>
      <c r="AC99" s="13" t="s">
        <v>163</v>
      </c>
      <c r="AD99" s="13" t="s">
        <v>451</v>
      </c>
      <c r="AE99" s="9" t="s">
        <v>65</v>
      </c>
      <c r="AF99" s="9"/>
      <c r="AG99" s="7" t="s">
        <v>538</v>
      </c>
      <c r="AH99" s="2"/>
      <c r="AI99" s="2"/>
    </row>
    <row r="100" spans="1:35" ht="30" hidden="1" customHeight="1" x14ac:dyDescent="0.2">
      <c r="A100" s="9" t="s">
        <v>539</v>
      </c>
      <c r="B100" s="9" t="s">
        <v>47</v>
      </c>
      <c r="C100" s="9" t="s">
        <v>104</v>
      </c>
      <c r="D100" s="9" t="s">
        <v>465</v>
      </c>
      <c r="E100" s="9" t="s">
        <v>540</v>
      </c>
      <c r="F100" s="13" t="s">
        <v>51</v>
      </c>
      <c r="G100" s="9"/>
      <c r="H100" s="9" t="s">
        <v>52</v>
      </c>
      <c r="I100" s="11">
        <v>2024</v>
      </c>
      <c r="J100" s="12">
        <v>0</v>
      </c>
      <c r="K100" s="12">
        <v>2359.5</v>
      </c>
      <c r="L100" s="12">
        <v>0</v>
      </c>
      <c r="M100" s="12">
        <v>0</v>
      </c>
      <c r="N100" s="12">
        <v>0</v>
      </c>
      <c r="O100" s="12">
        <v>0</v>
      </c>
      <c r="P100" s="12">
        <v>0</v>
      </c>
      <c r="Q100" s="12">
        <v>0</v>
      </c>
      <c r="R100" s="12">
        <v>0</v>
      </c>
      <c r="S100" s="12">
        <v>0</v>
      </c>
      <c r="T100" s="12">
        <v>0</v>
      </c>
      <c r="U100" s="12">
        <v>0</v>
      </c>
      <c r="V100" s="12">
        <v>0</v>
      </c>
      <c r="W100" s="12">
        <v>0</v>
      </c>
      <c r="X100" s="12">
        <v>2359.5</v>
      </c>
      <c r="Y100" s="12"/>
      <c r="Z100" s="11">
        <v>2</v>
      </c>
      <c r="AA100" s="13" t="s">
        <v>163</v>
      </c>
      <c r="AB100" s="13" t="s">
        <v>63</v>
      </c>
      <c r="AC100" s="26" t="s">
        <v>53</v>
      </c>
      <c r="AD100" s="13" t="s">
        <v>451</v>
      </c>
      <c r="AE100" s="9" t="s">
        <v>102</v>
      </c>
      <c r="AF100" s="9"/>
      <c r="AG100" s="7" t="s">
        <v>541</v>
      </c>
      <c r="AH100" s="2"/>
      <c r="AI100" s="2"/>
    </row>
    <row r="101" spans="1:35" ht="30" hidden="1" customHeight="1" x14ac:dyDescent="0.2">
      <c r="A101" s="9" t="s">
        <v>542</v>
      </c>
      <c r="B101" s="9" t="s">
        <v>47</v>
      </c>
      <c r="C101" s="9" t="s">
        <v>118</v>
      </c>
      <c r="D101" s="9" t="s">
        <v>119</v>
      </c>
      <c r="E101" s="9" t="s">
        <v>543</v>
      </c>
      <c r="F101" s="13" t="s">
        <v>51</v>
      </c>
      <c r="G101" s="9"/>
      <c r="H101" s="9" t="s">
        <v>52</v>
      </c>
      <c r="I101" s="11">
        <v>2024</v>
      </c>
      <c r="J101" s="12">
        <v>0</v>
      </c>
      <c r="K101" s="12">
        <v>2500</v>
      </c>
      <c r="L101" s="12">
        <v>0</v>
      </c>
      <c r="M101" s="12">
        <v>0</v>
      </c>
      <c r="N101" s="12">
        <v>0</v>
      </c>
      <c r="O101" s="12">
        <v>0</v>
      </c>
      <c r="P101" s="12">
        <v>0</v>
      </c>
      <c r="Q101" s="12">
        <v>0</v>
      </c>
      <c r="R101" s="12">
        <v>0</v>
      </c>
      <c r="S101" s="12">
        <v>0</v>
      </c>
      <c r="T101" s="12">
        <v>0</v>
      </c>
      <c r="U101" s="12">
        <v>0</v>
      </c>
      <c r="V101" s="12">
        <v>0</v>
      </c>
      <c r="W101" s="12">
        <v>0</v>
      </c>
      <c r="X101" s="12">
        <v>2500</v>
      </c>
      <c r="Y101" s="12"/>
      <c r="Z101" s="11">
        <v>1</v>
      </c>
      <c r="AA101" s="13" t="s">
        <v>163</v>
      </c>
      <c r="AB101" s="13"/>
      <c r="AC101" s="13"/>
      <c r="AD101" s="13"/>
      <c r="AE101" s="9" t="s">
        <v>72</v>
      </c>
      <c r="AF101" s="9"/>
      <c r="AG101" s="7" t="s">
        <v>544</v>
      </c>
      <c r="AH101" s="2"/>
      <c r="AI101" s="2"/>
    </row>
    <row r="102" spans="1:35" ht="30" hidden="1" customHeight="1" x14ac:dyDescent="0.2">
      <c r="A102" s="9" t="s">
        <v>545</v>
      </c>
      <c r="B102" s="9" t="s">
        <v>47</v>
      </c>
      <c r="C102" s="9" t="s">
        <v>93</v>
      </c>
      <c r="D102" s="9" t="s">
        <v>546</v>
      </c>
      <c r="E102" s="9" t="s">
        <v>547</v>
      </c>
      <c r="F102" s="13" t="s">
        <v>51</v>
      </c>
      <c r="G102" s="9"/>
      <c r="H102" s="9" t="s">
        <v>52</v>
      </c>
      <c r="I102" s="11">
        <v>2024</v>
      </c>
      <c r="J102" s="12">
        <v>0</v>
      </c>
      <c r="K102" s="12">
        <v>1900</v>
      </c>
      <c r="L102" s="12">
        <v>0</v>
      </c>
      <c r="M102" s="12">
        <v>0</v>
      </c>
      <c r="N102" s="12">
        <v>10755</v>
      </c>
      <c r="O102" s="12">
        <v>0</v>
      </c>
      <c r="P102" s="12">
        <v>0</v>
      </c>
      <c r="Q102" s="12">
        <v>8000</v>
      </c>
      <c r="R102" s="12">
        <v>0</v>
      </c>
      <c r="S102" s="12">
        <v>0</v>
      </c>
      <c r="T102" s="12">
        <v>0</v>
      </c>
      <c r="U102" s="12">
        <v>0</v>
      </c>
      <c r="V102" s="12">
        <v>0</v>
      </c>
      <c r="W102" s="12">
        <v>0</v>
      </c>
      <c r="X102" s="12">
        <v>20655</v>
      </c>
      <c r="Y102" s="12"/>
      <c r="Z102" s="11">
        <v>1</v>
      </c>
      <c r="AA102" s="13" t="s">
        <v>163</v>
      </c>
      <c r="AB102" s="13"/>
      <c r="AC102" s="13"/>
      <c r="AD102" s="13"/>
      <c r="AE102" s="9" t="s">
        <v>65</v>
      </c>
      <c r="AF102" s="9"/>
      <c r="AG102" s="7" t="s">
        <v>548</v>
      </c>
      <c r="AH102" s="2"/>
      <c r="AI102" s="2"/>
    </row>
    <row r="103" spans="1:35" ht="30" hidden="1" customHeight="1" x14ac:dyDescent="0.2">
      <c r="A103" s="9" t="s">
        <v>549</v>
      </c>
      <c r="B103" s="9" t="s">
        <v>47</v>
      </c>
      <c r="C103" s="9" t="s">
        <v>67</v>
      </c>
      <c r="D103" s="9" t="s">
        <v>550</v>
      </c>
      <c r="E103" s="9" t="s">
        <v>551</v>
      </c>
      <c r="F103" s="13" t="s">
        <v>51</v>
      </c>
      <c r="G103" s="9"/>
      <c r="H103" s="9" t="s">
        <v>52</v>
      </c>
      <c r="I103" s="11">
        <v>2024</v>
      </c>
      <c r="J103" s="12">
        <v>0</v>
      </c>
      <c r="K103" s="12">
        <v>500</v>
      </c>
      <c r="L103" s="12">
        <v>0</v>
      </c>
      <c r="M103" s="12">
        <v>0</v>
      </c>
      <c r="N103" s="12">
        <v>0</v>
      </c>
      <c r="O103" s="12">
        <v>0</v>
      </c>
      <c r="P103" s="12">
        <v>0</v>
      </c>
      <c r="Q103" s="12">
        <v>0</v>
      </c>
      <c r="R103" s="12">
        <v>0</v>
      </c>
      <c r="S103" s="12">
        <v>0</v>
      </c>
      <c r="T103" s="12">
        <v>0</v>
      </c>
      <c r="U103" s="12">
        <v>0</v>
      </c>
      <c r="V103" s="12">
        <v>0</v>
      </c>
      <c r="W103" s="12">
        <v>0</v>
      </c>
      <c r="X103" s="12">
        <v>500</v>
      </c>
      <c r="Y103" s="12"/>
      <c r="Z103" s="11">
        <v>1</v>
      </c>
      <c r="AA103" s="13" t="s">
        <v>163</v>
      </c>
      <c r="AB103" s="13"/>
      <c r="AC103" s="13"/>
      <c r="AD103" s="13"/>
      <c r="AE103" s="9" t="s">
        <v>72</v>
      </c>
      <c r="AF103" s="9"/>
      <c r="AG103" s="7" t="s">
        <v>552</v>
      </c>
      <c r="AH103" s="2"/>
      <c r="AI103" s="2"/>
    </row>
    <row r="104" spans="1:35" ht="30" hidden="1" customHeight="1" x14ac:dyDescent="0.2">
      <c r="A104" s="9" t="s">
        <v>553</v>
      </c>
      <c r="B104" s="9" t="s">
        <v>47</v>
      </c>
      <c r="C104" s="9" t="s">
        <v>79</v>
      </c>
      <c r="D104" s="9" t="s">
        <v>224</v>
      </c>
      <c r="E104" s="9" t="s">
        <v>554</v>
      </c>
      <c r="F104" s="13" t="s">
        <v>51</v>
      </c>
      <c r="G104" s="9" t="s">
        <v>418</v>
      </c>
      <c r="H104" s="9" t="s">
        <v>52</v>
      </c>
      <c r="I104" s="11">
        <v>2024</v>
      </c>
      <c r="J104" s="12">
        <v>200</v>
      </c>
      <c r="K104" s="12">
        <v>1500</v>
      </c>
      <c r="L104" s="12">
        <v>0</v>
      </c>
      <c r="M104" s="12">
        <v>0</v>
      </c>
      <c r="N104" s="12">
        <v>15000</v>
      </c>
      <c r="O104" s="12">
        <v>0</v>
      </c>
      <c r="P104" s="12">
        <v>0</v>
      </c>
      <c r="Q104" s="12">
        <v>15000</v>
      </c>
      <c r="R104" s="12">
        <v>0</v>
      </c>
      <c r="S104" s="12">
        <v>0</v>
      </c>
      <c r="T104" s="12">
        <v>0</v>
      </c>
      <c r="U104" s="12">
        <v>0</v>
      </c>
      <c r="V104" s="12">
        <v>0</v>
      </c>
      <c r="W104" s="12">
        <v>0</v>
      </c>
      <c r="X104" s="12">
        <v>31700</v>
      </c>
      <c r="Y104" s="12"/>
      <c r="Z104" s="11">
        <v>2</v>
      </c>
      <c r="AA104" s="13" t="s">
        <v>163</v>
      </c>
      <c r="AB104" s="13"/>
      <c r="AC104" s="13"/>
      <c r="AD104" s="13"/>
      <c r="AE104" s="9" t="s">
        <v>55</v>
      </c>
      <c r="AF104" s="9"/>
      <c r="AG104" s="7" t="s">
        <v>555</v>
      </c>
      <c r="AH104" s="2"/>
      <c r="AI104" s="2"/>
    </row>
    <row r="105" spans="1:35" ht="30" hidden="1" customHeight="1" x14ac:dyDescent="0.2">
      <c r="A105" s="9" t="s">
        <v>556</v>
      </c>
      <c r="B105" s="9" t="s">
        <v>47</v>
      </c>
      <c r="C105" s="9" t="s">
        <v>118</v>
      </c>
      <c r="D105" s="9" t="s">
        <v>119</v>
      </c>
      <c r="E105" s="9" t="s">
        <v>557</v>
      </c>
      <c r="F105" s="13" t="s">
        <v>51</v>
      </c>
      <c r="G105" s="9"/>
      <c r="H105" s="9" t="s">
        <v>52</v>
      </c>
      <c r="I105" s="11">
        <v>2024</v>
      </c>
      <c r="J105" s="12">
        <v>0</v>
      </c>
      <c r="K105" s="12">
        <v>1500</v>
      </c>
      <c r="L105" s="12">
        <v>0</v>
      </c>
      <c r="M105" s="12">
        <v>0</v>
      </c>
      <c r="N105" s="12">
        <v>5500</v>
      </c>
      <c r="O105" s="12">
        <v>0</v>
      </c>
      <c r="P105" s="12">
        <v>0</v>
      </c>
      <c r="Q105" s="12">
        <v>0</v>
      </c>
      <c r="R105" s="12">
        <v>0</v>
      </c>
      <c r="S105" s="12">
        <v>0</v>
      </c>
      <c r="T105" s="12">
        <v>0</v>
      </c>
      <c r="U105" s="12">
        <v>0</v>
      </c>
      <c r="V105" s="12">
        <v>0</v>
      </c>
      <c r="W105" s="12">
        <v>0</v>
      </c>
      <c r="X105" s="12">
        <v>7000</v>
      </c>
      <c r="Y105" s="12"/>
      <c r="Z105" s="11">
        <v>1</v>
      </c>
      <c r="AA105" s="13" t="s">
        <v>163</v>
      </c>
      <c r="AB105" s="13"/>
      <c r="AC105" s="13"/>
      <c r="AD105" s="13"/>
      <c r="AE105" s="9" t="s">
        <v>72</v>
      </c>
      <c r="AF105" s="9"/>
      <c r="AG105" s="7" t="s">
        <v>558</v>
      </c>
      <c r="AH105" s="2"/>
      <c r="AI105" s="2"/>
    </row>
    <row r="106" spans="1:35" ht="30" hidden="1" customHeight="1" x14ac:dyDescent="0.2">
      <c r="A106" s="9" t="s">
        <v>559</v>
      </c>
      <c r="B106" s="9" t="s">
        <v>47</v>
      </c>
      <c r="C106" s="9" t="s">
        <v>104</v>
      </c>
      <c r="D106" s="9" t="s">
        <v>427</v>
      </c>
      <c r="E106" s="9" t="s">
        <v>560</v>
      </c>
      <c r="F106" s="13" t="s">
        <v>51</v>
      </c>
      <c r="G106" s="9"/>
      <c r="H106" s="9" t="s">
        <v>52</v>
      </c>
      <c r="I106" s="11">
        <v>2024</v>
      </c>
      <c r="J106" s="12">
        <v>0</v>
      </c>
      <c r="K106" s="12">
        <v>400</v>
      </c>
      <c r="L106" s="12">
        <v>0</v>
      </c>
      <c r="M106" s="12">
        <v>0</v>
      </c>
      <c r="N106" s="12">
        <v>0</v>
      </c>
      <c r="O106" s="12">
        <v>0</v>
      </c>
      <c r="P106" s="12">
        <v>0</v>
      </c>
      <c r="Q106" s="12">
        <v>0</v>
      </c>
      <c r="R106" s="12">
        <v>0</v>
      </c>
      <c r="S106" s="12">
        <v>0</v>
      </c>
      <c r="T106" s="12">
        <v>0</v>
      </c>
      <c r="U106" s="12">
        <v>0</v>
      </c>
      <c r="V106" s="12">
        <v>0</v>
      </c>
      <c r="W106" s="12">
        <v>0</v>
      </c>
      <c r="X106" s="12">
        <v>400</v>
      </c>
      <c r="Y106" s="12"/>
      <c r="Z106" s="11">
        <v>2</v>
      </c>
      <c r="AA106" s="13" t="s">
        <v>163</v>
      </c>
      <c r="AB106" s="13"/>
      <c r="AC106" s="13"/>
      <c r="AD106" s="13"/>
      <c r="AE106" s="9" t="s">
        <v>102</v>
      </c>
      <c r="AF106" s="9"/>
      <c r="AG106" s="7" t="s">
        <v>561</v>
      </c>
      <c r="AH106" s="2"/>
      <c r="AI106" s="2"/>
    </row>
    <row r="107" spans="1:35" ht="30" hidden="1" customHeight="1" x14ac:dyDescent="0.2">
      <c r="A107" s="9" t="s">
        <v>562</v>
      </c>
      <c r="B107" s="9" t="s">
        <v>47</v>
      </c>
      <c r="C107" s="9" t="s">
        <v>118</v>
      </c>
      <c r="D107" s="9" t="s">
        <v>119</v>
      </c>
      <c r="E107" s="9" t="s">
        <v>563</v>
      </c>
      <c r="F107" s="13" t="s">
        <v>51</v>
      </c>
      <c r="G107" s="9"/>
      <c r="H107" s="9" t="s">
        <v>52</v>
      </c>
      <c r="I107" s="11">
        <v>2024</v>
      </c>
      <c r="J107" s="12">
        <v>0</v>
      </c>
      <c r="K107" s="12">
        <v>800</v>
      </c>
      <c r="L107" s="12">
        <v>0</v>
      </c>
      <c r="M107" s="12">
        <v>0</v>
      </c>
      <c r="N107" s="12">
        <v>6200</v>
      </c>
      <c r="O107" s="12">
        <v>0</v>
      </c>
      <c r="P107" s="12">
        <v>0</v>
      </c>
      <c r="Q107" s="12">
        <v>0</v>
      </c>
      <c r="R107" s="12">
        <v>0</v>
      </c>
      <c r="S107" s="12">
        <v>0</v>
      </c>
      <c r="T107" s="12">
        <v>0</v>
      </c>
      <c r="U107" s="12">
        <v>0</v>
      </c>
      <c r="V107" s="12">
        <v>0</v>
      </c>
      <c r="W107" s="12">
        <v>0</v>
      </c>
      <c r="X107" s="12">
        <v>7000</v>
      </c>
      <c r="Y107" s="12"/>
      <c r="Z107" s="11">
        <v>1</v>
      </c>
      <c r="AA107" s="13" t="s">
        <v>163</v>
      </c>
      <c r="AB107" s="13"/>
      <c r="AC107" s="13"/>
      <c r="AD107" s="13"/>
      <c r="AE107" s="9" t="s">
        <v>72</v>
      </c>
      <c r="AF107" s="9"/>
      <c r="AG107" s="7" t="s">
        <v>564</v>
      </c>
      <c r="AH107" s="2"/>
      <c r="AI107" s="2"/>
    </row>
    <row r="108" spans="1:35" ht="30" hidden="1" customHeight="1" x14ac:dyDescent="0.2">
      <c r="A108" s="9" t="s">
        <v>565</v>
      </c>
      <c r="B108" s="9" t="s">
        <v>47</v>
      </c>
      <c r="C108" s="9" t="s">
        <v>93</v>
      </c>
      <c r="D108" s="9" t="s">
        <v>546</v>
      </c>
      <c r="E108" s="9" t="s">
        <v>566</v>
      </c>
      <c r="F108" s="13" t="s">
        <v>51</v>
      </c>
      <c r="G108" s="9"/>
      <c r="H108" s="9" t="s">
        <v>52</v>
      </c>
      <c r="I108" s="11">
        <v>2024</v>
      </c>
      <c r="J108" s="12">
        <v>108.9</v>
      </c>
      <c r="K108" s="12">
        <v>2000</v>
      </c>
      <c r="L108" s="12">
        <v>0</v>
      </c>
      <c r="M108" s="12">
        <v>0</v>
      </c>
      <c r="N108" s="12">
        <v>10000</v>
      </c>
      <c r="O108" s="12">
        <v>0</v>
      </c>
      <c r="P108" s="12">
        <v>0</v>
      </c>
      <c r="Q108" s="12">
        <v>10000</v>
      </c>
      <c r="R108" s="12">
        <v>0</v>
      </c>
      <c r="S108" s="12">
        <v>0</v>
      </c>
      <c r="T108" s="12">
        <v>0</v>
      </c>
      <c r="U108" s="12">
        <v>0</v>
      </c>
      <c r="V108" s="12">
        <v>0</v>
      </c>
      <c r="W108" s="12">
        <v>0</v>
      </c>
      <c r="X108" s="12">
        <v>22108.9</v>
      </c>
      <c r="Y108" s="12">
        <v>108.9</v>
      </c>
      <c r="Z108" s="11">
        <v>1</v>
      </c>
      <c r="AA108" s="13" t="s">
        <v>163</v>
      </c>
      <c r="AB108" s="13"/>
      <c r="AC108" s="13"/>
      <c r="AD108" s="13"/>
      <c r="AE108" s="9" t="s">
        <v>65</v>
      </c>
      <c r="AF108" s="9"/>
      <c r="AG108" s="7" t="s">
        <v>567</v>
      </c>
      <c r="AH108" s="2"/>
      <c r="AI108" s="2"/>
    </row>
    <row r="109" spans="1:35" ht="30" hidden="1" customHeight="1" x14ac:dyDescent="0.2">
      <c r="A109" s="9" t="s">
        <v>568</v>
      </c>
      <c r="B109" s="9" t="s">
        <v>47</v>
      </c>
      <c r="C109" s="9" t="s">
        <v>118</v>
      </c>
      <c r="D109" s="9" t="s">
        <v>119</v>
      </c>
      <c r="E109" s="9" t="s">
        <v>569</v>
      </c>
      <c r="F109" s="13" t="s">
        <v>51</v>
      </c>
      <c r="G109" s="9"/>
      <c r="H109" s="9" t="s">
        <v>52</v>
      </c>
      <c r="I109" s="11">
        <v>2024</v>
      </c>
      <c r="J109" s="12">
        <v>0</v>
      </c>
      <c r="K109" s="12">
        <v>6800</v>
      </c>
      <c r="L109" s="12">
        <v>0</v>
      </c>
      <c r="M109" s="12">
        <v>0</v>
      </c>
      <c r="N109" s="12">
        <v>0</v>
      </c>
      <c r="O109" s="12">
        <v>0</v>
      </c>
      <c r="P109" s="12">
        <v>0</v>
      </c>
      <c r="Q109" s="12">
        <v>0</v>
      </c>
      <c r="R109" s="12">
        <v>0</v>
      </c>
      <c r="S109" s="12">
        <v>0</v>
      </c>
      <c r="T109" s="12">
        <v>0</v>
      </c>
      <c r="U109" s="12">
        <v>0</v>
      </c>
      <c r="V109" s="12">
        <v>0</v>
      </c>
      <c r="W109" s="12">
        <v>0</v>
      </c>
      <c r="X109" s="12">
        <v>6800</v>
      </c>
      <c r="Y109" s="12"/>
      <c r="Z109" s="11">
        <v>2</v>
      </c>
      <c r="AA109" s="13" t="s">
        <v>163</v>
      </c>
      <c r="AB109" s="13"/>
      <c r="AC109" s="13"/>
      <c r="AD109" s="13"/>
      <c r="AE109" s="9" t="s">
        <v>72</v>
      </c>
      <c r="AF109" s="9"/>
      <c r="AG109" s="7" t="s">
        <v>570</v>
      </c>
      <c r="AH109" s="2"/>
      <c r="AI109" s="2"/>
    </row>
    <row r="110" spans="1:35" ht="30" hidden="1" customHeight="1" x14ac:dyDescent="0.2">
      <c r="A110" s="9" t="s">
        <v>571</v>
      </c>
      <c r="B110" s="9" t="s">
        <v>47</v>
      </c>
      <c r="C110" s="9" t="s">
        <v>118</v>
      </c>
      <c r="D110" s="9" t="s">
        <v>119</v>
      </c>
      <c r="E110" s="9" t="s">
        <v>572</v>
      </c>
      <c r="F110" s="13" t="s">
        <v>51</v>
      </c>
      <c r="G110" s="9"/>
      <c r="H110" s="9" t="s">
        <v>52</v>
      </c>
      <c r="I110" s="11">
        <v>2024</v>
      </c>
      <c r="J110" s="12">
        <v>0</v>
      </c>
      <c r="K110" s="12">
        <v>920</v>
      </c>
      <c r="L110" s="12">
        <v>0</v>
      </c>
      <c r="M110" s="12">
        <v>0</v>
      </c>
      <c r="N110" s="12">
        <v>0</v>
      </c>
      <c r="O110" s="12">
        <v>0</v>
      </c>
      <c r="P110" s="12">
        <v>0</v>
      </c>
      <c r="Q110" s="12">
        <v>0</v>
      </c>
      <c r="R110" s="12">
        <v>0</v>
      </c>
      <c r="S110" s="12">
        <v>0</v>
      </c>
      <c r="T110" s="12">
        <v>0</v>
      </c>
      <c r="U110" s="12">
        <v>0</v>
      </c>
      <c r="V110" s="12">
        <v>0</v>
      </c>
      <c r="W110" s="12">
        <v>0</v>
      </c>
      <c r="X110" s="12">
        <v>920</v>
      </c>
      <c r="Y110" s="12"/>
      <c r="Z110" s="11">
        <v>2</v>
      </c>
      <c r="AA110" s="13" t="s">
        <v>163</v>
      </c>
      <c r="AB110" s="13"/>
      <c r="AC110" s="13"/>
      <c r="AD110" s="13"/>
      <c r="AE110" s="9" t="s">
        <v>72</v>
      </c>
      <c r="AF110" s="9"/>
      <c r="AG110" s="7" t="s">
        <v>573</v>
      </c>
      <c r="AH110" s="2"/>
      <c r="AI110" s="2"/>
    </row>
    <row r="111" spans="1:35" ht="30" hidden="1" customHeight="1" x14ac:dyDescent="0.2">
      <c r="A111" s="9" t="s">
        <v>574</v>
      </c>
      <c r="B111" s="9" t="s">
        <v>47</v>
      </c>
      <c r="C111" s="9" t="s">
        <v>67</v>
      </c>
      <c r="D111" s="9" t="s">
        <v>575</v>
      </c>
      <c r="E111" s="9" t="s">
        <v>576</v>
      </c>
      <c r="F111" s="13" t="s">
        <v>51</v>
      </c>
      <c r="G111" s="9"/>
      <c r="H111" s="9" t="s">
        <v>52</v>
      </c>
      <c r="I111" s="11">
        <v>2024</v>
      </c>
      <c r="J111" s="12">
        <v>0</v>
      </c>
      <c r="K111" s="12">
        <v>600</v>
      </c>
      <c r="L111" s="12">
        <v>0</v>
      </c>
      <c r="M111" s="12">
        <v>0</v>
      </c>
      <c r="N111" s="12">
        <v>0</v>
      </c>
      <c r="O111" s="12">
        <v>0</v>
      </c>
      <c r="P111" s="12">
        <v>0</v>
      </c>
      <c r="Q111" s="12">
        <v>0</v>
      </c>
      <c r="R111" s="12">
        <v>0</v>
      </c>
      <c r="S111" s="12">
        <v>0</v>
      </c>
      <c r="T111" s="12">
        <v>0</v>
      </c>
      <c r="U111" s="12">
        <v>0</v>
      </c>
      <c r="V111" s="12">
        <v>0</v>
      </c>
      <c r="W111" s="12">
        <v>0</v>
      </c>
      <c r="X111" s="12">
        <v>600</v>
      </c>
      <c r="Y111" s="12"/>
      <c r="Z111" s="11">
        <v>1</v>
      </c>
      <c r="AA111" s="13" t="s">
        <v>163</v>
      </c>
      <c r="AB111" s="13"/>
      <c r="AC111" s="13"/>
      <c r="AD111" s="13"/>
      <c r="AE111" s="9" t="s">
        <v>72</v>
      </c>
      <c r="AF111" s="9"/>
      <c r="AG111" s="7" t="s">
        <v>577</v>
      </c>
      <c r="AH111" s="2"/>
      <c r="AI111" s="2"/>
    </row>
    <row r="112" spans="1:35" ht="30" hidden="1" customHeight="1" x14ac:dyDescent="0.2">
      <c r="A112" s="9" t="s">
        <v>578</v>
      </c>
      <c r="B112" s="9" t="s">
        <v>47</v>
      </c>
      <c r="C112" s="9" t="s">
        <v>79</v>
      </c>
      <c r="D112" s="9" t="s">
        <v>180</v>
      </c>
      <c r="E112" s="9" t="s">
        <v>579</v>
      </c>
      <c r="F112" s="13" t="s">
        <v>51</v>
      </c>
      <c r="G112" s="9"/>
      <c r="H112" s="9" t="s">
        <v>52</v>
      </c>
      <c r="I112" s="11">
        <v>2024</v>
      </c>
      <c r="J112" s="12">
        <v>0</v>
      </c>
      <c r="K112" s="12">
        <v>2000</v>
      </c>
      <c r="L112" s="12">
        <v>0</v>
      </c>
      <c r="M112" s="12">
        <v>0</v>
      </c>
      <c r="N112" s="12">
        <v>20000</v>
      </c>
      <c r="O112" s="12">
        <v>0</v>
      </c>
      <c r="P112" s="12">
        <v>0</v>
      </c>
      <c r="Q112" s="12">
        <v>20000</v>
      </c>
      <c r="R112" s="12">
        <v>0</v>
      </c>
      <c r="S112" s="12">
        <v>0</v>
      </c>
      <c r="T112" s="12">
        <v>20000</v>
      </c>
      <c r="U112" s="12">
        <v>0</v>
      </c>
      <c r="V112" s="12">
        <v>0</v>
      </c>
      <c r="W112" s="12">
        <v>0</v>
      </c>
      <c r="X112" s="12">
        <v>62000</v>
      </c>
      <c r="Y112" s="12"/>
      <c r="Z112" s="11">
        <v>1</v>
      </c>
      <c r="AA112" s="13" t="s">
        <v>163</v>
      </c>
      <c r="AB112" s="13"/>
      <c r="AC112" s="13"/>
      <c r="AD112" s="13"/>
      <c r="AE112" s="9" t="s">
        <v>55</v>
      </c>
      <c r="AF112" s="9"/>
      <c r="AG112" s="7" t="s">
        <v>580</v>
      </c>
      <c r="AH112" s="2"/>
      <c r="AI112" s="2"/>
    </row>
    <row r="113" spans="1:35" ht="30" hidden="1" customHeight="1" x14ac:dyDescent="0.2">
      <c r="A113" s="9" t="s">
        <v>581</v>
      </c>
      <c r="B113" s="9" t="s">
        <v>47</v>
      </c>
      <c r="C113" s="9" t="s">
        <v>93</v>
      </c>
      <c r="D113" s="9" t="s">
        <v>582</v>
      </c>
      <c r="E113" s="9" t="s">
        <v>583</v>
      </c>
      <c r="F113" s="13" t="s">
        <v>51</v>
      </c>
      <c r="G113" s="9"/>
      <c r="H113" s="9" t="s">
        <v>62</v>
      </c>
      <c r="I113" s="11">
        <v>2024</v>
      </c>
      <c r="J113" s="12">
        <v>0</v>
      </c>
      <c r="K113" s="12">
        <v>800</v>
      </c>
      <c r="L113" s="12">
        <v>0</v>
      </c>
      <c r="M113" s="12">
        <v>0</v>
      </c>
      <c r="N113" s="12">
        <v>0</v>
      </c>
      <c r="O113" s="12">
        <v>0</v>
      </c>
      <c r="P113" s="12">
        <v>0</v>
      </c>
      <c r="Q113" s="12">
        <v>0</v>
      </c>
      <c r="R113" s="12">
        <v>0</v>
      </c>
      <c r="S113" s="12">
        <v>0</v>
      </c>
      <c r="T113" s="12">
        <v>0</v>
      </c>
      <c r="U113" s="12">
        <v>0</v>
      </c>
      <c r="V113" s="12">
        <v>0</v>
      </c>
      <c r="W113" s="12">
        <v>0</v>
      </c>
      <c r="X113" s="12">
        <v>800</v>
      </c>
      <c r="Y113" s="12"/>
      <c r="Z113" s="11">
        <v>1</v>
      </c>
      <c r="AA113" s="13" t="s">
        <v>163</v>
      </c>
      <c r="AB113" s="13"/>
      <c r="AC113" s="13"/>
      <c r="AD113" s="13"/>
      <c r="AE113" s="9" t="s">
        <v>65</v>
      </c>
      <c r="AF113" s="9"/>
      <c r="AG113" s="7" t="s">
        <v>584</v>
      </c>
      <c r="AH113" s="2"/>
      <c r="AI113" s="2"/>
    </row>
    <row r="114" spans="1:35" ht="30" hidden="1" customHeight="1" x14ac:dyDescent="0.2">
      <c r="A114" s="9" t="s">
        <v>585</v>
      </c>
      <c r="B114" s="9" t="s">
        <v>47</v>
      </c>
      <c r="C114" s="9" t="s">
        <v>118</v>
      </c>
      <c r="D114" s="9" t="s">
        <v>119</v>
      </c>
      <c r="E114" s="9" t="s">
        <v>586</v>
      </c>
      <c r="F114" s="13" t="s">
        <v>51</v>
      </c>
      <c r="G114" s="9"/>
      <c r="H114" s="9" t="s">
        <v>52</v>
      </c>
      <c r="I114" s="11">
        <v>2024</v>
      </c>
      <c r="J114" s="12">
        <v>0</v>
      </c>
      <c r="K114" s="12">
        <v>5000</v>
      </c>
      <c r="L114" s="12">
        <v>0</v>
      </c>
      <c r="M114" s="12">
        <v>0</v>
      </c>
      <c r="N114" s="12">
        <v>0</v>
      </c>
      <c r="O114" s="12">
        <v>0</v>
      </c>
      <c r="P114" s="12">
        <v>0</v>
      </c>
      <c r="Q114" s="12">
        <v>0</v>
      </c>
      <c r="R114" s="12">
        <v>0</v>
      </c>
      <c r="S114" s="12">
        <v>0</v>
      </c>
      <c r="T114" s="12">
        <v>0</v>
      </c>
      <c r="U114" s="12">
        <v>0</v>
      </c>
      <c r="V114" s="12">
        <v>0</v>
      </c>
      <c r="W114" s="12">
        <v>0</v>
      </c>
      <c r="X114" s="12">
        <v>5000</v>
      </c>
      <c r="Y114" s="12"/>
      <c r="Z114" s="11">
        <v>1</v>
      </c>
      <c r="AA114" s="13" t="s">
        <v>163</v>
      </c>
      <c r="AB114" s="13"/>
      <c r="AC114" s="13"/>
      <c r="AD114" s="13"/>
      <c r="AE114" s="9" t="s">
        <v>72</v>
      </c>
      <c r="AF114" s="9"/>
      <c r="AG114" s="7" t="s">
        <v>587</v>
      </c>
      <c r="AH114" s="2"/>
      <c r="AI114" s="2"/>
    </row>
    <row r="115" spans="1:35" ht="30" hidden="1" customHeight="1" x14ac:dyDescent="0.2">
      <c r="A115" s="9" t="s">
        <v>588</v>
      </c>
      <c r="B115" s="9" t="s">
        <v>47</v>
      </c>
      <c r="C115" s="9" t="s">
        <v>67</v>
      </c>
      <c r="D115" s="9" t="s">
        <v>149</v>
      </c>
      <c r="E115" s="9" t="s">
        <v>589</v>
      </c>
      <c r="F115" s="13" t="s">
        <v>51</v>
      </c>
      <c r="G115" s="9"/>
      <c r="H115" s="9" t="s">
        <v>52</v>
      </c>
      <c r="I115" s="11">
        <v>2024</v>
      </c>
      <c r="J115" s="12">
        <v>0</v>
      </c>
      <c r="K115" s="12">
        <v>5900</v>
      </c>
      <c r="L115" s="12">
        <v>0</v>
      </c>
      <c r="M115" s="12">
        <v>0</v>
      </c>
      <c r="N115" s="12">
        <v>0</v>
      </c>
      <c r="O115" s="12">
        <v>0</v>
      </c>
      <c r="P115" s="12">
        <v>0</v>
      </c>
      <c r="Q115" s="12">
        <v>0</v>
      </c>
      <c r="R115" s="12">
        <v>0</v>
      </c>
      <c r="S115" s="12">
        <v>0</v>
      </c>
      <c r="T115" s="12">
        <v>0</v>
      </c>
      <c r="U115" s="12">
        <v>0</v>
      </c>
      <c r="V115" s="12">
        <v>0</v>
      </c>
      <c r="W115" s="12">
        <v>0</v>
      </c>
      <c r="X115" s="12">
        <v>5900</v>
      </c>
      <c r="Y115" s="12"/>
      <c r="Z115" s="11">
        <v>1</v>
      </c>
      <c r="AA115" s="13" t="s">
        <v>163</v>
      </c>
      <c r="AB115" s="13"/>
      <c r="AC115" s="13"/>
      <c r="AD115" s="13"/>
      <c r="AE115" s="9" t="s">
        <v>102</v>
      </c>
      <c r="AF115" s="9"/>
      <c r="AG115" s="7" t="s">
        <v>590</v>
      </c>
      <c r="AH115" s="2"/>
      <c r="AI115" s="2"/>
    </row>
    <row r="116" spans="1:35" ht="30" hidden="1" customHeight="1" x14ac:dyDescent="0.2">
      <c r="A116" s="9" t="s">
        <v>591</v>
      </c>
      <c r="B116" s="9" t="s">
        <v>47</v>
      </c>
      <c r="C116" s="9" t="s">
        <v>104</v>
      </c>
      <c r="D116" s="9" t="s">
        <v>217</v>
      </c>
      <c r="E116" s="9" t="s">
        <v>592</v>
      </c>
      <c r="F116" s="13" t="s">
        <v>51</v>
      </c>
      <c r="G116" s="9"/>
      <c r="H116" s="9" t="s">
        <v>52</v>
      </c>
      <c r="I116" s="11">
        <v>2024</v>
      </c>
      <c r="J116" s="12">
        <v>0</v>
      </c>
      <c r="K116" s="12">
        <v>2000</v>
      </c>
      <c r="L116" s="12">
        <v>0</v>
      </c>
      <c r="M116" s="12">
        <v>0</v>
      </c>
      <c r="N116" s="12">
        <v>0</v>
      </c>
      <c r="O116" s="12">
        <v>0</v>
      </c>
      <c r="P116" s="12">
        <v>0</v>
      </c>
      <c r="Q116" s="12">
        <v>0</v>
      </c>
      <c r="R116" s="12">
        <v>0</v>
      </c>
      <c r="S116" s="12">
        <v>0</v>
      </c>
      <c r="T116" s="12">
        <v>0</v>
      </c>
      <c r="U116" s="12">
        <v>0</v>
      </c>
      <c r="V116" s="12">
        <v>0</v>
      </c>
      <c r="W116" s="12">
        <v>0</v>
      </c>
      <c r="X116" s="12">
        <v>2000</v>
      </c>
      <c r="Y116" s="12"/>
      <c r="Z116" s="11">
        <v>1</v>
      </c>
      <c r="AA116" s="13" t="s">
        <v>163</v>
      </c>
      <c r="AB116" s="13"/>
      <c r="AC116" s="13"/>
      <c r="AD116" s="13"/>
      <c r="AE116" s="9" t="s">
        <v>102</v>
      </c>
      <c r="AF116" s="9"/>
      <c r="AG116" s="7" t="s">
        <v>593</v>
      </c>
      <c r="AH116" s="2"/>
      <c r="AI116" s="2"/>
    </row>
    <row r="117" spans="1:35" ht="30" hidden="1" customHeight="1" x14ac:dyDescent="0.2">
      <c r="A117" s="9" t="s">
        <v>594</v>
      </c>
      <c r="B117" s="9" t="s">
        <v>47</v>
      </c>
      <c r="C117" s="9" t="s">
        <v>58</v>
      </c>
      <c r="D117" s="9" t="s">
        <v>59</v>
      </c>
      <c r="E117" s="9" t="s">
        <v>595</v>
      </c>
      <c r="F117" s="13" t="s">
        <v>51</v>
      </c>
      <c r="G117" s="9"/>
      <c r="H117" s="9" t="s">
        <v>62</v>
      </c>
      <c r="I117" s="11">
        <v>2024</v>
      </c>
      <c r="J117" s="12">
        <v>0</v>
      </c>
      <c r="K117" s="12">
        <v>1000</v>
      </c>
      <c r="L117" s="12">
        <v>800</v>
      </c>
      <c r="M117" s="12">
        <v>0</v>
      </c>
      <c r="N117" s="12">
        <v>0</v>
      </c>
      <c r="O117" s="12">
        <v>0</v>
      </c>
      <c r="P117" s="12">
        <v>0</v>
      </c>
      <c r="Q117" s="12">
        <v>0</v>
      </c>
      <c r="R117" s="12">
        <v>0</v>
      </c>
      <c r="S117" s="12">
        <v>0</v>
      </c>
      <c r="T117" s="12">
        <v>0</v>
      </c>
      <c r="U117" s="12">
        <v>0</v>
      </c>
      <c r="V117" s="12">
        <v>0</v>
      </c>
      <c r="W117" s="12">
        <v>0</v>
      </c>
      <c r="X117" s="12">
        <v>1800</v>
      </c>
      <c r="Y117" s="12"/>
      <c r="Z117" s="11">
        <v>4</v>
      </c>
      <c r="AA117" s="13" t="s">
        <v>163</v>
      </c>
      <c r="AB117" s="13"/>
      <c r="AC117" s="13"/>
      <c r="AD117" s="13"/>
      <c r="AE117" s="9" t="s">
        <v>65</v>
      </c>
      <c r="AF117" s="9"/>
      <c r="AG117" s="7" t="s">
        <v>596</v>
      </c>
      <c r="AH117" s="2"/>
      <c r="AI117" s="2"/>
    </row>
    <row r="118" spans="1:35" ht="30" hidden="1" customHeight="1" x14ac:dyDescent="0.2">
      <c r="A118" s="9" t="s">
        <v>597</v>
      </c>
      <c r="B118" s="9" t="s">
        <v>47</v>
      </c>
      <c r="C118" s="9" t="s">
        <v>118</v>
      </c>
      <c r="D118" s="9" t="s">
        <v>119</v>
      </c>
      <c r="E118" s="9" t="s">
        <v>598</v>
      </c>
      <c r="F118" s="13" t="s">
        <v>51</v>
      </c>
      <c r="G118" s="9"/>
      <c r="H118" s="9" t="s">
        <v>52</v>
      </c>
      <c r="I118" s="11">
        <v>2024</v>
      </c>
      <c r="J118" s="12">
        <v>0</v>
      </c>
      <c r="K118" s="12">
        <v>2700</v>
      </c>
      <c r="L118" s="12">
        <v>0</v>
      </c>
      <c r="M118" s="12">
        <v>0</v>
      </c>
      <c r="N118" s="12">
        <v>0</v>
      </c>
      <c r="O118" s="12">
        <v>0</v>
      </c>
      <c r="P118" s="12">
        <v>0</v>
      </c>
      <c r="Q118" s="12">
        <v>0</v>
      </c>
      <c r="R118" s="12">
        <v>0</v>
      </c>
      <c r="S118" s="12">
        <v>0</v>
      </c>
      <c r="T118" s="12">
        <v>0</v>
      </c>
      <c r="U118" s="12">
        <v>0</v>
      </c>
      <c r="V118" s="12">
        <v>0</v>
      </c>
      <c r="W118" s="12">
        <v>0</v>
      </c>
      <c r="X118" s="12">
        <v>2700</v>
      </c>
      <c r="Y118" s="12"/>
      <c r="Z118" s="11">
        <v>1</v>
      </c>
      <c r="AA118" s="13" t="s">
        <v>163</v>
      </c>
      <c r="AB118" s="13"/>
      <c r="AC118" s="13"/>
      <c r="AD118" s="13"/>
      <c r="AE118" s="9" t="s">
        <v>72</v>
      </c>
      <c r="AF118" s="9"/>
      <c r="AG118" s="7" t="s">
        <v>599</v>
      </c>
      <c r="AH118" s="2"/>
      <c r="AI118" s="2"/>
    </row>
    <row r="119" spans="1:35" ht="30" hidden="1" customHeight="1" x14ac:dyDescent="0.2">
      <c r="A119" s="9" t="s">
        <v>600</v>
      </c>
      <c r="B119" s="9" t="s">
        <v>47</v>
      </c>
      <c r="C119" s="9" t="s">
        <v>67</v>
      </c>
      <c r="D119" s="9" t="s">
        <v>529</v>
      </c>
      <c r="E119" s="9" t="s">
        <v>601</v>
      </c>
      <c r="F119" s="13" t="s">
        <v>51</v>
      </c>
      <c r="G119" s="9"/>
      <c r="H119" s="9" t="s">
        <v>52</v>
      </c>
      <c r="I119" s="11">
        <v>2024</v>
      </c>
      <c r="J119" s="12">
        <v>0</v>
      </c>
      <c r="K119" s="12">
        <v>920</v>
      </c>
      <c r="L119" s="12">
        <v>0</v>
      </c>
      <c r="M119" s="12">
        <v>0</v>
      </c>
      <c r="N119" s="12">
        <v>0</v>
      </c>
      <c r="O119" s="12">
        <v>0</v>
      </c>
      <c r="P119" s="12">
        <v>0</v>
      </c>
      <c r="Q119" s="12">
        <v>0</v>
      </c>
      <c r="R119" s="12">
        <v>0</v>
      </c>
      <c r="S119" s="12">
        <v>0</v>
      </c>
      <c r="T119" s="12">
        <v>0</v>
      </c>
      <c r="U119" s="12">
        <v>0</v>
      </c>
      <c r="V119" s="12">
        <v>0</v>
      </c>
      <c r="W119" s="12">
        <v>0</v>
      </c>
      <c r="X119" s="12">
        <v>920</v>
      </c>
      <c r="Y119" s="12"/>
      <c r="Z119" s="11">
        <v>1</v>
      </c>
      <c r="AA119" s="13" t="s">
        <v>63</v>
      </c>
      <c r="AB119" s="13" t="s">
        <v>114</v>
      </c>
      <c r="AC119" s="13" t="s">
        <v>163</v>
      </c>
      <c r="AD119" s="13" t="s">
        <v>64</v>
      </c>
      <c r="AE119" s="9" t="s">
        <v>102</v>
      </c>
      <c r="AF119" s="9"/>
      <c r="AG119" s="7" t="s">
        <v>602</v>
      </c>
      <c r="AH119" s="2"/>
      <c r="AI119" s="2"/>
    </row>
    <row r="120" spans="1:35" ht="30" hidden="1" customHeight="1" x14ac:dyDescent="0.2">
      <c r="A120" s="9" t="s">
        <v>603</v>
      </c>
      <c r="B120" s="9" t="s">
        <v>47</v>
      </c>
      <c r="C120" s="9" t="s">
        <v>93</v>
      </c>
      <c r="D120" s="9" t="s">
        <v>604</v>
      </c>
      <c r="E120" s="9" t="s">
        <v>605</v>
      </c>
      <c r="F120" s="13" t="s">
        <v>51</v>
      </c>
      <c r="G120" s="9"/>
      <c r="H120" s="9" t="s">
        <v>52</v>
      </c>
      <c r="I120" s="11">
        <v>2024</v>
      </c>
      <c r="J120" s="12">
        <v>132.25</v>
      </c>
      <c r="K120" s="12">
        <v>1500</v>
      </c>
      <c r="L120" s="12">
        <v>2592</v>
      </c>
      <c r="M120" s="12">
        <v>0</v>
      </c>
      <c r="N120" s="12">
        <v>0</v>
      </c>
      <c r="O120" s="12">
        <v>0</v>
      </c>
      <c r="P120" s="12">
        <v>0</v>
      </c>
      <c r="Q120" s="12">
        <v>0</v>
      </c>
      <c r="R120" s="12">
        <v>0</v>
      </c>
      <c r="S120" s="12">
        <v>0</v>
      </c>
      <c r="T120" s="12">
        <v>0</v>
      </c>
      <c r="U120" s="12">
        <v>0</v>
      </c>
      <c r="V120" s="12">
        <v>0</v>
      </c>
      <c r="W120" s="12">
        <v>0</v>
      </c>
      <c r="X120" s="12">
        <v>4224.25</v>
      </c>
      <c r="Y120" s="12">
        <v>133.221</v>
      </c>
      <c r="Z120" s="11">
        <v>1</v>
      </c>
      <c r="AA120" s="13" t="s">
        <v>63</v>
      </c>
      <c r="AB120" s="13" t="s">
        <v>114</v>
      </c>
      <c r="AC120" s="13" t="s">
        <v>435</v>
      </c>
      <c r="AD120" s="13" t="s">
        <v>64</v>
      </c>
      <c r="AE120" s="9" t="s">
        <v>65</v>
      </c>
      <c r="AF120" s="9"/>
      <c r="AG120" s="7" t="s">
        <v>606</v>
      </c>
      <c r="AH120" s="2"/>
      <c r="AI120" s="2"/>
    </row>
    <row r="121" spans="1:35" ht="30" hidden="1" customHeight="1" x14ac:dyDescent="0.2">
      <c r="A121" s="9" t="s">
        <v>607</v>
      </c>
      <c r="B121" s="9" t="s">
        <v>47</v>
      </c>
      <c r="C121" s="9" t="s">
        <v>93</v>
      </c>
      <c r="D121" s="9" t="s">
        <v>608</v>
      </c>
      <c r="E121" s="9" t="s">
        <v>609</v>
      </c>
      <c r="F121" s="13" t="s">
        <v>51</v>
      </c>
      <c r="G121" s="9"/>
      <c r="H121" s="9" t="s">
        <v>62</v>
      </c>
      <c r="I121" s="11">
        <v>2024</v>
      </c>
      <c r="J121" s="12">
        <v>0</v>
      </c>
      <c r="K121" s="12">
        <v>1000</v>
      </c>
      <c r="L121" s="12">
        <v>0</v>
      </c>
      <c r="M121" s="12">
        <v>0</v>
      </c>
      <c r="N121" s="12">
        <v>0</v>
      </c>
      <c r="O121" s="12">
        <v>0</v>
      </c>
      <c r="P121" s="12">
        <v>0</v>
      </c>
      <c r="Q121" s="12">
        <v>0</v>
      </c>
      <c r="R121" s="12">
        <v>0</v>
      </c>
      <c r="S121" s="12">
        <v>0</v>
      </c>
      <c r="T121" s="12">
        <v>0</v>
      </c>
      <c r="U121" s="12">
        <v>0</v>
      </c>
      <c r="V121" s="12">
        <v>0</v>
      </c>
      <c r="W121" s="12">
        <v>0</v>
      </c>
      <c r="X121" s="12">
        <v>1000</v>
      </c>
      <c r="Y121" s="12"/>
      <c r="Z121" s="11">
        <v>1</v>
      </c>
      <c r="AA121" s="13" t="s">
        <v>63</v>
      </c>
      <c r="AB121" s="13" t="s">
        <v>114</v>
      </c>
      <c r="AC121" s="13" t="s">
        <v>163</v>
      </c>
      <c r="AD121" s="13" t="s">
        <v>64</v>
      </c>
      <c r="AE121" s="9" t="s">
        <v>65</v>
      </c>
      <c r="AF121" s="9"/>
      <c r="AG121" s="7" t="s">
        <v>610</v>
      </c>
      <c r="AH121" s="2"/>
      <c r="AI121" s="2"/>
    </row>
    <row r="122" spans="1:35" ht="30" hidden="1" customHeight="1" x14ac:dyDescent="0.2">
      <c r="A122" s="9" t="s">
        <v>611</v>
      </c>
      <c r="B122" s="9" t="s">
        <v>47</v>
      </c>
      <c r="C122" s="9" t="s">
        <v>67</v>
      </c>
      <c r="D122" s="9" t="s">
        <v>612</v>
      </c>
      <c r="E122" s="9" t="s">
        <v>613</v>
      </c>
      <c r="F122" s="13" t="s">
        <v>51</v>
      </c>
      <c r="G122" s="9"/>
      <c r="H122" s="9" t="s">
        <v>52</v>
      </c>
      <c r="I122" s="11">
        <v>2024</v>
      </c>
      <c r="J122" s="12">
        <v>0</v>
      </c>
      <c r="K122" s="12">
        <v>400</v>
      </c>
      <c r="L122" s="12">
        <v>0</v>
      </c>
      <c r="M122" s="12">
        <v>0</v>
      </c>
      <c r="N122" s="12">
        <v>0</v>
      </c>
      <c r="O122" s="12">
        <v>0</v>
      </c>
      <c r="P122" s="12">
        <v>0</v>
      </c>
      <c r="Q122" s="12">
        <v>0</v>
      </c>
      <c r="R122" s="12">
        <v>0</v>
      </c>
      <c r="S122" s="12">
        <v>0</v>
      </c>
      <c r="T122" s="12">
        <v>0</v>
      </c>
      <c r="U122" s="12">
        <v>0</v>
      </c>
      <c r="V122" s="12">
        <v>0</v>
      </c>
      <c r="W122" s="12">
        <v>0</v>
      </c>
      <c r="X122" s="12">
        <v>400</v>
      </c>
      <c r="Y122" s="12"/>
      <c r="Z122" s="11">
        <v>1</v>
      </c>
      <c r="AA122" s="13" t="s">
        <v>63</v>
      </c>
      <c r="AB122" s="13" t="s">
        <v>63</v>
      </c>
      <c r="AC122" s="13" t="s">
        <v>63</v>
      </c>
      <c r="AD122" s="13" t="s">
        <v>77</v>
      </c>
      <c r="AE122" s="9" t="s">
        <v>102</v>
      </c>
      <c r="AF122" s="9"/>
      <c r="AG122" s="7" t="s">
        <v>614</v>
      </c>
      <c r="AH122" s="2"/>
      <c r="AI122" s="2"/>
    </row>
    <row r="123" spans="1:35" ht="30" hidden="1" customHeight="1" x14ac:dyDescent="0.2">
      <c r="A123" s="9" t="s">
        <v>615</v>
      </c>
      <c r="B123" s="9" t="s">
        <v>47</v>
      </c>
      <c r="C123" s="9" t="s">
        <v>79</v>
      </c>
      <c r="D123" s="9" t="s">
        <v>205</v>
      </c>
      <c r="E123" s="9" t="s">
        <v>616</v>
      </c>
      <c r="F123" s="13" t="s">
        <v>51</v>
      </c>
      <c r="G123" s="9"/>
      <c r="H123" s="9" t="s">
        <v>52</v>
      </c>
      <c r="I123" s="11">
        <v>2024</v>
      </c>
      <c r="J123" s="12">
        <v>0</v>
      </c>
      <c r="K123" s="12">
        <v>450</v>
      </c>
      <c r="L123" s="12">
        <v>0</v>
      </c>
      <c r="M123" s="12">
        <v>0</v>
      </c>
      <c r="N123" s="12">
        <v>0</v>
      </c>
      <c r="O123" s="12">
        <v>0</v>
      </c>
      <c r="P123" s="12">
        <v>0</v>
      </c>
      <c r="Q123" s="12">
        <v>0</v>
      </c>
      <c r="R123" s="12">
        <v>0</v>
      </c>
      <c r="S123" s="12">
        <v>0</v>
      </c>
      <c r="T123" s="12">
        <v>0</v>
      </c>
      <c r="U123" s="12">
        <v>0</v>
      </c>
      <c r="V123" s="12">
        <v>0</v>
      </c>
      <c r="W123" s="12">
        <v>0</v>
      </c>
      <c r="X123" s="12">
        <v>450</v>
      </c>
      <c r="Y123" s="12"/>
      <c r="Z123" s="11">
        <v>3</v>
      </c>
      <c r="AA123" s="13" t="s">
        <v>63</v>
      </c>
      <c r="AB123" s="13" t="s">
        <v>63</v>
      </c>
      <c r="AC123" s="13" t="s">
        <v>114</v>
      </c>
      <c r="AD123" s="13" t="s">
        <v>77</v>
      </c>
      <c r="AE123" s="9" t="s">
        <v>55</v>
      </c>
      <c r="AF123" s="9"/>
      <c r="AG123" s="7" t="s">
        <v>617</v>
      </c>
      <c r="AH123" s="2"/>
      <c r="AI123" s="2"/>
    </row>
    <row r="124" spans="1:35" ht="30" hidden="1" customHeight="1" x14ac:dyDescent="0.2">
      <c r="A124" s="9" t="s">
        <v>618</v>
      </c>
      <c r="B124" s="9" t="s">
        <v>47</v>
      </c>
      <c r="C124" s="9" t="s">
        <v>67</v>
      </c>
      <c r="D124" s="9" t="s">
        <v>514</v>
      </c>
      <c r="E124" s="9" t="s">
        <v>619</v>
      </c>
      <c r="F124" s="13" t="s">
        <v>51</v>
      </c>
      <c r="G124" s="9"/>
      <c r="H124" s="9" t="s">
        <v>52</v>
      </c>
      <c r="I124" s="11">
        <v>2024</v>
      </c>
      <c r="J124" s="12">
        <v>0</v>
      </c>
      <c r="K124" s="12">
        <v>750</v>
      </c>
      <c r="L124" s="12">
        <v>250</v>
      </c>
      <c r="M124" s="12">
        <v>0</v>
      </c>
      <c r="N124" s="12">
        <v>0</v>
      </c>
      <c r="O124" s="12">
        <v>0</v>
      </c>
      <c r="P124" s="12">
        <v>0</v>
      </c>
      <c r="Q124" s="12">
        <v>0</v>
      </c>
      <c r="R124" s="12">
        <v>0</v>
      </c>
      <c r="S124" s="12">
        <v>0</v>
      </c>
      <c r="T124" s="12">
        <v>0</v>
      </c>
      <c r="U124" s="12">
        <v>0</v>
      </c>
      <c r="V124" s="12">
        <v>0</v>
      </c>
      <c r="W124" s="12">
        <v>0</v>
      </c>
      <c r="X124" s="12">
        <v>1000</v>
      </c>
      <c r="Y124" s="12"/>
      <c r="Z124" s="11">
        <v>2</v>
      </c>
      <c r="AA124" s="13" t="s">
        <v>63</v>
      </c>
      <c r="AB124" s="13"/>
      <c r="AC124" s="13"/>
      <c r="AD124" s="13"/>
      <c r="AE124" s="9" t="s">
        <v>72</v>
      </c>
      <c r="AF124" s="9"/>
      <c r="AG124" s="7" t="s">
        <v>620</v>
      </c>
      <c r="AH124" s="2"/>
      <c r="AI124" s="2"/>
    </row>
    <row r="125" spans="1:35" ht="30" hidden="1" customHeight="1" x14ac:dyDescent="0.2">
      <c r="A125" s="9" t="s">
        <v>621</v>
      </c>
      <c r="B125" s="9" t="s">
        <v>47</v>
      </c>
      <c r="C125" s="9" t="s">
        <v>58</v>
      </c>
      <c r="D125" s="9" t="s">
        <v>193</v>
      </c>
      <c r="E125" s="9" t="s">
        <v>622</v>
      </c>
      <c r="F125" s="13" t="s">
        <v>51</v>
      </c>
      <c r="G125" s="9"/>
      <c r="H125" s="9" t="s">
        <v>52</v>
      </c>
      <c r="I125" s="11">
        <v>2024</v>
      </c>
      <c r="J125" s="12">
        <v>0</v>
      </c>
      <c r="K125" s="12">
        <v>1200</v>
      </c>
      <c r="L125" s="12">
        <v>0</v>
      </c>
      <c r="M125" s="12">
        <v>0</v>
      </c>
      <c r="N125" s="12">
        <v>0</v>
      </c>
      <c r="O125" s="12">
        <v>0</v>
      </c>
      <c r="P125" s="12">
        <v>0</v>
      </c>
      <c r="Q125" s="12">
        <v>0</v>
      </c>
      <c r="R125" s="12">
        <v>0</v>
      </c>
      <c r="S125" s="12">
        <v>0</v>
      </c>
      <c r="T125" s="12">
        <v>0</v>
      </c>
      <c r="U125" s="12">
        <v>0</v>
      </c>
      <c r="V125" s="12">
        <v>0</v>
      </c>
      <c r="W125" s="12">
        <v>0</v>
      </c>
      <c r="X125" s="12">
        <v>1200</v>
      </c>
      <c r="Y125" s="12"/>
      <c r="Z125" s="11">
        <v>1</v>
      </c>
      <c r="AA125" s="13" t="s">
        <v>63</v>
      </c>
      <c r="AB125" s="13"/>
      <c r="AC125" s="13"/>
      <c r="AD125" s="13"/>
      <c r="AE125" s="9" t="s">
        <v>65</v>
      </c>
      <c r="AF125" s="9"/>
      <c r="AG125" s="7" t="s">
        <v>623</v>
      </c>
      <c r="AH125" s="2"/>
      <c r="AI125" s="2"/>
    </row>
    <row r="126" spans="1:35" ht="30" hidden="1" customHeight="1" x14ac:dyDescent="0.2">
      <c r="A126" s="9" t="s">
        <v>624</v>
      </c>
      <c r="B126" s="9" t="s">
        <v>47</v>
      </c>
      <c r="C126" s="9" t="s">
        <v>93</v>
      </c>
      <c r="D126" s="9" t="s">
        <v>625</v>
      </c>
      <c r="E126" s="9" t="s">
        <v>626</v>
      </c>
      <c r="F126" s="13" t="s">
        <v>51</v>
      </c>
      <c r="G126" s="9"/>
      <c r="H126" s="9" t="s">
        <v>52</v>
      </c>
      <c r="I126" s="11">
        <v>2024</v>
      </c>
      <c r="J126" s="12">
        <v>0</v>
      </c>
      <c r="K126" s="12">
        <v>11200</v>
      </c>
      <c r="L126" s="12">
        <v>0</v>
      </c>
      <c r="M126" s="12">
        <v>0</v>
      </c>
      <c r="N126" s="12">
        <v>0</v>
      </c>
      <c r="O126" s="12">
        <v>0</v>
      </c>
      <c r="P126" s="12">
        <v>0</v>
      </c>
      <c r="Q126" s="12">
        <v>0</v>
      </c>
      <c r="R126" s="12">
        <v>0</v>
      </c>
      <c r="S126" s="12">
        <v>0</v>
      </c>
      <c r="T126" s="12">
        <v>0</v>
      </c>
      <c r="U126" s="12">
        <v>0</v>
      </c>
      <c r="V126" s="12">
        <v>0</v>
      </c>
      <c r="W126" s="12">
        <v>0</v>
      </c>
      <c r="X126" s="12">
        <v>11200</v>
      </c>
      <c r="Y126" s="12"/>
      <c r="Z126" s="11">
        <v>1</v>
      </c>
      <c r="AA126" s="13" t="s">
        <v>63</v>
      </c>
      <c r="AB126" s="13"/>
      <c r="AC126" s="26" t="s">
        <v>53</v>
      </c>
      <c r="AD126" s="13"/>
      <c r="AE126" s="9" t="s">
        <v>65</v>
      </c>
      <c r="AF126" s="9"/>
      <c r="AG126" s="7" t="s">
        <v>627</v>
      </c>
      <c r="AH126" s="2"/>
      <c r="AI126" s="2"/>
    </row>
    <row r="127" spans="1:35" ht="30" hidden="1" customHeight="1" x14ac:dyDescent="0.2">
      <c r="A127" s="9" t="s">
        <v>628</v>
      </c>
      <c r="B127" s="9" t="s">
        <v>47</v>
      </c>
      <c r="C127" s="9" t="s">
        <v>93</v>
      </c>
      <c r="D127" s="9" t="s">
        <v>625</v>
      </c>
      <c r="E127" s="9" t="s">
        <v>629</v>
      </c>
      <c r="F127" s="13" t="s">
        <v>51</v>
      </c>
      <c r="G127" s="9"/>
      <c r="H127" s="9" t="s">
        <v>52</v>
      </c>
      <c r="I127" s="11">
        <v>2024</v>
      </c>
      <c r="J127" s="12">
        <v>0</v>
      </c>
      <c r="K127" s="12">
        <v>421</v>
      </c>
      <c r="L127" s="12">
        <v>0</v>
      </c>
      <c r="M127" s="12">
        <v>0</v>
      </c>
      <c r="N127" s="12">
        <v>0</v>
      </c>
      <c r="O127" s="12">
        <v>0</v>
      </c>
      <c r="P127" s="12">
        <v>0</v>
      </c>
      <c r="Q127" s="12">
        <v>0</v>
      </c>
      <c r="R127" s="12">
        <v>0</v>
      </c>
      <c r="S127" s="12">
        <v>0</v>
      </c>
      <c r="T127" s="12">
        <v>0</v>
      </c>
      <c r="U127" s="12">
        <v>0</v>
      </c>
      <c r="V127" s="12">
        <v>0</v>
      </c>
      <c r="W127" s="12">
        <v>0</v>
      </c>
      <c r="X127" s="12">
        <v>421</v>
      </c>
      <c r="Y127" s="12"/>
      <c r="Z127" s="11">
        <v>3</v>
      </c>
      <c r="AA127" s="13" t="s">
        <v>63</v>
      </c>
      <c r="AB127" s="13"/>
      <c r="AC127" s="13"/>
      <c r="AD127" s="13"/>
      <c r="AE127" s="9" t="s">
        <v>65</v>
      </c>
      <c r="AF127" s="9"/>
      <c r="AG127" s="7" t="s">
        <v>630</v>
      </c>
      <c r="AH127" s="2"/>
      <c r="AI127" s="2"/>
    </row>
    <row r="128" spans="1:35" ht="30" hidden="1" customHeight="1" x14ac:dyDescent="0.2">
      <c r="A128" s="9" t="s">
        <v>631</v>
      </c>
      <c r="B128" s="9" t="s">
        <v>47</v>
      </c>
      <c r="C128" s="9" t="s">
        <v>67</v>
      </c>
      <c r="D128" s="9" t="s">
        <v>127</v>
      </c>
      <c r="E128" s="9" t="s">
        <v>632</v>
      </c>
      <c r="F128" s="13" t="s">
        <v>51</v>
      </c>
      <c r="G128" s="9"/>
      <c r="H128" s="9" t="s">
        <v>52</v>
      </c>
      <c r="I128" s="11">
        <v>2024</v>
      </c>
      <c r="J128" s="12">
        <v>0</v>
      </c>
      <c r="K128" s="12">
        <v>1200</v>
      </c>
      <c r="L128" s="12">
        <v>0</v>
      </c>
      <c r="M128" s="12">
        <v>0</v>
      </c>
      <c r="N128" s="12">
        <v>0</v>
      </c>
      <c r="O128" s="12">
        <v>0</v>
      </c>
      <c r="P128" s="12">
        <v>0</v>
      </c>
      <c r="Q128" s="12">
        <v>0</v>
      </c>
      <c r="R128" s="12">
        <v>0</v>
      </c>
      <c r="S128" s="12">
        <v>0</v>
      </c>
      <c r="T128" s="12">
        <v>0</v>
      </c>
      <c r="U128" s="12">
        <v>0</v>
      </c>
      <c r="V128" s="12">
        <v>0</v>
      </c>
      <c r="W128" s="12">
        <v>0</v>
      </c>
      <c r="X128" s="12">
        <v>1200</v>
      </c>
      <c r="Y128" s="12"/>
      <c r="Z128" s="11">
        <v>2</v>
      </c>
      <c r="AA128" s="13" t="s">
        <v>63</v>
      </c>
      <c r="AB128" s="13"/>
      <c r="AC128" s="13"/>
      <c r="AD128" s="13"/>
      <c r="AE128" s="9" t="s">
        <v>72</v>
      </c>
      <c r="AF128" s="9"/>
      <c r="AG128" s="7" t="s">
        <v>633</v>
      </c>
      <c r="AH128" s="2"/>
      <c r="AI128" s="2"/>
    </row>
    <row r="129" spans="1:35" ht="30" hidden="1" customHeight="1" x14ac:dyDescent="0.2">
      <c r="A129" s="9" t="s">
        <v>634</v>
      </c>
      <c r="B129" s="9" t="s">
        <v>47</v>
      </c>
      <c r="C129" s="9" t="s">
        <v>93</v>
      </c>
      <c r="D129" s="9" t="s">
        <v>625</v>
      </c>
      <c r="E129" s="9" t="s">
        <v>635</v>
      </c>
      <c r="F129" s="13" t="s">
        <v>51</v>
      </c>
      <c r="G129" s="9"/>
      <c r="H129" s="9" t="s">
        <v>52</v>
      </c>
      <c r="I129" s="11">
        <v>2024</v>
      </c>
      <c r="J129" s="12">
        <v>0</v>
      </c>
      <c r="K129" s="12">
        <v>455</v>
      </c>
      <c r="L129" s="12">
        <v>0</v>
      </c>
      <c r="M129" s="12">
        <v>0</v>
      </c>
      <c r="N129" s="12">
        <v>0</v>
      </c>
      <c r="O129" s="12">
        <v>0</v>
      </c>
      <c r="P129" s="12">
        <v>0</v>
      </c>
      <c r="Q129" s="12">
        <v>0</v>
      </c>
      <c r="R129" s="12">
        <v>0</v>
      </c>
      <c r="S129" s="12">
        <v>0</v>
      </c>
      <c r="T129" s="12">
        <v>0</v>
      </c>
      <c r="U129" s="12">
        <v>0</v>
      </c>
      <c r="V129" s="12">
        <v>0</v>
      </c>
      <c r="W129" s="12">
        <v>0</v>
      </c>
      <c r="X129" s="12">
        <v>455</v>
      </c>
      <c r="Y129" s="12"/>
      <c r="Z129" s="11">
        <v>2</v>
      </c>
      <c r="AA129" s="13" t="s">
        <v>63</v>
      </c>
      <c r="AB129" s="13"/>
      <c r="AC129" s="13"/>
      <c r="AD129" s="13"/>
      <c r="AE129" s="9" t="s">
        <v>65</v>
      </c>
      <c r="AF129" s="9"/>
      <c r="AG129" s="7" t="s">
        <v>636</v>
      </c>
      <c r="AH129" s="2"/>
      <c r="AI129" s="2"/>
    </row>
    <row r="130" spans="1:35" ht="30" hidden="1" customHeight="1" x14ac:dyDescent="0.2">
      <c r="A130" s="9" t="s">
        <v>637</v>
      </c>
      <c r="B130" s="9" t="s">
        <v>47</v>
      </c>
      <c r="C130" s="9" t="s">
        <v>93</v>
      </c>
      <c r="D130" s="9" t="s">
        <v>608</v>
      </c>
      <c r="E130" s="9" t="s">
        <v>638</v>
      </c>
      <c r="F130" s="13" t="s">
        <v>51</v>
      </c>
      <c r="G130" s="9"/>
      <c r="H130" s="9" t="s">
        <v>62</v>
      </c>
      <c r="I130" s="11">
        <v>2024</v>
      </c>
      <c r="J130" s="12">
        <v>0</v>
      </c>
      <c r="K130" s="12">
        <v>1000</v>
      </c>
      <c r="L130" s="12">
        <v>0</v>
      </c>
      <c r="M130" s="12">
        <v>0</v>
      </c>
      <c r="N130" s="12">
        <v>0</v>
      </c>
      <c r="O130" s="12">
        <v>0</v>
      </c>
      <c r="P130" s="12">
        <v>0</v>
      </c>
      <c r="Q130" s="12">
        <v>0</v>
      </c>
      <c r="R130" s="12">
        <v>0</v>
      </c>
      <c r="S130" s="12">
        <v>0</v>
      </c>
      <c r="T130" s="12">
        <v>0</v>
      </c>
      <c r="U130" s="12">
        <v>0</v>
      </c>
      <c r="V130" s="12">
        <v>0</v>
      </c>
      <c r="W130" s="12">
        <v>0</v>
      </c>
      <c r="X130" s="12">
        <v>1000</v>
      </c>
      <c r="Y130" s="12"/>
      <c r="Z130" s="11">
        <v>1</v>
      </c>
      <c r="AA130" s="13" t="s">
        <v>63</v>
      </c>
      <c r="AB130" s="13"/>
      <c r="AC130" s="13"/>
      <c r="AD130" s="13"/>
      <c r="AE130" s="9" t="s">
        <v>65</v>
      </c>
      <c r="AF130" s="9"/>
      <c r="AG130" s="7" t="s">
        <v>639</v>
      </c>
      <c r="AH130" s="2"/>
      <c r="AI130" s="2"/>
    </row>
    <row r="131" spans="1:35" ht="30" hidden="1" customHeight="1" x14ac:dyDescent="0.2">
      <c r="A131" s="9" t="s">
        <v>640</v>
      </c>
      <c r="B131" s="9" t="s">
        <v>47</v>
      </c>
      <c r="C131" s="9" t="s">
        <v>93</v>
      </c>
      <c r="D131" s="9" t="s">
        <v>625</v>
      </c>
      <c r="E131" s="9" t="s">
        <v>641</v>
      </c>
      <c r="F131" s="13" t="s">
        <v>51</v>
      </c>
      <c r="G131" s="9"/>
      <c r="H131" s="9" t="s">
        <v>52</v>
      </c>
      <c r="I131" s="11">
        <v>2024</v>
      </c>
      <c r="J131" s="12">
        <v>0</v>
      </c>
      <c r="K131" s="12">
        <v>21900</v>
      </c>
      <c r="L131" s="12">
        <v>0</v>
      </c>
      <c r="M131" s="12">
        <v>0</v>
      </c>
      <c r="N131" s="12">
        <v>0</v>
      </c>
      <c r="O131" s="12">
        <v>0</v>
      </c>
      <c r="P131" s="12">
        <v>0</v>
      </c>
      <c r="Q131" s="12">
        <v>0</v>
      </c>
      <c r="R131" s="12">
        <v>0</v>
      </c>
      <c r="S131" s="12">
        <v>0</v>
      </c>
      <c r="T131" s="12">
        <v>0</v>
      </c>
      <c r="U131" s="12">
        <v>0</v>
      </c>
      <c r="V131" s="12">
        <v>0</v>
      </c>
      <c r="W131" s="12">
        <v>0</v>
      </c>
      <c r="X131" s="12">
        <v>21900</v>
      </c>
      <c r="Y131" s="12"/>
      <c r="Z131" s="11">
        <v>1</v>
      </c>
      <c r="AA131" s="13" t="s">
        <v>63</v>
      </c>
      <c r="AB131" s="13"/>
      <c r="AC131" s="26" t="s">
        <v>53</v>
      </c>
      <c r="AD131" s="13"/>
      <c r="AE131" s="9" t="s">
        <v>65</v>
      </c>
      <c r="AF131" s="9"/>
      <c r="AG131" s="7" t="s">
        <v>642</v>
      </c>
      <c r="AH131" s="2"/>
      <c r="AI131" s="2"/>
    </row>
    <row r="132" spans="1:35" ht="30" hidden="1" customHeight="1" x14ac:dyDescent="0.2">
      <c r="A132" s="9" t="s">
        <v>643</v>
      </c>
      <c r="B132" s="9" t="s">
        <v>47</v>
      </c>
      <c r="C132" s="9" t="s">
        <v>58</v>
      </c>
      <c r="D132" s="9" t="s">
        <v>644</v>
      </c>
      <c r="E132" s="9" t="s">
        <v>645</v>
      </c>
      <c r="F132" s="13" t="s">
        <v>51</v>
      </c>
      <c r="G132" s="9"/>
      <c r="H132" s="9" t="s">
        <v>62</v>
      </c>
      <c r="I132" s="11">
        <v>2024</v>
      </c>
      <c r="J132" s="12">
        <v>0</v>
      </c>
      <c r="K132" s="12">
        <v>500</v>
      </c>
      <c r="L132" s="12">
        <v>0</v>
      </c>
      <c r="M132" s="12">
        <v>0</v>
      </c>
      <c r="N132" s="12">
        <v>1500</v>
      </c>
      <c r="O132" s="12">
        <v>0</v>
      </c>
      <c r="P132" s="12">
        <v>0</v>
      </c>
      <c r="Q132" s="12">
        <v>0</v>
      </c>
      <c r="R132" s="12">
        <v>0</v>
      </c>
      <c r="S132" s="12">
        <v>0</v>
      </c>
      <c r="T132" s="12">
        <v>0</v>
      </c>
      <c r="U132" s="12">
        <v>0</v>
      </c>
      <c r="V132" s="12">
        <v>0</v>
      </c>
      <c r="W132" s="12">
        <v>0</v>
      </c>
      <c r="X132" s="12">
        <v>2000</v>
      </c>
      <c r="Y132" s="12"/>
      <c r="Z132" s="11">
        <v>1</v>
      </c>
      <c r="AA132" s="13" t="s">
        <v>63</v>
      </c>
      <c r="AB132" s="13"/>
      <c r="AC132" s="13" t="s">
        <v>114</v>
      </c>
      <c r="AD132" s="13"/>
      <c r="AE132" s="9" t="s">
        <v>65</v>
      </c>
      <c r="AF132" s="9"/>
      <c r="AG132" s="7" t="s">
        <v>646</v>
      </c>
      <c r="AH132" s="2"/>
      <c r="AI132" s="2"/>
    </row>
    <row r="133" spans="1:35" ht="30" hidden="1" customHeight="1" x14ac:dyDescent="0.2">
      <c r="A133" s="9" t="s">
        <v>647</v>
      </c>
      <c r="B133" s="9" t="s">
        <v>47</v>
      </c>
      <c r="C133" s="9" t="s">
        <v>118</v>
      </c>
      <c r="D133" s="9" t="s">
        <v>119</v>
      </c>
      <c r="E133" s="9" t="s">
        <v>648</v>
      </c>
      <c r="F133" s="13" t="s">
        <v>51</v>
      </c>
      <c r="G133" s="9"/>
      <c r="H133" s="9" t="s">
        <v>52</v>
      </c>
      <c r="I133" s="11">
        <v>2024</v>
      </c>
      <c r="J133" s="12">
        <v>0</v>
      </c>
      <c r="K133" s="12">
        <v>1500</v>
      </c>
      <c r="L133" s="12">
        <v>0</v>
      </c>
      <c r="M133" s="12">
        <v>0</v>
      </c>
      <c r="N133" s="12">
        <v>0</v>
      </c>
      <c r="O133" s="12">
        <v>0</v>
      </c>
      <c r="P133" s="12">
        <v>0</v>
      </c>
      <c r="Q133" s="12">
        <v>0</v>
      </c>
      <c r="R133" s="12">
        <v>0</v>
      </c>
      <c r="S133" s="12">
        <v>0</v>
      </c>
      <c r="T133" s="12">
        <v>0</v>
      </c>
      <c r="U133" s="12">
        <v>0</v>
      </c>
      <c r="V133" s="12">
        <v>0</v>
      </c>
      <c r="W133" s="12">
        <v>0</v>
      </c>
      <c r="X133" s="12">
        <v>1500</v>
      </c>
      <c r="Y133" s="12"/>
      <c r="Z133" s="11">
        <v>1</v>
      </c>
      <c r="AA133" s="13" t="s">
        <v>63</v>
      </c>
      <c r="AB133" s="13"/>
      <c r="AC133" s="13"/>
      <c r="AD133" s="13"/>
      <c r="AE133" s="9" t="s">
        <v>72</v>
      </c>
      <c r="AF133" s="9"/>
      <c r="AG133" s="7" t="s">
        <v>649</v>
      </c>
      <c r="AH133" s="2"/>
      <c r="AI133" s="2"/>
    </row>
    <row r="134" spans="1:35" ht="30" hidden="1" customHeight="1" x14ac:dyDescent="0.2">
      <c r="A134" s="9" t="s">
        <v>650</v>
      </c>
      <c r="B134" s="9" t="s">
        <v>47</v>
      </c>
      <c r="C134" s="9" t="s">
        <v>58</v>
      </c>
      <c r="D134" s="9" t="s">
        <v>651</v>
      </c>
      <c r="E134" s="9" t="s">
        <v>652</v>
      </c>
      <c r="F134" s="13" t="s">
        <v>51</v>
      </c>
      <c r="G134" s="9"/>
      <c r="H134" s="9" t="s">
        <v>62</v>
      </c>
      <c r="I134" s="11">
        <v>2024</v>
      </c>
      <c r="J134" s="12">
        <v>0</v>
      </c>
      <c r="K134" s="12">
        <v>2500</v>
      </c>
      <c r="L134" s="12">
        <v>400</v>
      </c>
      <c r="M134" s="12">
        <v>0</v>
      </c>
      <c r="N134" s="12">
        <v>0</v>
      </c>
      <c r="O134" s="12">
        <v>0</v>
      </c>
      <c r="P134" s="12">
        <v>0</v>
      </c>
      <c r="Q134" s="12">
        <v>0</v>
      </c>
      <c r="R134" s="12">
        <v>0</v>
      </c>
      <c r="S134" s="12">
        <v>0</v>
      </c>
      <c r="T134" s="12">
        <v>0</v>
      </c>
      <c r="U134" s="12">
        <v>0</v>
      </c>
      <c r="V134" s="12">
        <v>0</v>
      </c>
      <c r="W134" s="12">
        <v>0</v>
      </c>
      <c r="X134" s="12">
        <v>2900</v>
      </c>
      <c r="Y134" s="12"/>
      <c r="Z134" s="11">
        <v>1</v>
      </c>
      <c r="AA134" s="13" t="s">
        <v>114</v>
      </c>
      <c r="AB134" s="26" t="s">
        <v>53</v>
      </c>
      <c r="AC134" s="26" t="s">
        <v>53</v>
      </c>
      <c r="AD134" s="13" t="s">
        <v>54</v>
      </c>
      <c r="AE134" s="9" t="s">
        <v>65</v>
      </c>
      <c r="AF134" s="9"/>
      <c r="AG134" s="7" t="s">
        <v>653</v>
      </c>
      <c r="AH134" s="2"/>
      <c r="AI134" s="2"/>
    </row>
    <row r="135" spans="1:35" ht="30" hidden="1" customHeight="1" x14ac:dyDescent="0.2">
      <c r="A135" s="9" t="s">
        <v>654</v>
      </c>
      <c r="B135" s="9" t="s">
        <v>47</v>
      </c>
      <c r="C135" s="9" t="s">
        <v>118</v>
      </c>
      <c r="D135" s="9" t="s">
        <v>119</v>
      </c>
      <c r="E135" s="9" t="s">
        <v>655</v>
      </c>
      <c r="F135" s="13" t="s">
        <v>51</v>
      </c>
      <c r="G135" s="9"/>
      <c r="H135" s="9" t="s">
        <v>62</v>
      </c>
      <c r="I135" s="11">
        <v>2024</v>
      </c>
      <c r="J135" s="12">
        <v>0</v>
      </c>
      <c r="K135" s="12">
        <v>1000</v>
      </c>
      <c r="L135" s="12">
        <v>0</v>
      </c>
      <c r="M135" s="12">
        <v>0</v>
      </c>
      <c r="N135" s="12">
        <v>12500</v>
      </c>
      <c r="O135" s="12">
        <v>0</v>
      </c>
      <c r="P135" s="12">
        <v>0</v>
      </c>
      <c r="Q135" s="12">
        <v>0</v>
      </c>
      <c r="R135" s="12">
        <v>0</v>
      </c>
      <c r="S135" s="12">
        <v>0</v>
      </c>
      <c r="T135" s="12">
        <v>0</v>
      </c>
      <c r="U135" s="12">
        <v>0</v>
      </c>
      <c r="V135" s="12">
        <v>0</v>
      </c>
      <c r="W135" s="12">
        <v>0</v>
      </c>
      <c r="X135" s="12">
        <v>13500</v>
      </c>
      <c r="Y135" s="12"/>
      <c r="Z135" s="11">
        <v>1</v>
      </c>
      <c r="AA135" s="13" t="s">
        <v>114</v>
      </c>
      <c r="AB135" s="26" t="s">
        <v>53</v>
      </c>
      <c r="AC135" s="13" t="s">
        <v>63</v>
      </c>
      <c r="AD135" s="13" t="s">
        <v>54</v>
      </c>
      <c r="AE135" s="9" t="s">
        <v>72</v>
      </c>
      <c r="AF135" s="9"/>
      <c r="AG135" s="7" t="s">
        <v>656</v>
      </c>
      <c r="AH135" s="2"/>
      <c r="AI135" s="2"/>
    </row>
    <row r="136" spans="1:35" ht="30" hidden="1" customHeight="1" x14ac:dyDescent="0.2">
      <c r="A136" s="9" t="s">
        <v>657</v>
      </c>
      <c r="B136" s="9" t="s">
        <v>47</v>
      </c>
      <c r="C136" s="9" t="s">
        <v>67</v>
      </c>
      <c r="D136" s="9" t="s">
        <v>658</v>
      </c>
      <c r="E136" s="9" t="s">
        <v>143</v>
      </c>
      <c r="F136" s="13" t="s">
        <v>51</v>
      </c>
      <c r="G136" s="9"/>
      <c r="H136" s="9" t="s">
        <v>52</v>
      </c>
      <c r="I136" s="11">
        <v>2024</v>
      </c>
      <c r="J136" s="12">
        <v>0</v>
      </c>
      <c r="K136" s="12">
        <v>9000</v>
      </c>
      <c r="L136" s="12">
        <v>0</v>
      </c>
      <c r="M136" s="12">
        <v>0</v>
      </c>
      <c r="N136" s="12">
        <v>0</v>
      </c>
      <c r="O136" s="12">
        <v>0</v>
      </c>
      <c r="P136" s="12">
        <v>0</v>
      </c>
      <c r="Q136" s="12">
        <v>0</v>
      </c>
      <c r="R136" s="12">
        <v>0</v>
      </c>
      <c r="S136" s="12">
        <v>0</v>
      </c>
      <c r="T136" s="12">
        <v>0</v>
      </c>
      <c r="U136" s="12">
        <v>0</v>
      </c>
      <c r="V136" s="12">
        <v>0</v>
      </c>
      <c r="W136" s="12">
        <v>0</v>
      </c>
      <c r="X136" s="12">
        <v>9000</v>
      </c>
      <c r="Y136" s="12"/>
      <c r="Z136" s="11">
        <v>1</v>
      </c>
      <c r="AA136" s="13" t="s">
        <v>114</v>
      </c>
      <c r="AB136" s="26" t="s">
        <v>53</v>
      </c>
      <c r="AC136" s="13" t="s">
        <v>114</v>
      </c>
      <c r="AD136" s="13" t="s">
        <v>54</v>
      </c>
      <c r="AE136" s="9" t="s">
        <v>72</v>
      </c>
      <c r="AF136" s="9"/>
      <c r="AG136" s="7" t="s">
        <v>659</v>
      </c>
      <c r="AH136" s="2"/>
      <c r="AI136" s="2"/>
    </row>
    <row r="137" spans="1:35" ht="30" hidden="1" customHeight="1" x14ac:dyDescent="0.2">
      <c r="A137" s="9" t="s">
        <v>660</v>
      </c>
      <c r="B137" s="9" t="s">
        <v>47</v>
      </c>
      <c r="C137" s="9" t="s">
        <v>79</v>
      </c>
      <c r="D137" s="9" t="s">
        <v>661</v>
      </c>
      <c r="E137" s="9" t="s">
        <v>662</v>
      </c>
      <c r="F137" s="13" t="s">
        <v>51</v>
      </c>
      <c r="G137" s="9"/>
      <c r="H137" s="9" t="s">
        <v>52</v>
      </c>
      <c r="I137" s="11">
        <v>2024</v>
      </c>
      <c r="J137" s="12">
        <v>0</v>
      </c>
      <c r="K137" s="12">
        <v>4000</v>
      </c>
      <c r="L137" s="12">
        <v>0</v>
      </c>
      <c r="M137" s="12">
        <v>0</v>
      </c>
      <c r="N137" s="12">
        <v>0</v>
      </c>
      <c r="O137" s="12">
        <v>0</v>
      </c>
      <c r="P137" s="12">
        <v>0</v>
      </c>
      <c r="Q137" s="12">
        <v>0</v>
      </c>
      <c r="R137" s="12">
        <v>0</v>
      </c>
      <c r="S137" s="12">
        <v>0</v>
      </c>
      <c r="T137" s="12">
        <v>0</v>
      </c>
      <c r="U137" s="12">
        <v>0</v>
      </c>
      <c r="V137" s="12">
        <v>0</v>
      </c>
      <c r="W137" s="12">
        <v>0</v>
      </c>
      <c r="X137" s="12">
        <f>SUM(J137:W137)</f>
        <v>4000</v>
      </c>
      <c r="Y137" s="12"/>
      <c r="Z137" s="11">
        <v>1</v>
      </c>
      <c r="AA137" s="73">
        <v>2</v>
      </c>
      <c r="AB137" s="13" t="s">
        <v>114</v>
      </c>
      <c r="AC137" s="13" t="s">
        <v>114</v>
      </c>
      <c r="AD137" s="13" t="s">
        <v>54</v>
      </c>
      <c r="AE137" s="9" t="s">
        <v>55</v>
      </c>
      <c r="AF137" s="9"/>
      <c r="AG137" s="7" t="s">
        <v>663</v>
      </c>
      <c r="AH137" s="2"/>
      <c r="AI137" s="2"/>
    </row>
    <row r="138" spans="1:35" ht="30" hidden="1" customHeight="1" x14ac:dyDescent="0.2">
      <c r="A138" s="9" t="s">
        <v>664</v>
      </c>
      <c r="B138" s="9" t="s">
        <v>47</v>
      </c>
      <c r="C138" s="9" t="s">
        <v>79</v>
      </c>
      <c r="D138" s="9" t="s">
        <v>153</v>
      </c>
      <c r="E138" s="32" t="s">
        <v>665</v>
      </c>
      <c r="F138" s="13" t="s">
        <v>51</v>
      </c>
      <c r="G138" s="9"/>
      <c r="H138" s="9" t="s">
        <v>62</v>
      </c>
      <c r="I138" s="11">
        <v>2024</v>
      </c>
      <c r="J138" s="12">
        <v>0</v>
      </c>
      <c r="K138" s="12">
        <v>300</v>
      </c>
      <c r="L138" s="12">
        <v>0</v>
      </c>
      <c r="M138" s="12">
        <v>0</v>
      </c>
      <c r="N138" s="12">
        <v>0</v>
      </c>
      <c r="O138" s="12">
        <v>0</v>
      </c>
      <c r="P138" s="12">
        <v>0</v>
      </c>
      <c r="Q138" s="12">
        <v>0</v>
      </c>
      <c r="R138" s="12">
        <v>0</v>
      </c>
      <c r="S138" s="12">
        <v>0</v>
      </c>
      <c r="T138" s="12">
        <v>0</v>
      </c>
      <c r="U138" s="12">
        <v>0</v>
      </c>
      <c r="V138" s="12">
        <v>0</v>
      </c>
      <c r="W138" s="12">
        <v>0</v>
      </c>
      <c r="X138" s="12">
        <f>SUM(J138:W138)</f>
        <v>300</v>
      </c>
      <c r="Y138" s="12"/>
      <c r="Z138" s="11">
        <v>2</v>
      </c>
      <c r="AA138" s="73">
        <v>2</v>
      </c>
      <c r="AB138" s="13" t="s">
        <v>114</v>
      </c>
      <c r="AC138" s="26" t="s">
        <v>53</v>
      </c>
      <c r="AD138" s="13" t="s">
        <v>54</v>
      </c>
      <c r="AE138" s="9" t="s">
        <v>55</v>
      </c>
      <c r="AF138" s="9"/>
      <c r="AG138" s="7" t="s">
        <v>666</v>
      </c>
      <c r="AH138" s="2"/>
      <c r="AI138" s="2"/>
    </row>
    <row r="139" spans="1:35" ht="30" hidden="1" customHeight="1" x14ac:dyDescent="0.2">
      <c r="A139" s="9" t="s">
        <v>667</v>
      </c>
      <c r="B139" s="9" t="s">
        <v>47</v>
      </c>
      <c r="C139" s="9" t="s">
        <v>67</v>
      </c>
      <c r="D139" s="9" t="s">
        <v>529</v>
      </c>
      <c r="E139" s="9" t="s">
        <v>668</v>
      </c>
      <c r="F139" s="13" t="s">
        <v>51</v>
      </c>
      <c r="G139" s="9"/>
      <c r="H139" s="9" t="s">
        <v>52</v>
      </c>
      <c r="I139" s="11">
        <v>2024</v>
      </c>
      <c r="J139" s="12">
        <v>0</v>
      </c>
      <c r="K139" s="12">
        <v>320</v>
      </c>
      <c r="L139" s="12">
        <v>0</v>
      </c>
      <c r="M139" s="12">
        <v>0</v>
      </c>
      <c r="N139" s="12">
        <v>0</v>
      </c>
      <c r="O139" s="12">
        <v>0</v>
      </c>
      <c r="P139" s="12">
        <v>0</v>
      </c>
      <c r="Q139" s="12">
        <v>0</v>
      </c>
      <c r="R139" s="12">
        <v>0</v>
      </c>
      <c r="S139" s="12">
        <v>0</v>
      </c>
      <c r="T139" s="12">
        <v>0</v>
      </c>
      <c r="U139" s="12">
        <v>0</v>
      </c>
      <c r="V139" s="12">
        <v>0</v>
      </c>
      <c r="W139" s="12">
        <v>0</v>
      </c>
      <c r="X139" s="12">
        <v>320</v>
      </c>
      <c r="Y139" s="12"/>
      <c r="Z139" s="11">
        <v>1</v>
      </c>
      <c r="AA139" s="13" t="s">
        <v>114</v>
      </c>
      <c r="AB139" s="13" t="s">
        <v>63</v>
      </c>
      <c r="AC139" s="13" t="s">
        <v>63</v>
      </c>
      <c r="AD139" s="13" t="s">
        <v>64</v>
      </c>
      <c r="AE139" s="9" t="s">
        <v>102</v>
      </c>
      <c r="AF139" s="9"/>
      <c r="AG139" s="7" t="s">
        <v>669</v>
      </c>
      <c r="AH139" s="2"/>
      <c r="AI139" s="2"/>
    </row>
    <row r="140" spans="1:35" ht="30" hidden="1" customHeight="1" x14ac:dyDescent="0.2">
      <c r="A140" s="9" t="s">
        <v>670</v>
      </c>
      <c r="B140" s="9" t="s">
        <v>47</v>
      </c>
      <c r="C140" s="9" t="s">
        <v>118</v>
      </c>
      <c r="D140" s="9" t="s">
        <v>157</v>
      </c>
      <c r="E140" s="9" t="s">
        <v>671</v>
      </c>
      <c r="F140" s="13" t="s">
        <v>51</v>
      </c>
      <c r="G140" s="9"/>
      <c r="H140" s="9" t="s">
        <v>52</v>
      </c>
      <c r="I140" s="11">
        <v>2024</v>
      </c>
      <c r="J140" s="12">
        <v>0</v>
      </c>
      <c r="K140" s="12">
        <v>600</v>
      </c>
      <c r="L140" s="12">
        <v>0</v>
      </c>
      <c r="M140" s="12">
        <v>0</v>
      </c>
      <c r="N140" s="12">
        <v>0</v>
      </c>
      <c r="O140" s="12">
        <v>0</v>
      </c>
      <c r="P140" s="12">
        <v>0</v>
      </c>
      <c r="Q140" s="12">
        <v>0</v>
      </c>
      <c r="R140" s="12">
        <v>0</v>
      </c>
      <c r="S140" s="12">
        <v>0</v>
      </c>
      <c r="T140" s="12">
        <v>0</v>
      </c>
      <c r="U140" s="12">
        <v>0</v>
      </c>
      <c r="V140" s="12">
        <v>0</v>
      </c>
      <c r="W140" s="12">
        <v>0</v>
      </c>
      <c r="X140" s="12">
        <v>600</v>
      </c>
      <c r="Y140" s="12"/>
      <c r="Z140" s="11">
        <v>1</v>
      </c>
      <c r="AA140" s="13" t="s">
        <v>114</v>
      </c>
      <c r="AB140" s="13" t="s">
        <v>114</v>
      </c>
      <c r="AC140" s="13" t="s">
        <v>435</v>
      </c>
      <c r="AD140" s="13" t="s">
        <v>64</v>
      </c>
      <c r="AE140" s="9" t="s">
        <v>72</v>
      </c>
      <c r="AF140" s="9"/>
      <c r="AG140" s="7" t="s">
        <v>672</v>
      </c>
      <c r="AH140" s="2"/>
      <c r="AI140" s="2"/>
    </row>
    <row r="141" spans="1:35" ht="30" hidden="1" customHeight="1" x14ac:dyDescent="0.2">
      <c r="A141" s="9" t="s">
        <v>673</v>
      </c>
      <c r="B141" s="9" t="s">
        <v>47</v>
      </c>
      <c r="C141" s="9" t="s">
        <v>58</v>
      </c>
      <c r="D141" s="9" t="s">
        <v>59</v>
      </c>
      <c r="E141" s="9" t="s">
        <v>674</v>
      </c>
      <c r="F141" s="13" t="s">
        <v>51</v>
      </c>
      <c r="G141" s="9"/>
      <c r="H141" s="9" t="s">
        <v>62</v>
      </c>
      <c r="I141" s="11">
        <v>2024</v>
      </c>
      <c r="J141" s="12">
        <v>0</v>
      </c>
      <c r="K141" s="12">
        <v>1600</v>
      </c>
      <c r="L141" s="12">
        <v>500</v>
      </c>
      <c r="M141" s="12">
        <v>0</v>
      </c>
      <c r="N141" s="12">
        <v>0</v>
      </c>
      <c r="O141" s="12">
        <v>0</v>
      </c>
      <c r="P141" s="12">
        <v>0</v>
      </c>
      <c r="Q141" s="12">
        <v>0</v>
      </c>
      <c r="R141" s="12">
        <v>0</v>
      </c>
      <c r="S141" s="12">
        <v>0</v>
      </c>
      <c r="T141" s="12">
        <v>0</v>
      </c>
      <c r="U141" s="12">
        <v>0</v>
      </c>
      <c r="V141" s="12">
        <v>0</v>
      </c>
      <c r="W141" s="12">
        <v>0</v>
      </c>
      <c r="X141" s="12">
        <v>2100</v>
      </c>
      <c r="Y141" s="12"/>
      <c r="Z141" s="11">
        <v>1</v>
      </c>
      <c r="AA141" s="13" t="s">
        <v>114</v>
      </c>
      <c r="AB141" s="13" t="s">
        <v>63</v>
      </c>
      <c r="AC141" s="13" t="s">
        <v>435</v>
      </c>
      <c r="AD141" s="13" t="s">
        <v>64</v>
      </c>
      <c r="AE141" s="9" t="s">
        <v>65</v>
      </c>
      <c r="AF141" s="9"/>
      <c r="AG141" s="7" t="s">
        <v>675</v>
      </c>
      <c r="AH141" s="2"/>
      <c r="AI141" s="2"/>
    </row>
    <row r="142" spans="1:35" ht="30" hidden="1" customHeight="1" x14ac:dyDescent="0.2">
      <c r="A142" s="9" t="s">
        <v>676</v>
      </c>
      <c r="B142" s="9" t="s">
        <v>47</v>
      </c>
      <c r="C142" s="9" t="s">
        <v>67</v>
      </c>
      <c r="D142" s="9" t="s">
        <v>677</v>
      </c>
      <c r="E142" s="9" t="s">
        <v>215</v>
      </c>
      <c r="F142" s="13" t="s">
        <v>51</v>
      </c>
      <c r="G142" s="9"/>
      <c r="H142" s="9" t="s">
        <v>52</v>
      </c>
      <c r="I142" s="11">
        <v>2024</v>
      </c>
      <c r="J142" s="12">
        <v>0</v>
      </c>
      <c r="K142" s="12">
        <v>600</v>
      </c>
      <c r="L142" s="12">
        <v>0</v>
      </c>
      <c r="M142" s="12">
        <v>0</v>
      </c>
      <c r="N142" s="12">
        <v>0</v>
      </c>
      <c r="O142" s="12">
        <v>0</v>
      </c>
      <c r="P142" s="12">
        <v>0</v>
      </c>
      <c r="Q142" s="12">
        <v>0</v>
      </c>
      <c r="R142" s="12">
        <v>0</v>
      </c>
      <c r="S142" s="12">
        <v>0</v>
      </c>
      <c r="T142" s="12">
        <v>0</v>
      </c>
      <c r="U142" s="12">
        <v>0</v>
      </c>
      <c r="V142" s="12">
        <v>0</v>
      </c>
      <c r="W142" s="12">
        <v>0</v>
      </c>
      <c r="X142" s="12">
        <v>600</v>
      </c>
      <c r="Y142" s="12"/>
      <c r="Z142" s="11">
        <v>1</v>
      </c>
      <c r="AA142" s="13" t="s">
        <v>114</v>
      </c>
      <c r="AB142" s="13" t="s">
        <v>114</v>
      </c>
      <c r="AC142" s="13" t="s">
        <v>63</v>
      </c>
      <c r="AD142" s="13" t="s">
        <v>64</v>
      </c>
      <c r="AE142" s="9" t="s">
        <v>72</v>
      </c>
      <c r="AF142" s="9"/>
      <c r="AG142" s="7" t="s">
        <v>678</v>
      </c>
      <c r="AH142" s="2"/>
      <c r="AI142" s="2"/>
    </row>
    <row r="143" spans="1:35" ht="30" hidden="1" customHeight="1" x14ac:dyDescent="0.2">
      <c r="A143" s="9" t="s">
        <v>679</v>
      </c>
      <c r="B143" s="9" t="s">
        <v>47</v>
      </c>
      <c r="C143" s="9" t="s">
        <v>79</v>
      </c>
      <c r="D143" s="9" t="s">
        <v>438</v>
      </c>
      <c r="E143" s="9" t="s">
        <v>680</v>
      </c>
      <c r="F143" s="13" t="s">
        <v>51</v>
      </c>
      <c r="G143" s="9"/>
      <c r="H143" s="9" t="s">
        <v>52</v>
      </c>
      <c r="I143" s="11">
        <v>2024</v>
      </c>
      <c r="J143" s="12">
        <v>0</v>
      </c>
      <c r="K143" s="12">
        <v>9300</v>
      </c>
      <c r="L143" s="12">
        <v>0</v>
      </c>
      <c r="M143" s="12">
        <v>0</v>
      </c>
      <c r="N143" s="12">
        <v>0</v>
      </c>
      <c r="O143" s="12">
        <v>0</v>
      </c>
      <c r="P143" s="12">
        <v>0</v>
      </c>
      <c r="Q143" s="12">
        <v>0</v>
      </c>
      <c r="R143" s="12">
        <v>0</v>
      </c>
      <c r="S143" s="12">
        <v>0</v>
      </c>
      <c r="T143" s="12">
        <v>0</v>
      </c>
      <c r="U143" s="12">
        <v>0</v>
      </c>
      <c r="V143" s="12">
        <v>0</v>
      </c>
      <c r="W143" s="12">
        <v>0</v>
      </c>
      <c r="X143" s="12">
        <v>9300</v>
      </c>
      <c r="Y143" s="12"/>
      <c r="Z143" s="11">
        <v>5</v>
      </c>
      <c r="AA143" s="13" t="s">
        <v>114</v>
      </c>
      <c r="AB143" s="13" t="s">
        <v>63</v>
      </c>
      <c r="AC143" s="26" t="s">
        <v>53</v>
      </c>
      <c r="AD143" s="13" t="s">
        <v>64</v>
      </c>
      <c r="AE143" s="9" t="s">
        <v>55</v>
      </c>
      <c r="AF143" s="9"/>
      <c r="AG143" s="7" t="s">
        <v>681</v>
      </c>
      <c r="AH143" s="2"/>
      <c r="AI143" s="2"/>
    </row>
    <row r="144" spans="1:35" ht="30" hidden="1" customHeight="1" x14ac:dyDescent="0.2">
      <c r="A144" s="9" t="s">
        <v>682</v>
      </c>
      <c r="B144" s="9" t="s">
        <v>47</v>
      </c>
      <c r="C144" s="9" t="s">
        <v>67</v>
      </c>
      <c r="D144" s="9" t="s">
        <v>478</v>
      </c>
      <c r="E144" s="9" t="s">
        <v>683</v>
      </c>
      <c r="F144" s="13" t="s">
        <v>51</v>
      </c>
      <c r="G144" s="9"/>
      <c r="H144" s="9" t="s">
        <v>52</v>
      </c>
      <c r="I144" s="11">
        <v>2024</v>
      </c>
      <c r="J144" s="12">
        <v>0</v>
      </c>
      <c r="K144" s="12">
        <v>1350</v>
      </c>
      <c r="L144" s="12">
        <v>100</v>
      </c>
      <c r="M144" s="12">
        <v>0</v>
      </c>
      <c r="N144" s="12">
        <v>0</v>
      </c>
      <c r="O144" s="12">
        <v>0</v>
      </c>
      <c r="P144" s="12">
        <v>0</v>
      </c>
      <c r="Q144" s="12">
        <v>0</v>
      </c>
      <c r="R144" s="12">
        <v>0</v>
      </c>
      <c r="S144" s="12">
        <v>0</v>
      </c>
      <c r="T144" s="12">
        <v>0</v>
      </c>
      <c r="U144" s="12">
        <v>0</v>
      </c>
      <c r="V144" s="12">
        <v>0</v>
      </c>
      <c r="W144" s="12">
        <v>0</v>
      </c>
      <c r="X144" s="12">
        <v>1450</v>
      </c>
      <c r="Y144" s="12"/>
      <c r="Z144" s="11">
        <v>2</v>
      </c>
      <c r="AA144" s="13" t="s">
        <v>114</v>
      </c>
      <c r="AB144" s="13" t="s">
        <v>63</v>
      </c>
      <c r="AC144" s="13" t="s">
        <v>163</v>
      </c>
      <c r="AD144" s="13" t="s">
        <v>64</v>
      </c>
      <c r="AE144" s="9" t="s">
        <v>72</v>
      </c>
      <c r="AF144" s="9"/>
      <c r="AG144" s="7" t="s">
        <v>684</v>
      </c>
      <c r="AH144" s="2"/>
      <c r="AI144" s="2"/>
    </row>
    <row r="145" spans="1:35" ht="30" hidden="1" customHeight="1" x14ac:dyDescent="0.2">
      <c r="A145" s="9" t="s">
        <v>685</v>
      </c>
      <c r="B145" s="9" t="s">
        <v>47</v>
      </c>
      <c r="C145" s="9" t="s">
        <v>67</v>
      </c>
      <c r="D145" s="9" t="s">
        <v>160</v>
      </c>
      <c r="E145" s="9" t="s">
        <v>686</v>
      </c>
      <c r="F145" s="13" t="s">
        <v>51</v>
      </c>
      <c r="G145" s="9"/>
      <c r="H145" s="9" t="s">
        <v>52</v>
      </c>
      <c r="I145" s="11">
        <v>2024</v>
      </c>
      <c r="J145" s="12">
        <v>0</v>
      </c>
      <c r="K145" s="12">
        <v>1000</v>
      </c>
      <c r="L145" s="12">
        <v>500</v>
      </c>
      <c r="M145" s="12">
        <v>0</v>
      </c>
      <c r="N145" s="12">
        <v>0</v>
      </c>
      <c r="O145" s="12">
        <v>0</v>
      </c>
      <c r="P145" s="12">
        <v>0</v>
      </c>
      <c r="Q145" s="12">
        <v>0</v>
      </c>
      <c r="R145" s="12">
        <v>0</v>
      </c>
      <c r="S145" s="12">
        <v>0</v>
      </c>
      <c r="T145" s="12">
        <v>0</v>
      </c>
      <c r="U145" s="12">
        <v>0</v>
      </c>
      <c r="V145" s="12">
        <v>0</v>
      </c>
      <c r="W145" s="12">
        <v>0</v>
      </c>
      <c r="X145" s="12">
        <v>1500</v>
      </c>
      <c r="Y145" s="12"/>
      <c r="Z145" s="11">
        <v>2</v>
      </c>
      <c r="AA145" s="13" t="s">
        <v>114</v>
      </c>
      <c r="AB145" s="13" t="s">
        <v>114</v>
      </c>
      <c r="AC145" s="13" t="s">
        <v>163</v>
      </c>
      <c r="AD145" s="13" t="s">
        <v>64</v>
      </c>
      <c r="AE145" s="9" t="s">
        <v>102</v>
      </c>
      <c r="AF145" s="9"/>
      <c r="AG145" s="7" t="s">
        <v>687</v>
      </c>
      <c r="AH145" s="2"/>
      <c r="AI145" s="2"/>
    </row>
    <row r="146" spans="1:35" ht="30" hidden="1" customHeight="1" x14ac:dyDescent="0.2">
      <c r="A146" s="9" t="s">
        <v>688</v>
      </c>
      <c r="B146" s="9" t="s">
        <v>47</v>
      </c>
      <c r="C146" s="9" t="s">
        <v>104</v>
      </c>
      <c r="D146" s="9" t="s">
        <v>227</v>
      </c>
      <c r="E146" s="9" t="s">
        <v>689</v>
      </c>
      <c r="F146" s="13" t="s">
        <v>51</v>
      </c>
      <c r="G146" s="9"/>
      <c r="H146" s="9" t="s">
        <v>52</v>
      </c>
      <c r="I146" s="11">
        <v>2024</v>
      </c>
      <c r="J146" s="12">
        <v>0</v>
      </c>
      <c r="K146" s="12">
        <v>2500</v>
      </c>
      <c r="L146" s="12">
        <v>0</v>
      </c>
      <c r="M146" s="12">
        <v>0</v>
      </c>
      <c r="N146" s="12">
        <v>0</v>
      </c>
      <c r="O146" s="12">
        <v>0</v>
      </c>
      <c r="P146" s="12">
        <v>0</v>
      </c>
      <c r="Q146" s="12">
        <v>0</v>
      </c>
      <c r="R146" s="12">
        <v>0</v>
      </c>
      <c r="S146" s="12">
        <v>0</v>
      </c>
      <c r="T146" s="12">
        <v>0</v>
      </c>
      <c r="U146" s="12">
        <v>0</v>
      </c>
      <c r="V146" s="12">
        <v>0</v>
      </c>
      <c r="W146" s="12">
        <v>0</v>
      </c>
      <c r="X146" s="12">
        <v>2500</v>
      </c>
      <c r="Y146" s="12"/>
      <c r="Z146" s="11">
        <v>1</v>
      </c>
      <c r="AA146" s="13" t="s">
        <v>114</v>
      </c>
      <c r="AB146" s="13" t="s">
        <v>63</v>
      </c>
      <c r="AC146" s="13" t="s">
        <v>163</v>
      </c>
      <c r="AD146" s="13" t="s">
        <v>64</v>
      </c>
      <c r="AE146" s="9" t="s">
        <v>102</v>
      </c>
      <c r="AF146" s="9"/>
      <c r="AG146" s="7" t="s">
        <v>690</v>
      </c>
      <c r="AH146" s="2"/>
      <c r="AI146" s="2"/>
    </row>
    <row r="147" spans="1:35" ht="30" hidden="1" customHeight="1" x14ac:dyDescent="0.2">
      <c r="A147" s="9" t="s">
        <v>691</v>
      </c>
      <c r="B147" s="9" t="s">
        <v>47</v>
      </c>
      <c r="C147" s="9" t="s">
        <v>118</v>
      </c>
      <c r="D147" s="9" t="s">
        <v>692</v>
      </c>
      <c r="E147" s="9" t="s">
        <v>693</v>
      </c>
      <c r="F147" s="13" t="s">
        <v>51</v>
      </c>
      <c r="G147" s="9"/>
      <c r="H147" s="9" t="s">
        <v>52</v>
      </c>
      <c r="I147" s="11">
        <v>2024</v>
      </c>
      <c r="J147" s="12">
        <v>0</v>
      </c>
      <c r="K147" s="12">
        <v>2000</v>
      </c>
      <c r="L147" s="12">
        <v>0</v>
      </c>
      <c r="M147" s="12">
        <v>0</v>
      </c>
      <c r="N147" s="12">
        <v>0</v>
      </c>
      <c r="O147" s="12">
        <v>0</v>
      </c>
      <c r="P147" s="12">
        <v>0</v>
      </c>
      <c r="Q147" s="12">
        <v>0</v>
      </c>
      <c r="R147" s="12">
        <v>0</v>
      </c>
      <c r="S147" s="12">
        <v>0</v>
      </c>
      <c r="T147" s="12">
        <v>0</v>
      </c>
      <c r="U147" s="12">
        <v>0</v>
      </c>
      <c r="V147" s="12">
        <v>0</v>
      </c>
      <c r="W147" s="12">
        <v>0</v>
      </c>
      <c r="X147" s="12">
        <v>2000</v>
      </c>
      <c r="Y147" s="12"/>
      <c r="Z147" s="11">
        <v>1</v>
      </c>
      <c r="AA147" s="13" t="s">
        <v>114</v>
      </c>
      <c r="AB147" s="13" t="s">
        <v>63</v>
      </c>
      <c r="AC147" s="13" t="s">
        <v>163</v>
      </c>
      <c r="AD147" s="13" t="s">
        <v>64</v>
      </c>
      <c r="AE147" s="9" t="s">
        <v>72</v>
      </c>
      <c r="AF147" s="9"/>
      <c r="AG147" s="7" t="s">
        <v>694</v>
      </c>
      <c r="AH147" s="2"/>
      <c r="AI147" s="2"/>
    </row>
    <row r="148" spans="1:35" ht="30" hidden="1" customHeight="1" x14ac:dyDescent="0.2">
      <c r="A148" s="9" t="s">
        <v>695</v>
      </c>
      <c r="B148" s="9" t="s">
        <v>47</v>
      </c>
      <c r="C148" s="9" t="s">
        <v>93</v>
      </c>
      <c r="D148" s="9" t="s">
        <v>625</v>
      </c>
      <c r="E148" s="9" t="s">
        <v>696</v>
      </c>
      <c r="F148" s="13" t="s">
        <v>51</v>
      </c>
      <c r="G148" s="9"/>
      <c r="H148" s="9" t="s">
        <v>52</v>
      </c>
      <c r="I148" s="11">
        <v>2024</v>
      </c>
      <c r="J148" s="12">
        <v>0</v>
      </c>
      <c r="K148" s="12">
        <v>10900</v>
      </c>
      <c r="L148" s="12">
        <v>0</v>
      </c>
      <c r="M148" s="12">
        <v>0</v>
      </c>
      <c r="N148" s="12">
        <v>0</v>
      </c>
      <c r="O148" s="12">
        <v>0</v>
      </c>
      <c r="P148" s="12">
        <v>0</v>
      </c>
      <c r="Q148" s="12">
        <v>0</v>
      </c>
      <c r="R148" s="12">
        <v>0</v>
      </c>
      <c r="S148" s="12">
        <v>0</v>
      </c>
      <c r="T148" s="12">
        <v>0</v>
      </c>
      <c r="U148" s="12">
        <v>0</v>
      </c>
      <c r="V148" s="12">
        <v>0</v>
      </c>
      <c r="W148" s="12">
        <v>0</v>
      </c>
      <c r="X148" s="12">
        <v>10900</v>
      </c>
      <c r="Y148" s="12"/>
      <c r="Z148" s="11">
        <v>1</v>
      </c>
      <c r="AA148" s="13" t="s">
        <v>114</v>
      </c>
      <c r="AB148" s="13" t="s">
        <v>63</v>
      </c>
      <c r="AC148" s="26" t="s">
        <v>53</v>
      </c>
      <c r="AD148" s="13" t="s">
        <v>64</v>
      </c>
      <c r="AE148" s="9" t="s">
        <v>65</v>
      </c>
      <c r="AF148" s="9"/>
      <c r="AG148" s="7" t="s">
        <v>697</v>
      </c>
      <c r="AH148" s="2"/>
      <c r="AI148" s="2"/>
    </row>
    <row r="149" spans="1:35" ht="30" hidden="1" customHeight="1" x14ac:dyDescent="0.2">
      <c r="A149" s="9" t="s">
        <v>698</v>
      </c>
      <c r="B149" s="9" t="s">
        <v>47</v>
      </c>
      <c r="C149" s="9" t="s">
        <v>118</v>
      </c>
      <c r="D149" s="9" t="s">
        <v>491</v>
      </c>
      <c r="E149" s="9" t="s">
        <v>699</v>
      </c>
      <c r="F149" s="13" t="s">
        <v>51</v>
      </c>
      <c r="G149" s="9"/>
      <c r="H149" s="9" t="s">
        <v>52</v>
      </c>
      <c r="I149" s="11">
        <v>2024</v>
      </c>
      <c r="J149" s="12">
        <v>33</v>
      </c>
      <c r="K149" s="12">
        <v>1000</v>
      </c>
      <c r="L149" s="12">
        <v>0</v>
      </c>
      <c r="M149" s="12">
        <v>0</v>
      </c>
      <c r="N149" s="12">
        <v>6000</v>
      </c>
      <c r="O149" s="12">
        <v>0</v>
      </c>
      <c r="P149" s="12">
        <v>0</v>
      </c>
      <c r="Q149" s="12">
        <v>0</v>
      </c>
      <c r="R149" s="12">
        <v>0</v>
      </c>
      <c r="S149" s="12">
        <v>0</v>
      </c>
      <c r="T149" s="12">
        <v>0</v>
      </c>
      <c r="U149" s="12">
        <v>0</v>
      </c>
      <c r="V149" s="12">
        <v>0</v>
      </c>
      <c r="W149" s="12">
        <v>0</v>
      </c>
      <c r="X149" s="12">
        <v>7033</v>
      </c>
      <c r="Y149" s="12">
        <v>33</v>
      </c>
      <c r="Z149" s="11">
        <v>2</v>
      </c>
      <c r="AA149" s="13" t="s">
        <v>114</v>
      </c>
      <c r="AB149" s="13" t="s">
        <v>114</v>
      </c>
      <c r="AC149" s="13" t="s">
        <v>63</v>
      </c>
      <c r="AD149" s="13" t="s">
        <v>64</v>
      </c>
      <c r="AE149" s="9" t="s">
        <v>72</v>
      </c>
      <c r="AF149" s="9"/>
      <c r="AG149" s="7" t="s">
        <v>700</v>
      </c>
      <c r="AH149" s="2"/>
      <c r="AI149" s="2"/>
    </row>
    <row r="150" spans="1:35" ht="30" hidden="1" customHeight="1" x14ac:dyDescent="0.2">
      <c r="A150" s="9" t="s">
        <v>701</v>
      </c>
      <c r="B150" s="9" t="s">
        <v>47</v>
      </c>
      <c r="C150" s="9" t="s">
        <v>104</v>
      </c>
      <c r="D150" s="9" t="s">
        <v>702</v>
      </c>
      <c r="E150" s="9" t="s">
        <v>703</v>
      </c>
      <c r="F150" s="13" t="s">
        <v>51</v>
      </c>
      <c r="G150" s="9"/>
      <c r="H150" s="9" t="s">
        <v>52</v>
      </c>
      <c r="I150" s="11">
        <v>2024</v>
      </c>
      <c r="J150" s="12">
        <v>0</v>
      </c>
      <c r="K150" s="12">
        <v>15000</v>
      </c>
      <c r="L150" s="12">
        <v>0</v>
      </c>
      <c r="M150" s="12">
        <v>0</v>
      </c>
      <c r="N150" s="12">
        <v>0</v>
      </c>
      <c r="O150" s="12">
        <v>0</v>
      </c>
      <c r="P150" s="12">
        <v>0</v>
      </c>
      <c r="Q150" s="12">
        <v>0</v>
      </c>
      <c r="R150" s="12">
        <v>0</v>
      </c>
      <c r="S150" s="12">
        <v>0</v>
      </c>
      <c r="T150" s="12">
        <v>0</v>
      </c>
      <c r="U150" s="12">
        <v>0</v>
      </c>
      <c r="V150" s="12">
        <v>0</v>
      </c>
      <c r="W150" s="12">
        <v>0</v>
      </c>
      <c r="X150" s="12">
        <v>15000</v>
      </c>
      <c r="Y150" s="12"/>
      <c r="Z150" s="11">
        <v>1</v>
      </c>
      <c r="AA150" s="13" t="s">
        <v>114</v>
      </c>
      <c r="AB150" s="13" t="s">
        <v>63</v>
      </c>
      <c r="AC150" s="26" t="s">
        <v>53</v>
      </c>
      <c r="AD150" s="13" t="s">
        <v>64</v>
      </c>
      <c r="AE150" s="9" t="s">
        <v>102</v>
      </c>
      <c r="AF150" s="9"/>
      <c r="AG150" s="7" t="s">
        <v>704</v>
      </c>
      <c r="AH150" s="2"/>
      <c r="AI150" s="2"/>
    </row>
    <row r="151" spans="1:35" ht="30" hidden="1" customHeight="1" x14ac:dyDescent="0.2">
      <c r="A151" s="9" t="s">
        <v>705</v>
      </c>
      <c r="B151" s="9" t="s">
        <v>47</v>
      </c>
      <c r="C151" s="9" t="s">
        <v>67</v>
      </c>
      <c r="D151" s="9" t="s">
        <v>127</v>
      </c>
      <c r="E151" s="9" t="s">
        <v>706</v>
      </c>
      <c r="F151" s="13" t="s">
        <v>51</v>
      </c>
      <c r="G151" s="9"/>
      <c r="H151" s="9" t="s">
        <v>62</v>
      </c>
      <c r="I151" s="11">
        <v>2024</v>
      </c>
      <c r="J151" s="12">
        <v>84</v>
      </c>
      <c r="K151" s="12">
        <v>8985</v>
      </c>
      <c r="L151" s="12">
        <v>0</v>
      </c>
      <c r="M151" s="12">
        <v>0</v>
      </c>
      <c r="N151" s="12">
        <v>0</v>
      </c>
      <c r="O151" s="12">
        <v>0</v>
      </c>
      <c r="P151" s="12">
        <v>0</v>
      </c>
      <c r="Q151" s="12">
        <v>0</v>
      </c>
      <c r="R151" s="12">
        <v>0</v>
      </c>
      <c r="S151" s="12">
        <v>0</v>
      </c>
      <c r="T151" s="12">
        <v>0</v>
      </c>
      <c r="U151" s="12">
        <v>0</v>
      </c>
      <c r="V151" s="12">
        <v>0</v>
      </c>
      <c r="W151" s="12">
        <v>0</v>
      </c>
      <c r="X151" s="12">
        <v>9069</v>
      </c>
      <c r="Y151" s="12">
        <v>84</v>
      </c>
      <c r="Z151" s="11">
        <v>7</v>
      </c>
      <c r="AA151" s="13" t="s">
        <v>114</v>
      </c>
      <c r="AB151" s="13" t="s">
        <v>63</v>
      </c>
      <c r="AC151" s="13" t="s">
        <v>163</v>
      </c>
      <c r="AD151" s="13" t="s">
        <v>64</v>
      </c>
      <c r="AE151" s="9" t="s">
        <v>72</v>
      </c>
      <c r="AF151" s="9"/>
      <c r="AG151" s="7" t="s">
        <v>707</v>
      </c>
      <c r="AH151" s="2"/>
      <c r="AI151" s="2"/>
    </row>
    <row r="152" spans="1:35" ht="30" hidden="1" customHeight="1" x14ac:dyDescent="0.2">
      <c r="A152" s="9" t="s">
        <v>708</v>
      </c>
      <c r="B152" s="9" t="s">
        <v>47</v>
      </c>
      <c r="C152" s="9" t="s">
        <v>79</v>
      </c>
      <c r="D152" s="9" t="s">
        <v>205</v>
      </c>
      <c r="E152" s="9" t="s">
        <v>709</v>
      </c>
      <c r="F152" s="13" t="s">
        <v>51</v>
      </c>
      <c r="G152" s="9"/>
      <c r="H152" s="9" t="s">
        <v>52</v>
      </c>
      <c r="I152" s="11">
        <v>2024</v>
      </c>
      <c r="J152" s="12">
        <v>0</v>
      </c>
      <c r="K152" s="12">
        <v>440</v>
      </c>
      <c r="L152" s="12">
        <v>0</v>
      </c>
      <c r="M152" s="12">
        <v>0</v>
      </c>
      <c r="N152" s="12">
        <v>0</v>
      </c>
      <c r="O152" s="12">
        <v>0</v>
      </c>
      <c r="P152" s="12">
        <v>0</v>
      </c>
      <c r="Q152" s="12">
        <v>0</v>
      </c>
      <c r="R152" s="12">
        <v>0</v>
      </c>
      <c r="S152" s="12">
        <v>0</v>
      </c>
      <c r="T152" s="12">
        <v>0</v>
      </c>
      <c r="U152" s="12">
        <v>0</v>
      </c>
      <c r="V152" s="12">
        <v>0</v>
      </c>
      <c r="W152" s="12">
        <v>0</v>
      </c>
      <c r="X152" s="12">
        <v>440</v>
      </c>
      <c r="Y152" s="12"/>
      <c r="Z152" s="11">
        <v>3</v>
      </c>
      <c r="AA152" s="13" t="s">
        <v>114</v>
      </c>
      <c r="AB152" s="13" t="s">
        <v>114</v>
      </c>
      <c r="AC152" s="13" t="s">
        <v>435</v>
      </c>
      <c r="AD152" s="13" t="s">
        <v>64</v>
      </c>
      <c r="AE152" s="9" t="s">
        <v>55</v>
      </c>
      <c r="AF152" s="9"/>
      <c r="AG152" s="7" t="s">
        <v>710</v>
      </c>
      <c r="AH152" s="2"/>
      <c r="AI152" s="2"/>
    </row>
    <row r="153" spans="1:35" ht="30" hidden="1" customHeight="1" x14ac:dyDescent="0.2">
      <c r="A153" s="9" t="s">
        <v>711</v>
      </c>
      <c r="B153" s="9" t="s">
        <v>47</v>
      </c>
      <c r="C153" s="9" t="s">
        <v>67</v>
      </c>
      <c r="D153" s="9" t="s">
        <v>149</v>
      </c>
      <c r="E153" s="9" t="s">
        <v>712</v>
      </c>
      <c r="F153" s="13" t="s">
        <v>51</v>
      </c>
      <c r="G153" s="9"/>
      <c r="H153" s="9" t="s">
        <v>52</v>
      </c>
      <c r="I153" s="11">
        <v>2024</v>
      </c>
      <c r="J153" s="12">
        <v>0</v>
      </c>
      <c r="K153" s="12">
        <v>72000</v>
      </c>
      <c r="L153" s="12">
        <v>0</v>
      </c>
      <c r="M153" s="12">
        <v>0</v>
      </c>
      <c r="N153" s="12">
        <v>0</v>
      </c>
      <c r="O153" s="12">
        <v>0</v>
      </c>
      <c r="P153" s="12">
        <v>0</v>
      </c>
      <c r="Q153" s="12">
        <v>0</v>
      </c>
      <c r="R153" s="12">
        <v>0</v>
      </c>
      <c r="S153" s="12">
        <v>0</v>
      </c>
      <c r="T153" s="12">
        <v>0</v>
      </c>
      <c r="U153" s="12">
        <v>0</v>
      </c>
      <c r="V153" s="12">
        <v>0</v>
      </c>
      <c r="W153" s="12">
        <v>0</v>
      </c>
      <c r="X153" s="12">
        <v>72000</v>
      </c>
      <c r="Y153" s="12"/>
      <c r="Z153" s="11">
        <v>1</v>
      </c>
      <c r="AA153" s="13" t="s">
        <v>114</v>
      </c>
      <c r="AB153" s="13" t="s">
        <v>63</v>
      </c>
      <c r="AC153" s="26" t="s">
        <v>53</v>
      </c>
      <c r="AD153" s="13" t="s">
        <v>64</v>
      </c>
      <c r="AE153" s="9" t="s">
        <v>102</v>
      </c>
      <c r="AF153" s="9"/>
      <c r="AG153" s="7" t="s">
        <v>713</v>
      </c>
      <c r="AH153" s="2"/>
      <c r="AI153" s="2"/>
    </row>
    <row r="154" spans="1:35" ht="30" hidden="1" customHeight="1" x14ac:dyDescent="0.2">
      <c r="A154" s="9" t="s">
        <v>714</v>
      </c>
      <c r="B154" s="9" t="s">
        <v>47</v>
      </c>
      <c r="C154" s="9" t="s">
        <v>67</v>
      </c>
      <c r="D154" s="9" t="s">
        <v>478</v>
      </c>
      <c r="E154" s="9" t="s">
        <v>715</v>
      </c>
      <c r="F154" s="13" t="s">
        <v>51</v>
      </c>
      <c r="G154" s="9"/>
      <c r="H154" s="9" t="s">
        <v>52</v>
      </c>
      <c r="I154" s="11">
        <v>2024</v>
      </c>
      <c r="J154" s="12">
        <v>0</v>
      </c>
      <c r="K154" s="12">
        <v>380</v>
      </c>
      <c r="L154" s="12">
        <v>100</v>
      </c>
      <c r="M154" s="12">
        <v>0</v>
      </c>
      <c r="N154" s="12">
        <v>0</v>
      </c>
      <c r="O154" s="12">
        <v>0</v>
      </c>
      <c r="P154" s="12">
        <v>0</v>
      </c>
      <c r="Q154" s="12">
        <v>0</v>
      </c>
      <c r="R154" s="12">
        <v>0</v>
      </c>
      <c r="S154" s="12">
        <v>0</v>
      </c>
      <c r="T154" s="12">
        <v>0</v>
      </c>
      <c r="U154" s="12">
        <v>0</v>
      </c>
      <c r="V154" s="12">
        <v>0</v>
      </c>
      <c r="W154" s="12">
        <v>0</v>
      </c>
      <c r="X154" s="12">
        <v>480</v>
      </c>
      <c r="Y154" s="12"/>
      <c r="Z154" s="11">
        <v>3</v>
      </c>
      <c r="AA154" s="13" t="s">
        <v>114</v>
      </c>
      <c r="AB154" s="13" t="s">
        <v>63</v>
      </c>
      <c r="AC154" s="13" t="s">
        <v>63</v>
      </c>
      <c r="AD154" s="13" t="s">
        <v>64</v>
      </c>
      <c r="AE154" s="9" t="s">
        <v>72</v>
      </c>
      <c r="AF154" s="9"/>
      <c r="AG154" s="7" t="s">
        <v>716</v>
      </c>
      <c r="AH154" s="2"/>
      <c r="AI154" s="2"/>
    </row>
    <row r="155" spans="1:35" ht="30" hidden="1" customHeight="1" x14ac:dyDescent="0.2">
      <c r="A155" s="9" t="s">
        <v>717</v>
      </c>
      <c r="B155" s="9" t="s">
        <v>47</v>
      </c>
      <c r="C155" s="9" t="s">
        <v>118</v>
      </c>
      <c r="D155" s="9" t="s">
        <v>718</v>
      </c>
      <c r="E155" s="9" t="s">
        <v>719</v>
      </c>
      <c r="F155" s="13" t="s">
        <v>51</v>
      </c>
      <c r="G155" s="9"/>
      <c r="H155" s="9" t="s">
        <v>52</v>
      </c>
      <c r="I155" s="11">
        <v>2024</v>
      </c>
      <c r="J155" s="12">
        <v>0</v>
      </c>
      <c r="K155" s="12">
        <v>1470</v>
      </c>
      <c r="L155" s="12">
        <v>0</v>
      </c>
      <c r="M155" s="12">
        <v>0</v>
      </c>
      <c r="N155" s="12">
        <v>0</v>
      </c>
      <c r="O155" s="12">
        <v>0</v>
      </c>
      <c r="P155" s="12">
        <v>0</v>
      </c>
      <c r="Q155" s="12">
        <v>0</v>
      </c>
      <c r="R155" s="12">
        <v>0</v>
      </c>
      <c r="S155" s="12">
        <v>0</v>
      </c>
      <c r="T155" s="12">
        <v>0</v>
      </c>
      <c r="U155" s="12">
        <v>0</v>
      </c>
      <c r="V155" s="12">
        <v>0</v>
      </c>
      <c r="W155" s="12">
        <v>0</v>
      </c>
      <c r="X155" s="12">
        <v>1470</v>
      </c>
      <c r="Y155" s="12"/>
      <c r="Z155" s="11">
        <v>1</v>
      </c>
      <c r="AA155" s="13" t="s">
        <v>114</v>
      </c>
      <c r="AB155" s="13" t="s">
        <v>114</v>
      </c>
      <c r="AC155" s="13" t="s">
        <v>114</v>
      </c>
      <c r="AD155" s="13" t="s">
        <v>64</v>
      </c>
      <c r="AE155" s="9" t="s">
        <v>72</v>
      </c>
      <c r="AF155" s="9"/>
      <c r="AG155" s="7" t="s">
        <v>720</v>
      </c>
      <c r="AH155" s="2"/>
      <c r="AI155" s="2"/>
    </row>
    <row r="156" spans="1:35" ht="30" hidden="1" customHeight="1" x14ac:dyDescent="0.2">
      <c r="A156" s="9" t="s">
        <v>721</v>
      </c>
      <c r="B156" s="9" t="s">
        <v>47</v>
      </c>
      <c r="C156" s="9" t="s">
        <v>67</v>
      </c>
      <c r="D156" s="9" t="s">
        <v>722</v>
      </c>
      <c r="E156" s="9" t="s">
        <v>723</v>
      </c>
      <c r="F156" s="13" t="s">
        <v>51</v>
      </c>
      <c r="G156" s="9"/>
      <c r="H156" s="9" t="s">
        <v>52</v>
      </c>
      <c r="I156" s="11">
        <v>2024</v>
      </c>
      <c r="J156" s="12">
        <v>0</v>
      </c>
      <c r="K156" s="12">
        <v>1300</v>
      </c>
      <c r="L156" s="12">
        <v>0</v>
      </c>
      <c r="M156" s="12">
        <v>200</v>
      </c>
      <c r="N156" s="12">
        <v>0</v>
      </c>
      <c r="O156" s="12">
        <v>0</v>
      </c>
      <c r="P156" s="12">
        <v>0</v>
      </c>
      <c r="Q156" s="12">
        <v>0</v>
      </c>
      <c r="R156" s="12">
        <v>0</v>
      </c>
      <c r="S156" s="12">
        <v>0</v>
      </c>
      <c r="T156" s="12">
        <v>0</v>
      </c>
      <c r="U156" s="12">
        <v>0</v>
      </c>
      <c r="V156" s="12">
        <v>0</v>
      </c>
      <c r="W156" s="12">
        <v>0</v>
      </c>
      <c r="X156" s="12">
        <v>1500</v>
      </c>
      <c r="Y156" s="12"/>
      <c r="Z156" s="11">
        <v>1</v>
      </c>
      <c r="AA156" s="13" t="s">
        <v>114</v>
      </c>
      <c r="AB156" s="13" t="s">
        <v>63</v>
      </c>
      <c r="AC156" s="13" t="s">
        <v>163</v>
      </c>
      <c r="AD156" s="13" t="s">
        <v>64</v>
      </c>
      <c r="AE156" s="9" t="s">
        <v>72</v>
      </c>
      <c r="AF156" s="9"/>
      <c r="AG156" s="7" t="s">
        <v>724</v>
      </c>
      <c r="AH156" s="2"/>
      <c r="AI156" s="2"/>
    </row>
    <row r="157" spans="1:35" ht="30" hidden="1" customHeight="1" x14ac:dyDescent="0.2">
      <c r="A157" s="9" t="s">
        <v>725</v>
      </c>
      <c r="B157" s="9" t="s">
        <v>47</v>
      </c>
      <c r="C157" s="9" t="s">
        <v>58</v>
      </c>
      <c r="D157" s="9" t="s">
        <v>536</v>
      </c>
      <c r="E157" s="9" t="s">
        <v>726</v>
      </c>
      <c r="F157" s="13" t="s">
        <v>51</v>
      </c>
      <c r="G157" s="9"/>
      <c r="H157" s="9" t="s">
        <v>52</v>
      </c>
      <c r="I157" s="11">
        <v>2024</v>
      </c>
      <c r="J157" s="12">
        <v>0</v>
      </c>
      <c r="K157" s="12">
        <v>10000</v>
      </c>
      <c r="L157" s="12">
        <v>0</v>
      </c>
      <c r="M157" s="12">
        <v>0</v>
      </c>
      <c r="N157" s="12">
        <v>0</v>
      </c>
      <c r="O157" s="12">
        <v>0</v>
      </c>
      <c r="P157" s="12">
        <v>0</v>
      </c>
      <c r="Q157" s="12">
        <v>0</v>
      </c>
      <c r="R157" s="12">
        <v>0</v>
      </c>
      <c r="S157" s="12">
        <v>0</v>
      </c>
      <c r="T157" s="12">
        <v>0</v>
      </c>
      <c r="U157" s="12">
        <v>0</v>
      </c>
      <c r="V157" s="12">
        <v>0</v>
      </c>
      <c r="W157" s="12">
        <v>0</v>
      </c>
      <c r="X157" s="12">
        <v>10000</v>
      </c>
      <c r="Y157" s="12"/>
      <c r="Z157" s="11">
        <v>1</v>
      </c>
      <c r="AA157" s="13" t="s">
        <v>114</v>
      </c>
      <c r="AB157" s="13" t="s">
        <v>63</v>
      </c>
      <c r="AC157" s="26" t="s">
        <v>53</v>
      </c>
      <c r="AD157" s="13" t="s">
        <v>64</v>
      </c>
      <c r="AE157" s="9" t="s">
        <v>65</v>
      </c>
      <c r="AF157" s="9"/>
      <c r="AG157" s="7" t="s">
        <v>727</v>
      </c>
      <c r="AH157" s="2"/>
      <c r="AI157" s="2"/>
    </row>
    <row r="158" spans="1:35" ht="30" hidden="1" customHeight="1" x14ac:dyDescent="0.2">
      <c r="A158" s="9" t="s">
        <v>728</v>
      </c>
      <c r="B158" s="9" t="s">
        <v>47</v>
      </c>
      <c r="C158" s="9" t="s">
        <v>79</v>
      </c>
      <c r="D158" s="9" t="s">
        <v>729</v>
      </c>
      <c r="E158" s="9" t="s">
        <v>730</v>
      </c>
      <c r="F158" s="13" t="s">
        <v>51</v>
      </c>
      <c r="G158" s="9"/>
      <c r="H158" s="9" t="s">
        <v>52</v>
      </c>
      <c r="I158" s="11">
        <v>2024</v>
      </c>
      <c r="J158" s="12">
        <v>0</v>
      </c>
      <c r="K158" s="12">
        <v>6500</v>
      </c>
      <c r="L158" s="12">
        <v>0</v>
      </c>
      <c r="M158" s="12">
        <v>0</v>
      </c>
      <c r="N158" s="12">
        <v>0</v>
      </c>
      <c r="O158" s="12">
        <v>0</v>
      </c>
      <c r="P158" s="12">
        <v>0</v>
      </c>
      <c r="Q158" s="12">
        <v>0</v>
      </c>
      <c r="R158" s="12">
        <v>0</v>
      </c>
      <c r="S158" s="12">
        <v>0</v>
      </c>
      <c r="T158" s="12">
        <v>0</v>
      </c>
      <c r="U158" s="12">
        <v>0</v>
      </c>
      <c r="V158" s="12">
        <v>0</v>
      </c>
      <c r="W158" s="12">
        <v>0</v>
      </c>
      <c r="X158" s="12">
        <v>6500</v>
      </c>
      <c r="Y158" s="12"/>
      <c r="Z158" s="11">
        <v>1</v>
      </c>
      <c r="AA158" s="13" t="s">
        <v>114</v>
      </c>
      <c r="AB158" s="13" t="s">
        <v>114</v>
      </c>
      <c r="AC158" s="26" t="s">
        <v>53</v>
      </c>
      <c r="AD158" s="13" t="s">
        <v>64</v>
      </c>
      <c r="AE158" s="9" t="s">
        <v>55</v>
      </c>
      <c r="AF158" s="9"/>
      <c r="AG158" s="7" t="s">
        <v>731</v>
      </c>
      <c r="AH158" s="2"/>
      <c r="AI158" s="2"/>
    </row>
    <row r="159" spans="1:35" ht="30" hidden="1" customHeight="1" x14ac:dyDescent="0.2">
      <c r="A159" s="9" t="s">
        <v>732</v>
      </c>
      <c r="B159" s="9" t="s">
        <v>47</v>
      </c>
      <c r="C159" s="9" t="s">
        <v>79</v>
      </c>
      <c r="D159" s="9" t="s">
        <v>733</v>
      </c>
      <c r="E159" s="9" t="s">
        <v>734</v>
      </c>
      <c r="F159" s="13" t="s">
        <v>51</v>
      </c>
      <c r="G159" s="9"/>
      <c r="H159" s="9" t="s">
        <v>52</v>
      </c>
      <c r="I159" s="11">
        <v>2024</v>
      </c>
      <c r="J159" s="12">
        <v>0</v>
      </c>
      <c r="K159" s="12">
        <v>10000</v>
      </c>
      <c r="L159" s="12">
        <v>0</v>
      </c>
      <c r="M159" s="12">
        <v>0</v>
      </c>
      <c r="N159" s="12">
        <v>0</v>
      </c>
      <c r="O159" s="12">
        <v>0</v>
      </c>
      <c r="P159" s="12">
        <v>0</v>
      </c>
      <c r="Q159" s="12">
        <v>0</v>
      </c>
      <c r="R159" s="12">
        <v>0</v>
      </c>
      <c r="S159" s="12">
        <v>0</v>
      </c>
      <c r="T159" s="12">
        <v>0</v>
      </c>
      <c r="U159" s="12">
        <v>0</v>
      </c>
      <c r="V159" s="12">
        <v>0</v>
      </c>
      <c r="W159" s="12">
        <v>0</v>
      </c>
      <c r="X159" s="12">
        <v>10000</v>
      </c>
      <c r="Y159" s="12"/>
      <c r="Z159" s="11">
        <v>1</v>
      </c>
      <c r="AA159" s="13" t="s">
        <v>114</v>
      </c>
      <c r="AB159" s="13" t="s">
        <v>114</v>
      </c>
      <c r="AC159" s="13" t="s">
        <v>63</v>
      </c>
      <c r="AD159" s="13" t="s">
        <v>64</v>
      </c>
      <c r="AE159" s="9" t="s">
        <v>55</v>
      </c>
      <c r="AF159" s="9"/>
      <c r="AG159" s="7" t="s">
        <v>735</v>
      </c>
      <c r="AH159" s="2"/>
      <c r="AI159" s="2"/>
    </row>
    <row r="160" spans="1:35" ht="30" hidden="1" customHeight="1" x14ac:dyDescent="0.2">
      <c r="A160" s="9" t="s">
        <v>736</v>
      </c>
      <c r="B160" s="9" t="s">
        <v>47</v>
      </c>
      <c r="C160" s="9" t="s">
        <v>67</v>
      </c>
      <c r="D160" s="9" t="s">
        <v>575</v>
      </c>
      <c r="E160" s="9" t="s">
        <v>737</v>
      </c>
      <c r="F160" s="13" t="s">
        <v>51</v>
      </c>
      <c r="G160" s="9"/>
      <c r="H160" s="9" t="s">
        <v>52</v>
      </c>
      <c r="I160" s="11">
        <v>2024</v>
      </c>
      <c r="J160" s="12">
        <v>0</v>
      </c>
      <c r="K160" s="12">
        <v>4000</v>
      </c>
      <c r="L160" s="12">
        <v>2000</v>
      </c>
      <c r="M160" s="12">
        <v>0</v>
      </c>
      <c r="N160" s="12">
        <v>2000</v>
      </c>
      <c r="O160" s="12">
        <v>1800</v>
      </c>
      <c r="P160" s="12">
        <v>0</v>
      </c>
      <c r="Q160" s="12">
        <v>3000</v>
      </c>
      <c r="R160" s="12">
        <v>1000</v>
      </c>
      <c r="S160" s="12">
        <v>0</v>
      </c>
      <c r="T160" s="12">
        <v>0</v>
      </c>
      <c r="U160" s="12">
        <v>0</v>
      </c>
      <c r="V160" s="12">
        <v>0</v>
      </c>
      <c r="W160" s="12">
        <v>0</v>
      </c>
      <c r="X160" s="12">
        <v>13800</v>
      </c>
      <c r="Y160" s="12"/>
      <c r="Z160" s="11">
        <v>1</v>
      </c>
      <c r="AA160" s="13" t="s">
        <v>114</v>
      </c>
      <c r="AB160" s="13" t="s">
        <v>114</v>
      </c>
      <c r="AC160" s="13" t="s">
        <v>163</v>
      </c>
      <c r="AD160" s="13" t="s">
        <v>64</v>
      </c>
      <c r="AE160" s="9" t="s">
        <v>72</v>
      </c>
      <c r="AF160" s="9"/>
      <c r="AG160" s="7" t="s">
        <v>738</v>
      </c>
      <c r="AH160" s="2"/>
      <c r="AI160" s="2"/>
    </row>
    <row r="161" spans="1:35" ht="30" hidden="1" customHeight="1" x14ac:dyDescent="0.2">
      <c r="A161" s="9" t="s">
        <v>739</v>
      </c>
      <c r="B161" s="9" t="s">
        <v>47</v>
      </c>
      <c r="C161" s="9" t="s">
        <v>79</v>
      </c>
      <c r="D161" s="9" t="s">
        <v>733</v>
      </c>
      <c r="E161" s="9" t="s">
        <v>740</v>
      </c>
      <c r="F161" s="13" t="s">
        <v>51</v>
      </c>
      <c r="G161" s="9"/>
      <c r="H161" s="9" t="s">
        <v>52</v>
      </c>
      <c r="I161" s="11">
        <v>2024</v>
      </c>
      <c r="J161" s="12">
        <v>0</v>
      </c>
      <c r="K161" s="12">
        <v>50000</v>
      </c>
      <c r="L161" s="12">
        <v>0</v>
      </c>
      <c r="M161" s="12">
        <v>0</v>
      </c>
      <c r="N161" s="12">
        <v>0</v>
      </c>
      <c r="O161" s="12">
        <v>0</v>
      </c>
      <c r="P161" s="12">
        <v>0</v>
      </c>
      <c r="Q161" s="12">
        <v>0</v>
      </c>
      <c r="R161" s="12">
        <v>0</v>
      </c>
      <c r="S161" s="12">
        <v>0</v>
      </c>
      <c r="T161" s="12">
        <v>0</v>
      </c>
      <c r="U161" s="12">
        <v>0</v>
      </c>
      <c r="V161" s="12">
        <v>0</v>
      </c>
      <c r="W161" s="12">
        <v>0</v>
      </c>
      <c r="X161" s="12">
        <v>50000</v>
      </c>
      <c r="Y161" s="12"/>
      <c r="Z161" s="11">
        <v>1</v>
      </c>
      <c r="AA161" s="13" t="s">
        <v>114</v>
      </c>
      <c r="AB161" s="13" t="s">
        <v>63</v>
      </c>
      <c r="AC161" s="13" t="s">
        <v>114</v>
      </c>
      <c r="AD161" s="13" t="s">
        <v>64</v>
      </c>
      <c r="AE161" s="9" t="s">
        <v>55</v>
      </c>
      <c r="AF161" s="9"/>
      <c r="AG161" s="7" t="s">
        <v>741</v>
      </c>
      <c r="AH161" s="2"/>
      <c r="AI161" s="2"/>
    </row>
    <row r="162" spans="1:35" ht="30" hidden="1" customHeight="1" x14ac:dyDescent="0.2">
      <c r="A162" s="9" t="s">
        <v>742</v>
      </c>
      <c r="B162" s="9" t="s">
        <v>47</v>
      </c>
      <c r="C162" s="9" t="s">
        <v>58</v>
      </c>
      <c r="D162" s="9" t="s">
        <v>743</v>
      </c>
      <c r="E162" s="9" t="s">
        <v>744</v>
      </c>
      <c r="F162" s="13" t="s">
        <v>51</v>
      </c>
      <c r="G162" s="9"/>
      <c r="H162" s="9" t="s">
        <v>62</v>
      </c>
      <c r="I162" s="11">
        <v>2024</v>
      </c>
      <c r="J162" s="12">
        <v>11.86</v>
      </c>
      <c r="K162" s="12">
        <v>500</v>
      </c>
      <c r="L162" s="12">
        <v>0</v>
      </c>
      <c r="M162" s="12">
        <v>0</v>
      </c>
      <c r="N162" s="12">
        <v>8500</v>
      </c>
      <c r="O162" s="12">
        <v>0</v>
      </c>
      <c r="P162" s="12">
        <v>0</v>
      </c>
      <c r="Q162" s="12">
        <v>0</v>
      </c>
      <c r="R162" s="12">
        <v>0</v>
      </c>
      <c r="S162" s="12">
        <v>0</v>
      </c>
      <c r="T162" s="12">
        <v>0</v>
      </c>
      <c r="U162" s="12">
        <v>0</v>
      </c>
      <c r="V162" s="12">
        <v>0</v>
      </c>
      <c r="W162" s="12">
        <v>0</v>
      </c>
      <c r="X162" s="12">
        <v>9011.86</v>
      </c>
      <c r="Y162" s="12">
        <v>11.86</v>
      </c>
      <c r="Z162" s="11">
        <v>1</v>
      </c>
      <c r="AA162" s="13" t="s">
        <v>114</v>
      </c>
      <c r="AB162" s="13" t="s">
        <v>114</v>
      </c>
      <c r="AC162" s="13" t="s">
        <v>114</v>
      </c>
      <c r="AD162" s="13" t="s">
        <v>64</v>
      </c>
      <c r="AE162" s="9" t="s">
        <v>65</v>
      </c>
      <c r="AF162" s="9"/>
      <c r="AG162" s="7" t="s">
        <v>745</v>
      </c>
      <c r="AH162" s="2"/>
      <c r="AI162" s="2"/>
    </row>
    <row r="163" spans="1:35" ht="30" hidden="1" customHeight="1" x14ac:dyDescent="0.2">
      <c r="A163" s="9" t="s">
        <v>746</v>
      </c>
      <c r="B163" s="9" t="s">
        <v>47</v>
      </c>
      <c r="C163" s="9" t="s">
        <v>58</v>
      </c>
      <c r="D163" s="9" t="s">
        <v>747</v>
      </c>
      <c r="E163" s="9" t="s">
        <v>748</v>
      </c>
      <c r="F163" s="13" t="s">
        <v>51</v>
      </c>
      <c r="G163" s="9"/>
      <c r="H163" s="9" t="s">
        <v>62</v>
      </c>
      <c r="I163" s="11">
        <v>2024</v>
      </c>
      <c r="J163" s="12">
        <v>0</v>
      </c>
      <c r="K163" s="12">
        <v>692.83</v>
      </c>
      <c r="L163" s="12">
        <v>0</v>
      </c>
      <c r="M163" s="12">
        <v>0</v>
      </c>
      <c r="N163" s="12">
        <v>0</v>
      </c>
      <c r="O163" s="12">
        <v>0</v>
      </c>
      <c r="P163" s="12">
        <v>0</v>
      </c>
      <c r="Q163" s="12">
        <v>0</v>
      </c>
      <c r="R163" s="12">
        <v>0</v>
      </c>
      <c r="S163" s="12">
        <v>0</v>
      </c>
      <c r="T163" s="12">
        <v>0</v>
      </c>
      <c r="U163" s="12">
        <v>0</v>
      </c>
      <c r="V163" s="12">
        <v>0</v>
      </c>
      <c r="W163" s="12">
        <v>0</v>
      </c>
      <c r="X163" s="12">
        <v>692.83</v>
      </c>
      <c r="Y163" s="12"/>
      <c r="Z163" s="11">
        <v>1</v>
      </c>
      <c r="AA163" s="13" t="s">
        <v>114</v>
      </c>
      <c r="AB163" s="13" t="s">
        <v>114</v>
      </c>
      <c r="AC163" s="13" t="s">
        <v>63</v>
      </c>
      <c r="AD163" s="13" t="s">
        <v>64</v>
      </c>
      <c r="AE163" s="9" t="s">
        <v>65</v>
      </c>
      <c r="AF163" s="9"/>
      <c r="AG163" s="7" t="s">
        <v>749</v>
      </c>
      <c r="AH163" s="2"/>
      <c r="AI163" s="2"/>
    </row>
    <row r="164" spans="1:35" ht="30" hidden="1" customHeight="1" x14ac:dyDescent="0.2">
      <c r="A164" s="9" t="s">
        <v>750</v>
      </c>
      <c r="B164" s="9" t="s">
        <v>47</v>
      </c>
      <c r="C164" s="9" t="s">
        <v>79</v>
      </c>
      <c r="D164" s="9" t="s">
        <v>751</v>
      </c>
      <c r="E164" s="9" t="s">
        <v>752</v>
      </c>
      <c r="F164" s="13" t="s">
        <v>51</v>
      </c>
      <c r="G164" s="9"/>
      <c r="H164" s="9" t="s">
        <v>52</v>
      </c>
      <c r="I164" s="11">
        <v>2024</v>
      </c>
      <c r="J164" s="12">
        <v>0</v>
      </c>
      <c r="K164" s="12">
        <v>2500</v>
      </c>
      <c r="L164" s="12">
        <v>0</v>
      </c>
      <c r="M164" s="12">
        <v>0</v>
      </c>
      <c r="N164" s="12">
        <v>0</v>
      </c>
      <c r="O164" s="12">
        <v>0</v>
      </c>
      <c r="P164" s="12">
        <v>0</v>
      </c>
      <c r="Q164" s="12">
        <v>0</v>
      </c>
      <c r="R164" s="12">
        <v>0</v>
      </c>
      <c r="S164" s="12">
        <v>0</v>
      </c>
      <c r="T164" s="12">
        <v>0</v>
      </c>
      <c r="U164" s="12">
        <v>0</v>
      </c>
      <c r="V164" s="12">
        <v>0</v>
      </c>
      <c r="W164" s="12">
        <v>0</v>
      </c>
      <c r="X164" s="12">
        <v>2500</v>
      </c>
      <c r="Y164" s="12"/>
      <c r="Z164" s="11">
        <v>3</v>
      </c>
      <c r="AA164" s="13" t="s">
        <v>114</v>
      </c>
      <c r="AB164" s="13" t="s">
        <v>63</v>
      </c>
      <c r="AC164" s="13" t="s">
        <v>163</v>
      </c>
      <c r="AD164" s="13" t="s">
        <v>64</v>
      </c>
      <c r="AE164" s="9" t="s">
        <v>55</v>
      </c>
      <c r="AF164" s="9"/>
      <c r="AG164" s="7" t="s">
        <v>753</v>
      </c>
      <c r="AH164" s="2"/>
      <c r="AI164" s="2"/>
    </row>
    <row r="165" spans="1:35" ht="30" hidden="1" customHeight="1" x14ac:dyDescent="0.2">
      <c r="A165" s="9" t="s">
        <v>754</v>
      </c>
      <c r="B165" s="9" t="s">
        <v>47</v>
      </c>
      <c r="C165" s="9" t="s">
        <v>67</v>
      </c>
      <c r="D165" s="9" t="s">
        <v>612</v>
      </c>
      <c r="E165" s="9" t="s">
        <v>755</v>
      </c>
      <c r="F165" s="13" t="s">
        <v>51</v>
      </c>
      <c r="G165" s="9"/>
      <c r="H165" s="9" t="s">
        <v>52</v>
      </c>
      <c r="I165" s="11">
        <v>2024</v>
      </c>
      <c r="J165" s="12">
        <v>0</v>
      </c>
      <c r="K165" s="12">
        <v>2100</v>
      </c>
      <c r="L165" s="12">
        <v>0</v>
      </c>
      <c r="M165" s="12">
        <v>0</v>
      </c>
      <c r="N165" s="12">
        <v>0</v>
      </c>
      <c r="O165" s="12">
        <v>0</v>
      </c>
      <c r="P165" s="12">
        <v>0</v>
      </c>
      <c r="Q165" s="12">
        <v>0</v>
      </c>
      <c r="R165" s="12">
        <v>0</v>
      </c>
      <c r="S165" s="12">
        <v>0</v>
      </c>
      <c r="T165" s="12">
        <v>0</v>
      </c>
      <c r="U165" s="12">
        <v>0</v>
      </c>
      <c r="V165" s="12">
        <v>0</v>
      </c>
      <c r="W165" s="12">
        <v>0</v>
      </c>
      <c r="X165" s="12">
        <v>2100</v>
      </c>
      <c r="Y165" s="12"/>
      <c r="Z165" s="11">
        <v>1</v>
      </c>
      <c r="AA165" s="13" t="s">
        <v>114</v>
      </c>
      <c r="AB165" s="13" t="s">
        <v>63</v>
      </c>
      <c r="AC165" s="13" t="s">
        <v>163</v>
      </c>
      <c r="AD165" s="13" t="s">
        <v>64</v>
      </c>
      <c r="AE165" s="9" t="s">
        <v>102</v>
      </c>
      <c r="AF165" s="9"/>
      <c r="AG165" s="7" t="s">
        <v>756</v>
      </c>
      <c r="AH165" s="2"/>
      <c r="AI165" s="2"/>
    </row>
    <row r="166" spans="1:35" ht="30" hidden="1" customHeight="1" x14ac:dyDescent="0.2">
      <c r="A166" s="9" t="s">
        <v>757</v>
      </c>
      <c r="B166" s="9" t="s">
        <v>47</v>
      </c>
      <c r="C166" s="9" t="s">
        <v>79</v>
      </c>
      <c r="D166" s="9" t="s">
        <v>205</v>
      </c>
      <c r="E166" s="9" t="s">
        <v>758</v>
      </c>
      <c r="F166" s="13" t="s">
        <v>51</v>
      </c>
      <c r="G166" s="9"/>
      <c r="H166" s="9" t="s">
        <v>62</v>
      </c>
      <c r="I166" s="11">
        <v>2024</v>
      </c>
      <c r="J166" s="12">
        <v>0</v>
      </c>
      <c r="K166" s="12">
        <v>600</v>
      </c>
      <c r="L166" s="12">
        <v>0</v>
      </c>
      <c r="M166" s="12">
        <v>0</v>
      </c>
      <c r="N166" s="12">
        <v>0</v>
      </c>
      <c r="O166" s="12">
        <v>0</v>
      </c>
      <c r="P166" s="12">
        <v>0</v>
      </c>
      <c r="Q166" s="12">
        <v>0</v>
      </c>
      <c r="R166" s="12">
        <v>0</v>
      </c>
      <c r="S166" s="12">
        <v>0</v>
      </c>
      <c r="T166" s="12">
        <v>0</v>
      </c>
      <c r="U166" s="12">
        <v>0</v>
      </c>
      <c r="V166" s="12">
        <v>0</v>
      </c>
      <c r="W166" s="12">
        <v>0</v>
      </c>
      <c r="X166" s="12">
        <v>600</v>
      </c>
      <c r="Y166" s="12"/>
      <c r="Z166" s="11">
        <v>3</v>
      </c>
      <c r="AA166" s="13" t="s">
        <v>114</v>
      </c>
      <c r="AB166" s="13" t="s">
        <v>63</v>
      </c>
      <c r="AC166" s="13" t="s">
        <v>435</v>
      </c>
      <c r="AD166" s="13" t="s">
        <v>64</v>
      </c>
      <c r="AE166" s="9" t="s">
        <v>55</v>
      </c>
      <c r="AF166" s="9"/>
      <c r="AG166" s="7" t="s">
        <v>759</v>
      </c>
      <c r="AH166" s="2"/>
      <c r="AI166" s="2"/>
    </row>
    <row r="167" spans="1:35" ht="30" hidden="1" customHeight="1" x14ac:dyDescent="0.2">
      <c r="A167" s="9" t="s">
        <v>760</v>
      </c>
      <c r="B167" s="9" t="s">
        <v>47</v>
      </c>
      <c r="C167" s="9" t="s">
        <v>58</v>
      </c>
      <c r="D167" s="9" t="s">
        <v>761</v>
      </c>
      <c r="E167" s="9" t="s">
        <v>762</v>
      </c>
      <c r="F167" s="13" t="s">
        <v>51</v>
      </c>
      <c r="G167" s="9"/>
      <c r="H167" s="9" t="s">
        <v>62</v>
      </c>
      <c r="I167" s="11">
        <v>2024</v>
      </c>
      <c r="J167" s="12">
        <v>0</v>
      </c>
      <c r="K167" s="12">
        <v>500</v>
      </c>
      <c r="L167" s="12">
        <v>0</v>
      </c>
      <c r="M167" s="12">
        <v>0</v>
      </c>
      <c r="N167" s="12">
        <v>7500</v>
      </c>
      <c r="O167" s="12">
        <v>0</v>
      </c>
      <c r="P167" s="12">
        <v>0</v>
      </c>
      <c r="Q167" s="12">
        <v>0</v>
      </c>
      <c r="R167" s="12">
        <v>0</v>
      </c>
      <c r="S167" s="12">
        <v>0</v>
      </c>
      <c r="T167" s="12">
        <v>0</v>
      </c>
      <c r="U167" s="12">
        <v>0</v>
      </c>
      <c r="V167" s="12">
        <v>0</v>
      </c>
      <c r="W167" s="12">
        <v>0</v>
      </c>
      <c r="X167" s="12">
        <v>8000</v>
      </c>
      <c r="Y167" s="12"/>
      <c r="Z167" s="11">
        <v>2</v>
      </c>
      <c r="AA167" s="13" t="s">
        <v>114</v>
      </c>
      <c r="AB167" s="13" t="s">
        <v>114</v>
      </c>
      <c r="AC167" s="13" t="s">
        <v>63</v>
      </c>
      <c r="AD167" s="13" t="s">
        <v>64</v>
      </c>
      <c r="AE167" s="9" t="s">
        <v>65</v>
      </c>
      <c r="AF167" s="9"/>
      <c r="AG167" s="7" t="s">
        <v>763</v>
      </c>
      <c r="AH167" s="2"/>
      <c r="AI167" s="2"/>
    </row>
    <row r="168" spans="1:35" ht="30" hidden="1" customHeight="1" x14ac:dyDescent="0.2">
      <c r="A168" s="9" t="s">
        <v>764</v>
      </c>
      <c r="B168" s="9" t="s">
        <v>47</v>
      </c>
      <c r="C168" s="9" t="s">
        <v>79</v>
      </c>
      <c r="D168" s="9" t="s">
        <v>499</v>
      </c>
      <c r="E168" s="9" t="s">
        <v>765</v>
      </c>
      <c r="F168" s="13" t="s">
        <v>51</v>
      </c>
      <c r="G168" s="9"/>
      <c r="H168" s="9" t="s">
        <v>52</v>
      </c>
      <c r="I168" s="11">
        <v>2024</v>
      </c>
      <c r="J168" s="12">
        <v>0</v>
      </c>
      <c r="K168" s="12">
        <v>2000</v>
      </c>
      <c r="L168" s="12">
        <v>0</v>
      </c>
      <c r="M168" s="12">
        <v>0</v>
      </c>
      <c r="N168" s="12">
        <v>0</v>
      </c>
      <c r="O168" s="12">
        <v>0</v>
      </c>
      <c r="P168" s="12">
        <v>0</v>
      </c>
      <c r="Q168" s="12">
        <v>0</v>
      </c>
      <c r="R168" s="12">
        <v>0</v>
      </c>
      <c r="S168" s="12">
        <v>0</v>
      </c>
      <c r="T168" s="12">
        <v>0</v>
      </c>
      <c r="U168" s="12">
        <v>0</v>
      </c>
      <c r="V168" s="12">
        <v>0</v>
      </c>
      <c r="W168" s="12">
        <v>0</v>
      </c>
      <c r="X168" s="12">
        <v>2000</v>
      </c>
      <c r="Y168" s="12"/>
      <c r="Z168" s="11">
        <v>2</v>
      </c>
      <c r="AA168" s="13" t="s">
        <v>114</v>
      </c>
      <c r="AB168" s="13" t="s">
        <v>114</v>
      </c>
      <c r="AC168" s="13" t="s">
        <v>63</v>
      </c>
      <c r="AD168" s="13" t="s">
        <v>64</v>
      </c>
      <c r="AE168" s="9" t="s">
        <v>55</v>
      </c>
      <c r="AF168" s="9"/>
      <c r="AG168" s="7" t="s">
        <v>766</v>
      </c>
      <c r="AH168" s="2"/>
      <c r="AI168" s="2"/>
    </row>
    <row r="169" spans="1:35" ht="30" hidden="1" customHeight="1" x14ac:dyDescent="0.2">
      <c r="A169" s="9" t="s">
        <v>767</v>
      </c>
      <c r="B169" s="9" t="s">
        <v>47</v>
      </c>
      <c r="C169" s="9" t="s">
        <v>67</v>
      </c>
      <c r="D169" s="9" t="s">
        <v>575</v>
      </c>
      <c r="E169" s="9" t="s">
        <v>768</v>
      </c>
      <c r="F169" s="13" t="s">
        <v>51</v>
      </c>
      <c r="G169" s="9"/>
      <c r="H169" s="9" t="s">
        <v>52</v>
      </c>
      <c r="I169" s="11">
        <v>2024</v>
      </c>
      <c r="J169" s="12">
        <v>0</v>
      </c>
      <c r="K169" s="12">
        <v>6600</v>
      </c>
      <c r="L169" s="12">
        <v>1600</v>
      </c>
      <c r="M169" s="12">
        <v>0</v>
      </c>
      <c r="N169" s="12">
        <v>3500</v>
      </c>
      <c r="O169" s="12">
        <v>1000</v>
      </c>
      <c r="P169" s="12">
        <v>0</v>
      </c>
      <c r="Q169" s="12">
        <v>0</v>
      </c>
      <c r="R169" s="12">
        <v>0</v>
      </c>
      <c r="S169" s="12">
        <v>0</v>
      </c>
      <c r="T169" s="12">
        <v>0</v>
      </c>
      <c r="U169" s="12">
        <v>0</v>
      </c>
      <c r="V169" s="12">
        <v>0</v>
      </c>
      <c r="W169" s="12">
        <v>0</v>
      </c>
      <c r="X169" s="12">
        <v>12700</v>
      </c>
      <c r="Y169" s="12"/>
      <c r="Z169" s="11">
        <v>1</v>
      </c>
      <c r="AA169" s="13" t="s">
        <v>114</v>
      </c>
      <c r="AB169" s="13" t="s">
        <v>114</v>
      </c>
      <c r="AC169" s="13" t="s">
        <v>163</v>
      </c>
      <c r="AD169" s="13" t="s">
        <v>64</v>
      </c>
      <c r="AE169" s="9" t="s">
        <v>72</v>
      </c>
      <c r="AF169" s="9"/>
      <c r="AG169" s="7" t="s">
        <v>769</v>
      </c>
      <c r="AH169" s="2"/>
      <c r="AI169" s="2"/>
    </row>
    <row r="170" spans="1:35" ht="30" hidden="1" customHeight="1" x14ac:dyDescent="0.2">
      <c r="A170" s="9" t="s">
        <v>770</v>
      </c>
      <c r="B170" s="9" t="s">
        <v>47</v>
      </c>
      <c r="C170" s="9" t="s">
        <v>104</v>
      </c>
      <c r="D170" s="9" t="s">
        <v>217</v>
      </c>
      <c r="E170" s="9" t="s">
        <v>771</v>
      </c>
      <c r="F170" s="13" t="s">
        <v>51</v>
      </c>
      <c r="G170" s="9"/>
      <c r="H170" s="9" t="s">
        <v>52</v>
      </c>
      <c r="I170" s="11">
        <v>2024</v>
      </c>
      <c r="J170" s="12">
        <v>0</v>
      </c>
      <c r="K170" s="12">
        <v>5500</v>
      </c>
      <c r="L170" s="12">
        <v>0</v>
      </c>
      <c r="M170" s="12">
        <v>0</v>
      </c>
      <c r="N170" s="12">
        <v>0</v>
      </c>
      <c r="O170" s="12">
        <v>0</v>
      </c>
      <c r="P170" s="12">
        <v>0</v>
      </c>
      <c r="Q170" s="12">
        <v>0</v>
      </c>
      <c r="R170" s="12">
        <v>0</v>
      </c>
      <c r="S170" s="12">
        <v>0</v>
      </c>
      <c r="T170" s="12">
        <v>0</v>
      </c>
      <c r="U170" s="12">
        <v>0</v>
      </c>
      <c r="V170" s="12">
        <v>0</v>
      </c>
      <c r="W170" s="12">
        <v>0</v>
      </c>
      <c r="X170" s="12">
        <v>5500</v>
      </c>
      <c r="Y170" s="12"/>
      <c r="Z170" s="11">
        <v>1</v>
      </c>
      <c r="AA170" s="13" t="s">
        <v>114</v>
      </c>
      <c r="AB170" s="13" t="s">
        <v>63</v>
      </c>
      <c r="AC170" s="13" t="s">
        <v>63</v>
      </c>
      <c r="AD170" s="13" t="s">
        <v>64</v>
      </c>
      <c r="AE170" s="9" t="s">
        <v>102</v>
      </c>
      <c r="AF170" s="9"/>
      <c r="AG170" s="7" t="s">
        <v>772</v>
      </c>
      <c r="AH170" s="2"/>
      <c r="AI170" s="2"/>
    </row>
    <row r="171" spans="1:35" ht="30" hidden="1" customHeight="1" x14ac:dyDescent="0.2">
      <c r="A171" s="9" t="s">
        <v>773</v>
      </c>
      <c r="B171" s="9" t="s">
        <v>47</v>
      </c>
      <c r="C171" s="9" t="s">
        <v>79</v>
      </c>
      <c r="D171" s="9" t="s">
        <v>438</v>
      </c>
      <c r="E171" s="9" t="s">
        <v>774</v>
      </c>
      <c r="F171" s="13" t="s">
        <v>51</v>
      </c>
      <c r="G171" s="9"/>
      <c r="H171" s="9" t="s">
        <v>52</v>
      </c>
      <c r="I171" s="11">
        <v>2024</v>
      </c>
      <c r="J171" s="12">
        <v>1442.59</v>
      </c>
      <c r="K171" s="12">
        <v>1575</v>
      </c>
      <c r="L171" s="12">
        <v>0</v>
      </c>
      <c r="M171" s="12">
        <v>0</v>
      </c>
      <c r="N171" s="12">
        <v>0</v>
      </c>
      <c r="O171" s="12">
        <v>0</v>
      </c>
      <c r="P171" s="12">
        <v>0</v>
      </c>
      <c r="Q171" s="12">
        <v>0</v>
      </c>
      <c r="R171" s="12">
        <v>0</v>
      </c>
      <c r="S171" s="12">
        <v>0</v>
      </c>
      <c r="T171" s="12">
        <v>0</v>
      </c>
      <c r="U171" s="12">
        <v>0</v>
      </c>
      <c r="V171" s="12">
        <v>0</v>
      </c>
      <c r="W171" s="12">
        <v>0</v>
      </c>
      <c r="X171" s="12">
        <v>3017.59</v>
      </c>
      <c r="Y171" s="12">
        <v>573.66</v>
      </c>
      <c r="Z171" s="11">
        <v>2</v>
      </c>
      <c r="AA171" s="13" t="s">
        <v>114</v>
      </c>
      <c r="AB171" s="13"/>
      <c r="AC171" s="13"/>
      <c r="AD171" s="13"/>
      <c r="AE171" s="9" t="s">
        <v>55</v>
      </c>
      <c r="AF171" s="9"/>
      <c r="AG171" s="7" t="s">
        <v>775</v>
      </c>
      <c r="AH171" s="2"/>
      <c r="AI171" s="2"/>
    </row>
    <row r="172" spans="1:35" ht="30" hidden="1" customHeight="1" x14ac:dyDescent="0.2">
      <c r="A172" s="9" t="s">
        <v>776</v>
      </c>
      <c r="B172" s="9" t="s">
        <v>47</v>
      </c>
      <c r="C172" s="9" t="s">
        <v>79</v>
      </c>
      <c r="D172" s="9" t="s">
        <v>139</v>
      </c>
      <c r="E172" s="9" t="s">
        <v>777</v>
      </c>
      <c r="F172" s="13" t="s">
        <v>51</v>
      </c>
      <c r="G172" s="9"/>
      <c r="H172" s="9" t="s">
        <v>52</v>
      </c>
      <c r="I172" s="11">
        <v>2024</v>
      </c>
      <c r="J172" s="12">
        <v>0</v>
      </c>
      <c r="K172" s="12">
        <v>1000</v>
      </c>
      <c r="L172" s="12">
        <v>0</v>
      </c>
      <c r="M172" s="12">
        <v>0</v>
      </c>
      <c r="N172" s="12">
        <v>0</v>
      </c>
      <c r="O172" s="12">
        <v>0</v>
      </c>
      <c r="P172" s="12">
        <v>0</v>
      </c>
      <c r="Q172" s="12">
        <v>0</v>
      </c>
      <c r="R172" s="12">
        <v>0</v>
      </c>
      <c r="S172" s="12">
        <v>0</v>
      </c>
      <c r="T172" s="12">
        <v>0</v>
      </c>
      <c r="U172" s="12">
        <v>0</v>
      </c>
      <c r="V172" s="12">
        <v>0</v>
      </c>
      <c r="W172" s="12">
        <v>0</v>
      </c>
      <c r="X172" s="12">
        <v>1000</v>
      </c>
      <c r="Y172" s="12"/>
      <c r="Z172" s="11">
        <v>3</v>
      </c>
      <c r="AA172" s="13" t="s">
        <v>114</v>
      </c>
      <c r="AB172" s="13"/>
      <c r="AC172" s="13"/>
      <c r="AD172" s="13"/>
      <c r="AE172" s="9" t="s">
        <v>55</v>
      </c>
      <c r="AF172" s="9"/>
      <c r="AG172" s="7" t="s">
        <v>778</v>
      </c>
      <c r="AH172" s="2"/>
      <c r="AI172" s="2"/>
    </row>
    <row r="173" spans="1:35" ht="30" hidden="1" customHeight="1" x14ac:dyDescent="0.2">
      <c r="A173" s="9" t="s">
        <v>779</v>
      </c>
      <c r="B173" s="9" t="s">
        <v>47</v>
      </c>
      <c r="C173" s="9" t="s">
        <v>58</v>
      </c>
      <c r="D173" s="9" t="s">
        <v>536</v>
      </c>
      <c r="E173" s="9" t="s">
        <v>780</v>
      </c>
      <c r="F173" s="13" t="s">
        <v>51</v>
      </c>
      <c r="G173" s="9"/>
      <c r="H173" s="9" t="s">
        <v>52</v>
      </c>
      <c r="I173" s="11">
        <v>2024</v>
      </c>
      <c r="J173" s="12">
        <v>0</v>
      </c>
      <c r="K173" s="12">
        <v>4870</v>
      </c>
      <c r="L173" s="12">
        <v>0</v>
      </c>
      <c r="M173" s="12">
        <v>0</v>
      </c>
      <c r="N173" s="12">
        <v>0</v>
      </c>
      <c r="O173" s="12">
        <v>0</v>
      </c>
      <c r="P173" s="12">
        <v>0</v>
      </c>
      <c r="Q173" s="12">
        <v>0</v>
      </c>
      <c r="R173" s="12">
        <v>0</v>
      </c>
      <c r="S173" s="12">
        <v>0</v>
      </c>
      <c r="T173" s="12">
        <v>0</v>
      </c>
      <c r="U173" s="12">
        <v>0</v>
      </c>
      <c r="V173" s="12">
        <v>0</v>
      </c>
      <c r="W173" s="12">
        <v>0</v>
      </c>
      <c r="X173" s="12">
        <v>4870</v>
      </c>
      <c r="Y173" s="12"/>
      <c r="Z173" s="11">
        <v>1</v>
      </c>
      <c r="AA173" s="13" t="s">
        <v>114</v>
      </c>
      <c r="AB173" s="13"/>
      <c r="AC173" s="13" t="s">
        <v>114</v>
      </c>
      <c r="AD173" s="13"/>
      <c r="AE173" s="9" t="s">
        <v>65</v>
      </c>
      <c r="AF173" s="9"/>
      <c r="AG173" s="7" t="s">
        <v>781</v>
      </c>
      <c r="AH173" s="2"/>
      <c r="AI173" s="2"/>
    </row>
    <row r="174" spans="1:35" ht="30" hidden="1" customHeight="1" x14ac:dyDescent="0.2">
      <c r="A174" s="9" t="s">
        <v>782</v>
      </c>
      <c r="B174" s="9" t="s">
        <v>47</v>
      </c>
      <c r="C174" s="9" t="s">
        <v>79</v>
      </c>
      <c r="D174" s="9" t="s">
        <v>469</v>
      </c>
      <c r="E174" s="9" t="s">
        <v>783</v>
      </c>
      <c r="F174" s="13" t="s">
        <v>51</v>
      </c>
      <c r="G174" s="9"/>
      <c r="H174" s="9" t="s">
        <v>62</v>
      </c>
      <c r="I174" s="11">
        <v>2024</v>
      </c>
      <c r="J174" s="12">
        <v>0</v>
      </c>
      <c r="K174" s="12">
        <v>3300</v>
      </c>
      <c r="L174" s="12">
        <v>272</v>
      </c>
      <c r="M174" s="12">
        <v>0</v>
      </c>
      <c r="N174" s="12">
        <v>0</v>
      </c>
      <c r="O174" s="12">
        <v>0</v>
      </c>
      <c r="P174" s="12">
        <v>0</v>
      </c>
      <c r="Q174" s="12">
        <v>0</v>
      </c>
      <c r="R174" s="12">
        <v>0</v>
      </c>
      <c r="S174" s="12">
        <v>0</v>
      </c>
      <c r="T174" s="12">
        <v>0</v>
      </c>
      <c r="U174" s="12">
        <v>0</v>
      </c>
      <c r="V174" s="12">
        <v>0</v>
      </c>
      <c r="W174" s="12">
        <v>0</v>
      </c>
      <c r="X174" s="12">
        <v>3572</v>
      </c>
      <c r="Y174" s="12"/>
      <c r="Z174" s="11">
        <v>1</v>
      </c>
      <c r="AA174" s="13" t="s">
        <v>114</v>
      </c>
      <c r="AB174" s="13"/>
      <c r="AC174" s="13"/>
      <c r="AD174" s="13"/>
      <c r="AE174" s="9" t="s">
        <v>55</v>
      </c>
      <c r="AF174" s="9"/>
      <c r="AG174" s="7" t="s">
        <v>784</v>
      </c>
      <c r="AH174" s="2"/>
      <c r="AI174" s="2"/>
    </row>
    <row r="175" spans="1:35" ht="30" hidden="1" customHeight="1" x14ac:dyDescent="0.2">
      <c r="A175" s="9" t="s">
        <v>785</v>
      </c>
      <c r="B175" s="9" t="s">
        <v>47</v>
      </c>
      <c r="C175" s="9" t="s">
        <v>79</v>
      </c>
      <c r="D175" s="9" t="s">
        <v>116</v>
      </c>
      <c r="E175" s="9" t="s">
        <v>786</v>
      </c>
      <c r="F175" s="13" t="s">
        <v>51</v>
      </c>
      <c r="G175" s="9"/>
      <c r="H175" s="9" t="s">
        <v>52</v>
      </c>
      <c r="I175" s="11">
        <v>2024</v>
      </c>
      <c r="J175" s="12">
        <v>0</v>
      </c>
      <c r="K175" s="12">
        <v>15000</v>
      </c>
      <c r="L175" s="12">
        <v>0</v>
      </c>
      <c r="M175" s="12">
        <v>0</v>
      </c>
      <c r="N175" s="12">
        <v>0</v>
      </c>
      <c r="O175" s="12">
        <v>0</v>
      </c>
      <c r="P175" s="12">
        <v>0</v>
      </c>
      <c r="Q175" s="12">
        <v>0</v>
      </c>
      <c r="R175" s="12">
        <v>0</v>
      </c>
      <c r="S175" s="12">
        <v>0</v>
      </c>
      <c r="T175" s="12">
        <v>0</v>
      </c>
      <c r="U175" s="12">
        <v>0</v>
      </c>
      <c r="V175" s="12">
        <v>0</v>
      </c>
      <c r="W175" s="12">
        <v>0</v>
      </c>
      <c r="X175" s="12">
        <v>15000</v>
      </c>
      <c r="Y175" s="12"/>
      <c r="Z175" s="11">
        <v>1</v>
      </c>
      <c r="AA175" s="13" t="s">
        <v>114</v>
      </c>
      <c r="AB175" s="13"/>
      <c r="AC175" s="13"/>
      <c r="AD175" s="13"/>
      <c r="AE175" s="9" t="s">
        <v>55</v>
      </c>
      <c r="AF175" s="9"/>
      <c r="AG175" s="7" t="s">
        <v>787</v>
      </c>
      <c r="AH175" s="2"/>
      <c r="AI175" s="2"/>
    </row>
    <row r="176" spans="1:35" ht="30" hidden="1" customHeight="1" x14ac:dyDescent="0.2">
      <c r="A176" s="9" t="s">
        <v>788</v>
      </c>
      <c r="B176" s="9" t="s">
        <v>47</v>
      </c>
      <c r="C176" s="9" t="s">
        <v>79</v>
      </c>
      <c r="D176" s="9" t="s">
        <v>109</v>
      </c>
      <c r="E176" s="9" t="s">
        <v>789</v>
      </c>
      <c r="F176" s="13" t="s">
        <v>51</v>
      </c>
      <c r="G176" s="9"/>
      <c r="H176" s="9" t="s">
        <v>52</v>
      </c>
      <c r="I176" s="11">
        <v>2024</v>
      </c>
      <c r="J176" s="12">
        <v>0</v>
      </c>
      <c r="K176" s="12">
        <v>2269</v>
      </c>
      <c r="L176" s="12">
        <v>0</v>
      </c>
      <c r="M176" s="12">
        <v>0</v>
      </c>
      <c r="N176" s="12">
        <v>0</v>
      </c>
      <c r="O176" s="12">
        <v>0</v>
      </c>
      <c r="P176" s="12">
        <v>0</v>
      </c>
      <c r="Q176" s="12">
        <v>0</v>
      </c>
      <c r="R176" s="12">
        <v>0</v>
      </c>
      <c r="S176" s="12">
        <v>0</v>
      </c>
      <c r="T176" s="12">
        <v>0</v>
      </c>
      <c r="U176" s="12">
        <v>0</v>
      </c>
      <c r="V176" s="12">
        <v>0</v>
      </c>
      <c r="W176" s="12">
        <v>0</v>
      </c>
      <c r="X176" s="12">
        <v>2269</v>
      </c>
      <c r="Y176" s="12"/>
      <c r="Z176" s="11">
        <v>2</v>
      </c>
      <c r="AA176" s="13" t="s">
        <v>114</v>
      </c>
      <c r="AB176" s="13"/>
      <c r="AC176" s="13"/>
      <c r="AD176" s="13"/>
      <c r="AE176" s="9" t="s">
        <v>55</v>
      </c>
      <c r="AF176" s="9"/>
      <c r="AG176" s="7" t="s">
        <v>790</v>
      </c>
      <c r="AH176" s="2"/>
      <c r="AI176" s="2"/>
    </row>
    <row r="177" spans="1:35" ht="30" hidden="1" customHeight="1" x14ac:dyDescent="0.2">
      <c r="A177" s="9" t="s">
        <v>791</v>
      </c>
      <c r="B177" s="9" t="s">
        <v>47</v>
      </c>
      <c r="C177" s="9" t="s">
        <v>67</v>
      </c>
      <c r="D177" s="9" t="s">
        <v>792</v>
      </c>
      <c r="E177" s="9" t="s">
        <v>793</v>
      </c>
      <c r="F177" s="13" t="s">
        <v>51</v>
      </c>
      <c r="G177" s="9"/>
      <c r="H177" s="9" t="s">
        <v>52</v>
      </c>
      <c r="I177" s="11">
        <v>2024</v>
      </c>
      <c r="J177" s="12">
        <v>0</v>
      </c>
      <c r="K177" s="12">
        <v>6500</v>
      </c>
      <c r="L177" s="12">
        <v>0</v>
      </c>
      <c r="M177" s="12">
        <v>0</v>
      </c>
      <c r="N177" s="12">
        <v>0</v>
      </c>
      <c r="O177" s="12">
        <v>0</v>
      </c>
      <c r="P177" s="12">
        <v>0</v>
      </c>
      <c r="Q177" s="12">
        <v>0</v>
      </c>
      <c r="R177" s="12">
        <v>0</v>
      </c>
      <c r="S177" s="12">
        <v>0</v>
      </c>
      <c r="T177" s="12">
        <v>0</v>
      </c>
      <c r="U177" s="12">
        <v>0</v>
      </c>
      <c r="V177" s="12">
        <v>0</v>
      </c>
      <c r="W177" s="12">
        <v>0</v>
      </c>
      <c r="X177" s="12">
        <v>6500</v>
      </c>
      <c r="Y177" s="12"/>
      <c r="Z177" s="11">
        <v>1</v>
      </c>
      <c r="AA177" s="13" t="s">
        <v>114</v>
      </c>
      <c r="AB177" s="13"/>
      <c r="AC177" s="13"/>
      <c r="AD177" s="13"/>
      <c r="AE177" s="9" t="s">
        <v>102</v>
      </c>
      <c r="AF177" s="9"/>
      <c r="AG177" s="7" t="s">
        <v>794</v>
      </c>
      <c r="AH177" s="2"/>
      <c r="AI177" s="2"/>
    </row>
    <row r="178" spans="1:35" ht="30" hidden="1" customHeight="1" x14ac:dyDescent="0.2">
      <c r="A178" s="9" t="s">
        <v>795</v>
      </c>
      <c r="B178" s="9" t="s">
        <v>47</v>
      </c>
      <c r="C178" s="9" t="s">
        <v>104</v>
      </c>
      <c r="D178" s="9" t="s">
        <v>427</v>
      </c>
      <c r="E178" s="9" t="s">
        <v>796</v>
      </c>
      <c r="F178" s="13" t="s">
        <v>51</v>
      </c>
      <c r="G178" s="9"/>
      <c r="H178" s="9" t="s">
        <v>52</v>
      </c>
      <c r="I178" s="11">
        <v>2024</v>
      </c>
      <c r="J178" s="12">
        <v>0</v>
      </c>
      <c r="K178" s="12">
        <v>3950</v>
      </c>
      <c r="L178" s="12">
        <v>0</v>
      </c>
      <c r="M178" s="12">
        <v>0</v>
      </c>
      <c r="N178" s="12">
        <v>0</v>
      </c>
      <c r="O178" s="12">
        <v>0</v>
      </c>
      <c r="P178" s="12">
        <v>0</v>
      </c>
      <c r="Q178" s="12">
        <v>0</v>
      </c>
      <c r="R178" s="12">
        <v>0</v>
      </c>
      <c r="S178" s="12">
        <v>0</v>
      </c>
      <c r="T178" s="12">
        <v>0</v>
      </c>
      <c r="U178" s="12">
        <v>0</v>
      </c>
      <c r="V178" s="12">
        <v>0</v>
      </c>
      <c r="W178" s="12">
        <v>0</v>
      </c>
      <c r="X178" s="12">
        <v>3950</v>
      </c>
      <c r="Y178" s="12"/>
      <c r="Z178" s="11">
        <v>2</v>
      </c>
      <c r="AA178" s="13" t="s">
        <v>114</v>
      </c>
      <c r="AB178" s="13"/>
      <c r="AC178" s="13"/>
      <c r="AD178" s="13"/>
      <c r="AE178" s="9" t="s">
        <v>102</v>
      </c>
      <c r="AF178" s="9"/>
      <c r="AG178" s="7" t="s">
        <v>797</v>
      </c>
      <c r="AH178" s="2"/>
      <c r="AI178" s="2"/>
    </row>
    <row r="179" spans="1:35" ht="30" hidden="1" customHeight="1" x14ac:dyDescent="0.2">
      <c r="A179" s="9" t="s">
        <v>798</v>
      </c>
      <c r="B179" s="9" t="s">
        <v>47</v>
      </c>
      <c r="C179" s="9" t="s">
        <v>79</v>
      </c>
      <c r="D179" s="9" t="s">
        <v>799</v>
      </c>
      <c r="E179" s="9" t="s">
        <v>800</v>
      </c>
      <c r="F179" s="13" t="s">
        <v>51</v>
      </c>
      <c r="G179" s="9"/>
      <c r="H179" s="9" t="s">
        <v>52</v>
      </c>
      <c r="I179" s="11">
        <v>2024</v>
      </c>
      <c r="J179" s="12">
        <v>0</v>
      </c>
      <c r="K179" s="12">
        <v>7000</v>
      </c>
      <c r="L179" s="12">
        <v>0</v>
      </c>
      <c r="M179" s="12">
        <v>0</v>
      </c>
      <c r="N179" s="12">
        <v>0</v>
      </c>
      <c r="O179" s="12">
        <v>0</v>
      </c>
      <c r="P179" s="12">
        <v>0</v>
      </c>
      <c r="Q179" s="12">
        <v>0</v>
      </c>
      <c r="R179" s="12">
        <v>0</v>
      </c>
      <c r="S179" s="12">
        <v>0</v>
      </c>
      <c r="T179" s="12">
        <v>0</v>
      </c>
      <c r="U179" s="12">
        <v>0</v>
      </c>
      <c r="V179" s="12">
        <v>0</v>
      </c>
      <c r="W179" s="12">
        <v>0</v>
      </c>
      <c r="X179" s="12">
        <v>7000</v>
      </c>
      <c r="Y179" s="12"/>
      <c r="Z179" s="11">
        <v>1</v>
      </c>
      <c r="AA179" s="13" t="s">
        <v>114</v>
      </c>
      <c r="AB179" s="13"/>
      <c r="AC179" s="13"/>
      <c r="AD179" s="13"/>
      <c r="AE179" s="9" t="s">
        <v>55</v>
      </c>
      <c r="AF179" s="9"/>
      <c r="AG179" s="7" t="s">
        <v>801</v>
      </c>
      <c r="AH179" s="2"/>
      <c r="AI179" s="2"/>
    </row>
    <row r="180" spans="1:35" ht="30" hidden="1" customHeight="1" x14ac:dyDescent="0.2">
      <c r="A180" s="9" t="s">
        <v>802</v>
      </c>
      <c r="B180" s="9" t="s">
        <v>47</v>
      </c>
      <c r="C180" s="9" t="s">
        <v>79</v>
      </c>
      <c r="D180" s="9" t="s">
        <v>803</v>
      </c>
      <c r="E180" s="9" t="s">
        <v>804</v>
      </c>
      <c r="F180" s="13" t="s">
        <v>51</v>
      </c>
      <c r="G180" s="9"/>
      <c r="H180" s="9" t="s">
        <v>52</v>
      </c>
      <c r="I180" s="11">
        <v>2024</v>
      </c>
      <c r="J180" s="12">
        <v>0</v>
      </c>
      <c r="K180" s="12">
        <v>993</v>
      </c>
      <c r="L180" s="12">
        <v>0</v>
      </c>
      <c r="M180" s="12">
        <v>0</v>
      </c>
      <c r="N180" s="12">
        <v>0</v>
      </c>
      <c r="O180" s="12">
        <v>0</v>
      </c>
      <c r="P180" s="12">
        <v>0</v>
      </c>
      <c r="Q180" s="12">
        <v>0</v>
      </c>
      <c r="R180" s="12">
        <v>0</v>
      </c>
      <c r="S180" s="12">
        <v>0</v>
      </c>
      <c r="T180" s="12">
        <v>0</v>
      </c>
      <c r="U180" s="12">
        <v>0</v>
      </c>
      <c r="V180" s="12">
        <v>0</v>
      </c>
      <c r="W180" s="12">
        <v>0</v>
      </c>
      <c r="X180" s="12">
        <v>993</v>
      </c>
      <c r="Y180" s="12"/>
      <c r="Z180" s="11">
        <v>1</v>
      </c>
      <c r="AA180" s="13" t="s">
        <v>114</v>
      </c>
      <c r="AB180" s="13"/>
      <c r="AC180" s="13"/>
      <c r="AD180" s="13"/>
      <c r="AE180" s="9" t="s">
        <v>55</v>
      </c>
      <c r="AF180" s="9"/>
      <c r="AG180" s="7" t="s">
        <v>805</v>
      </c>
      <c r="AH180" s="2"/>
      <c r="AI180" s="2"/>
    </row>
    <row r="181" spans="1:35" ht="30" hidden="1" customHeight="1" x14ac:dyDescent="0.2">
      <c r="A181" s="9" t="s">
        <v>806</v>
      </c>
      <c r="B181" s="9" t="s">
        <v>47</v>
      </c>
      <c r="C181" s="9" t="s">
        <v>79</v>
      </c>
      <c r="D181" s="9" t="s">
        <v>224</v>
      </c>
      <c r="E181" s="9" t="s">
        <v>807</v>
      </c>
      <c r="F181" s="13" t="s">
        <v>51</v>
      </c>
      <c r="G181" s="9"/>
      <c r="H181" s="9" t="s">
        <v>62</v>
      </c>
      <c r="I181" s="11">
        <v>2024</v>
      </c>
      <c r="J181" s="12">
        <v>0</v>
      </c>
      <c r="K181" s="12">
        <v>2500</v>
      </c>
      <c r="L181" s="12">
        <v>0</v>
      </c>
      <c r="M181" s="12">
        <v>0</v>
      </c>
      <c r="N181" s="12">
        <v>0</v>
      </c>
      <c r="O181" s="12">
        <v>0</v>
      </c>
      <c r="P181" s="12">
        <v>0</v>
      </c>
      <c r="Q181" s="12">
        <v>0</v>
      </c>
      <c r="R181" s="12">
        <v>0</v>
      </c>
      <c r="S181" s="12">
        <v>0</v>
      </c>
      <c r="T181" s="12">
        <v>0</v>
      </c>
      <c r="U181" s="12">
        <v>0</v>
      </c>
      <c r="V181" s="12">
        <v>0</v>
      </c>
      <c r="W181" s="12">
        <v>0</v>
      </c>
      <c r="X181" s="12">
        <v>2500</v>
      </c>
      <c r="Y181" s="12"/>
      <c r="Z181" s="11">
        <v>1</v>
      </c>
      <c r="AA181" s="13">
        <v>2</v>
      </c>
      <c r="AB181" s="13"/>
      <c r="AC181" s="13"/>
      <c r="AD181" s="13"/>
      <c r="AE181" s="9" t="s">
        <v>55</v>
      </c>
      <c r="AF181" s="9"/>
      <c r="AG181" s="7" t="s">
        <v>808</v>
      </c>
      <c r="AH181" s="2"/>
      <c r="AI181" s="2"/>
    </row>
    <row r="182" spans="1:35" ht="30" hidden="1" customHeight="1" x14ac:dyDescent="0.2">
      <c r="A182" s="9" t="s">
        <v>809</v>
      </c>
      <c r="B182" s="9" t="s">
        <v>47</v>
      </c>
      <c r="C182" s="9" t="s">
        <v>67</v>
      </c>
      <c r="D182" s="9" t="s">
        <v>722</v>
      </c>
      <c r="E182" s="9" t="s">
        <v>810</v>
      </c>
      <c r="F182" s="13" t="s">
        <v>51</v>
      </c>
      <c r="G182" s="9"/>
      <c r="H182" s="9" t="s">
        <v>62</v>
      </c>
      <c r="I182" s="11">
        <v>2024</v>
      </c>
      <c r="J182" s="12">
        <v>0</v>
      </c>
      <c r="K182" s="12">
        <v>1000</v>
      </c>
      <c r="L182" s="12">
        <v>0</v>
      </c>
      <c r="M182" s="12">
        <v>0</v>
      </c>
      <c r="N182" s="12">
        <v>0</v>
      </c>
      <c r="O182" s="12">
        <v>0</v>
      </c>
      <c r="P182" s="12">
        <v>0</v>
      </c>
      <c r="Q182" s="12">
        <v>0</v>
      </c>
      <c r="R182" s="12">
        <v>0</v>
      </c>
      <c r="S182" s="12">
        <v>0</v>
      </c>
      <c r="T182" s="12">
        <v>0</v>
      </c>
      <c r="U182" s="12">
        <v>0</v>
      </c>
      <c r="V182" s="12">
        <v>0</v>
      </c>
      <c r="W182" s="12">
        <v>0</v>
      </c>
      <c r="X182" s="12">
        <v>1000</v>
      </c>
      <c r="Y182" s="12"/>
      <c r="Z182" s="11">
        <v>1</v>
      </c>
      <c r="AA182" s="13">
        <v>2</v>
      </c>
      <c r="AB182" s="13"/>
      <c r="AC182" s="13"/>
      <c r="AD182" s="13"/>
      <c r="AE182" s="9" t="s">
        <v>72</v>
      </c>
      <c r="AF182" s="9"/>
      <c r="AG182" s="7" t="s">
        <v>811</v>
      </c>
      <c r="AH182" s="2"/>
      <c r="AI182" s="2"/>
    </row>
    <row r="183" spans="1:35" ht="30" hidden="1" customHeight="1" x14ac:dyDescent="0.2">
      <c r="A183" s="14" t="s">
        <v>812</v>
      </c>
      <c r="B183" s="14" t="s">
        <v>47</v>
      </c>
      <c r="C183" s="14" t="s">
        <v>67</v>
      </c>
      <c r="D183" s="14" t="s">
        <v>722</v>
      </c>
      <c r="E183" s="14" t="s">
        <v>813</v>
      </c>
      <c r="F183" s="17" t="s">
        <v>51</v>
      </c>
      <c r="G183" s="14"/>
      <c r="H183" s="9" t="s">
        <v>62</v>
      </c>
      <c r="I183" s="15">
        <v>2024</v>
      </c>
      <c r="J183" s="16">
        <v>0</v>
      </c>
      <c r="K183" s="16">
        <v>950</v>
      </c>
      <c r="L183" s="16">
        <v>0</v>
      </c>
      <c r="M183" s="16">
        <v>0</v>
      </c>
      <c r="N183" s="16">
        <v>0</v>
      </c>
      <c r="O183" s="16">
        <v>0</v>
      </c>
      <c r="P183" s="16">
        <v>0</v>
      </c>
      <c r="Q183" s="16">
        <v>0</v>
      </c>
      <c r="R183" s="16">
        <v>0</v>
      </c>
      <c r="S183" s="16">
        <v>0</v>
      </c>
      <c r="T183" s="16">
        <v>0</v>
      </c>
      <c r="U183" s="16">
        <v>0</v>
      </c>
      <c r="V183" s="16">
        <v>0</v>
      </c>
      <c r="W183" s="16">
        <v>0</v>
      </c>
      <c r="X183" s="16">
        <v>950</v>
      </c>
      <c r="Y183" s="16"/>
      <c r="Z183" s="15">
        <v>1</v>
      </c>
      <c r="AA183" s="17">
        <v>2</v>
      </c>
      <c r="AB183" s="17"/>
      <c r="AC183" s="17" t="s">
        <v>435</v>
      </c>
      <c r="AD183" s="17"/>
      <c r="AE183" s="14" t="s">
        <v>72</v>
      </c>
      <c r="AF183" s="14"/>
      <c r="AG183" s="18" t="s">
        <v>814</v>
      </c>
      <c r="AH183" s="2"/>
      <c r="AI183" s="2"/>
    </row>
    <row r="184" spans="1:35" ht="55.15" hidden="1" customHeight="1" x14ac:dyDescent="0.2">
      <c r="A184" s="21" t="s">
        <v>815</v>
      </c>
      <c r="B184" s="22"/>
      <c r="C184" s="23">
        <f>COUNTA(C134:C183)</f>
        <v>50</v>
      </c>
      <c r="D184" s="23"/>
      <c r="E184" s="23"/>
      <c r="F184" s="23"/>
      <c r="G184" s="23"/>
      <c r="H184" s="23"/>
      <c r="I184" s="23"/>
      <c r="J184" s="31"/>
      <c r="K184" s="31">
        <f>SUM(K134:K183)</f>
        <v>299944.82999999996</v>
      </c>
      <c r="L184" s="31">
        <f t="shared" ref="L184:W184" si="8">SUM(L134:L183)</f>
        <v>5472</v>
      </c>
      <c r="M184" s="31">
        <f t="shared" si="8"/>
        <v>200</v>
      </c>
      <c r="N184" s="31">
        <f t="shared" si="8"/>
        <v>40000</v>
      </c>
      <c r="O184" s="31">
        <f t="shared" si="8"/>
        <v>2800</v>
      </c>
      <c r="P184" s="31">
        <f t="shared" si="8"/>
        <v>0</v>
      </c>
      <c r="Q184" s="31">
        <f t="shared" si="8"/>
        <v>3000</v>
      </c>
      <c r="R184" s="31">
        <f t="shared" si="8"/>
        <v>1000</v>
      </c>
      <c r="S184" s="31">
        <f t="shared" si="8"/>
        <v>0</v>
      </c>
      <c r="T184" s="31">
        <f t="shared" si="8"/>
        <v>0</v>
      </c>
      <c r="U184" s="31">
        <f t="shared" si="8"/>
        <v>0</v>
      </c>
      <c r="V184" s="31">
        <f t="shared" si="8"/>
        <v>0</v>
      </c>
      <c r="W184" s="31">
        <f t="shared" si="8"/>
        <v>0</v>
      </c>
      <c r="X184" s="31">
        <f>SUM(X134:X183)</f>
        <v>353988.28</v>
      </c>
      <c r="Y184" s="31">
        <f>SUBTOTAL(9,Y6:Y183)</f>
        <v>2360.5510000000004</v>
      </c>
      <c r="Z184" s="23"/>
      <c r="AA184" s="23"/>
      <c r="AB184" s="23"/>
      <c r="AC184" s="23"/>
      <c r="AD184" s="23"/>
      <c r="AE184" s="23"/>
      <c r="AF184" s="23"/>
      <c r="AG184" s="23"/>
    </row>
    <row r="185" spans="1:35" x14ac:dyDescent="0.2">
      <c r="J185" s="212" t="s">
        <v>816</v>
      </c>
      <c r="K185" s="163">
        <f>K67+K195</f>
        <v>230400</v>
      </c>
    </row>
    <row r="186" spans="1:35" x14ac:dyDescent="0.2">
      <c r="J186" s="212" t="s">
        <v>816</v>
      </c>
      <c r="K186" s="163">
        <f>K204-K185</f>
        <v>86300</v>
      </c>
    </row>
    <row r="187" spans="1:35" ht="33" customHeight="1" x14ac:dyDescent="0.2">
      <c r="A187" s="440" t="s">
        <v>817</v>
      </c>
      <c r="B187" s="440"/>
      <c r="C187" s="440"/>
      <c r="D187" s="440"/>
      <c r="E187" s="440"/>
    </row>
    <row r="189" spans="1:35" ht="12.75" customHeight="1" x14ac:dyDescent="0.2">
      <c r="A189" s="112" t="s">
        <v>16</v>
      </c>
      <c r="B189" s="113" t="s">
        <v>17</v>
      </c>
      <c r="C189" s="113" t="s">
        <v>18</v>
      </c>
      <c r="D189" s="113" t="s">
        <v>19</v>
      </c>
      <c r="E189" s="113" t="s">
        <v>295</v>
      </c>
      <c r="F189" s="113" t="s">
        <v>22</v>
      </c>
      <c r="G189" s="113" t="s">
        <v>23</v>
      </c>
      <c r="H189" s="113" t="s">
        <v>24</v>
      </c>
      <c r="I189" s="113" t="s">
        <v>25</v>
      </c>
      <c r="J189" s="113" t="s">
        <v>296</v>
      </c>
      <c r="K189" s="438" t="s">
        <v>297</v>
      </c>
      <c r="L189" s="438"/>
      <c r="M189" s="439"/>
      <c r="N189" s="438" t="s">
        <v>298</v>
      </c>
      <c r="O189" s="438"/>
      <c r="P189" s="439"/>
      <c r="Q189" s="438" t="s">
        <v>299</v>
      </c>
      <c r="R189" s="438"/>
      <c r="S189" s="439"/>
      <c r="T189" s="438" t="s">
        <v>300</v>
      </c>
      <c r="U189" s="438"/>
      <c r="V189" s="439"/>
      <c r="W189" s="113" t="s">
        <v>301</v>
      </c>
      <c r="X189" s="113" t="s">
        <v>302</v>
      </c>
      <c r="Y189" s="113" t="s">
        <v>33</v>
      </c>
      <c r="Z189" s="113" t="s">
        <v>34</v>
      </c>
      <c r="AA189" s="113" t="s">
        <v>35</v>
      </c>
      <c r="AB189" s="113" t="s">
        <v>36</v>
      </c>
      <c r="AC189" s="113" t="s">
        <v>37</v>
      </c>
      <c r="AD189" s="113" t="s">
        <v>38</v>
      </c>
      <c r="AE189" s="113" t="s">
        <v>39</v>
      </c>
      <c r="AF189" s="113" t="s">
        <v>40</v>
      </c>
      <c r="AG189" s="113" t="s">
        <v>303</v>
      </c>
    </row>
    <row r="190" spans="1:35" s="126" customFormat="1" ht="45" x14ac:dyDescent="0.2">
      <c r="A190" s="132" t="s">
        <v>226</v>
      </c>
      <c r="B190" s="132" t="s">
        <v>47</v>
      </c>
      <c r="C190" s="132" t="s">
        <v>104</v>
      </c>
      <c r="D190" s="132" t="s">
        <v>227</v>
      </c>
      <c r="E190" s="132" t="s">
        <v>228</v>
      </c>
      <c r="F190" s="132" t="s">
        <v>51</v>
      </c>
      <c r="G190" s="132" t="s">
        <v>230</v>
      </c>
      <c r="H190" s="132" t="s">
        <v>62</v>
      </c>
      <c r="I190" s="132">
        <v>2024</v>
      </c>
      <c r="J190" s="132">
        <v>200</v>
      </c>
      <c r="K190" s="40">
        <v>1800</v>
      </c>
      <c r="L190" s="132">
        <v>0</v>
      </c>
      <c r="M190" s="132">
        <v>0</v>
      </c>
      <c r="N190" s="132">
        <v>0</v>
      </c>
      <c r="O190" s="132">
        <v>0</v>
      </c>
      <c r="P190" s="132">
        <v>0</v>
      </c>
      <c r="Q190" s="132">
        <v>0</v>
      </c>
      <c r="R190" s="132">
        <v>0</v>
      </c>
      <c r="S190" s="132">
        <v>0</v>
      </c>
      <c r="T190" s="132">
        <v>0</v>
      </c>
      <c r="U190" s="132">
        <v>0</v>
      </c>
      <c r="V190" s="132">
        <v>0</v>
      </c>
      <c r="W190" s="132">
        <v>0</v>
      </c>
      <c r="X190" s="132">
        <v>2000</v>
      </c>
      <c r="Y190" s="132" t="s">
        <v>230</v>
      </c>
      <c r="Z190" s="132">
        <v>1</v>
      </c>
      <c r="AA190" s="132">
        <v>1</v>
      </c>
      <c r="AB190" s="132" t="s">
        <v>230</v>
      </c>
      <c r="AC190" s="132" t="s">
        <v>230</v>
      </c>
      <c r="AD190" s="132" t="s">
        <v>230</v>
      </c>
      <c r="AE190" s="132" t="s">
        <v>102</v>
      </c>
      <c r="AF190" s="132" t="s">
        <v>230</v>
      </c>
      <c r="AG190" s="132" t="s">
        <v>818</v>
      </c>
      <c r="AH190" s="124" t="s">
        <v>230</v>
      </c>
      <c r="AI190" s="125" t="s">
        <v>230</v>
      </c>
    </row>
    <row r="191" spans="1:35" ht="45.75" customHeight="1" x14ac:dyDescent="0.2">
      <c r="A191" s="203" t="s">
        <v>231</v>
      </c>
      <c r="B191" s="203" t="s">
        <v>47</v>
      </c>
      <c r="C191" s="203" t="s">
        <v>58</v>
      </c>
      <c r="D191" s="203" t="s">
        <v>232</v>
      </c>
      <c r="E191" s="203" t="s">
        <v>233</v>
      </c>
      <c r="F191" s="203" t="s">
        <v>51</v>
      </c>
      <c r="G191" s="203" t="s">
        <v>230</v>
      </c>
      <c r="H191" s="203" t="s">
        <v>234</v>
      </c>
      <c r="I191" s="203">
        <v>2024</v>
      </c>
      <c r="J191" s="203">
        <v>0</v>
      </c>
      <c r="K191" s="40">
        <v>4900</v>
      </c>
      <c r="L191" s="203">
        <v>0</v>
      </c>
      <c r="M191" s="203">
        <v>0</v>
      </c>
      <c r="N191" s="203">
        <v>0</v>
      </c>
      <c r="O191" s="203">
        <v>0</v>
      </c>
      <c r="P191" s="203">
        <v>0</v>
      </c>
      <c r="Q191" s="203">
        <v>0</v>
      </c>
      <c r="R191" s="203">
        <v>0</v>
      </c>
      <c r="S191" s="203">
        <v>0</v>
      </c>
      <c r="T191" s="203">
        <v>0</v>
      </c>
      <c r="U191" s="203">
        <v>0</v>
      </c>
      <c r="V191" s="203">
        <v>0</v>
      </c>
      <c r="W191" s="203">
        <v>0</v>
      </c>
      <c r="X191" s="203">
        <v>4900</v>
      </c>
      <c r="Y191" s="203" t="s">
        <v>230</v>
      </c>
      <c r="Z191" s="203">
        <v>1</v>
      </c>
      <c r="AA191" s="203">
        <v>1</v>
      </c>
      <c r="AB191" s="203">
        <v>2</v>
      </c>
      <c r="AC191" s="203">
        <v>3</v>
      </c>
      <c r="AD191" s="203" t="s">
        <v>54</v>
      </c>
      <c r="AE191" s="203" t="s">
        <v>65</v>
      </c>
      <c r="AF191" s="203" t="s">
        <v>230</v>
      </c>
      <c r="AG191" s="203" t="s">
        <v>819</v>
      </c>
      <c r="AH191" s="116"/>
      <c r="AI191" s="117"/>
    </row>
    <row r="192" spans="1:35" s="126" customFormat="1" ht="22.5" x14ac:dyDescent="0.2">
      <c r="A192" s="132" t="s">
        <v>235</v>
      </c>
      <c r="B192" s="132" t="s">
        <v>47</v>
      </c>
      <c r="C192" s="132" t="s">
        <v>67</v>
      </c>
      <c r="D192" s="132" t="s">
        <v>149</v>
      </c>
      <c r="E192" s="132" t="s">
        <v>820</v>
      </c>
      <c r="F192" s="132" t="s">
        <v>51</v>
      </c>
      <c r="G192" s="132" t="s">
        <v>230</v>
      </c>
      <c r="H192" s="132" t="s">
        <v>234</v>
      </c>
      <c r="I192" s="132">
        <v>2024</v>
      </c>
      <c r="J192" s="132">
        <v>0</v>
      </c>
      <c r="K192" s="40">
        <v>1500</v>
      </c>
      <c r="L192" s="132">
        <v>0</v>
      </c>
      <c r="M192" s="132">
        <v>0</v>
      </c>
      <c r="N192" s="132">
        <v>8000</v>
      </c>
      <c r="O192" s="132">
        <v>0</v>
      </c>
      <c r="P192" s="132">
        <v>0</v>
      </c>
      <c r="Q192" s="132">
        <v>0</v>
      </c>
      <c r="R192" s="132">
        <v>0</v>
      </c>
      <c r="S192" s="132">
        <v>0</v>
      </c>
      <c r="T192" s="132">
        <v>0</v>
      </c>
      <c r="U192" s="132">
        <v>0</v>
      </c>
      <c r="V192" s="132">
        <v>0</v>
      </c>
      <c r="W192" s="132">
        <v>0</v>
      </c>
      <c r="X192" s="132">
        <v>9500</v>
      </c>
      <c r="Y192" s="132" t="s">
        <v>230</v>
      </c>
      <c r="Z192" s="132">
        <v>2</v>
      </c>
      <c r="AA192" s="132">
        <v>1</v>
      </c>
      <c r="AB192" s="132">
        <v>2</v>
      </c>
      <c r="AC192" s="132">
        <v>3</v>
      </c>
      <c r="AD192" s="132" t="s">
        <v>54</v>
      </c>
      <c r="AE192" s="132" t="s">
        <v>102</v>
      </c>
      <c r="AF192" s="132" t="s">
        <v>230</v>
      </c>
      <c r="AG192" s="132" t="s">
        <v>821</v>
      </c>
      <c r="AH192" s="124" t="s">
        <v>230</v>
      </c>
      <c r="AI192" s="125" t="s">
        <v>230</v>
      </c>
    </row>
    <row r="193" spans="1:35" ht="30" customHeight="1" x14ac:dyDescent="0.2">
      <c r="A193" s="59" t="s">
        <v>238</v>
      </c>
      <c r="B193" s="59" t="s">
        <v>47</v>
      </c>
      <c r="C193" s="59" t="s">
        <v>67</v>
      </c>
      <c r="D193" s="59" t="s">
        <v>68</v>
      </c>
      <c r="E193" s="59" t="s">
        <v>239</v>
      </c>
      <c r="F193" s="132" t="s">
        <v>51</v>
      </c>
      <c r="G193" s="59"/>
      <c r="H193" s="59" t="s">
        <v>52</v>
      </c>
      <c r="I193" s="136">
        <v>2024</v>
      </c>
      <c r="J193" s="39">
        <v>0</v>
      </c>
      <c r="K193" s="40">
        <v>12000</v>
      </c>
      <c r="L193" s="39">
        <v>0</v>
      </c>
      <c r="M193" s="39">
        <v>0</v>
      </c>
      <c r="N193" s="39">
        <v>0</v>
      </c>
      <c r="O193" s="39">
        <v>0</v>
      </c>
      <c r="P193" s="39">
        <v>0</v>
      </c>
      <c r="Q193" s="39">
        <v>0</v>
      </c>
      <c r="R193" s="39">
        <v>0</v>
      </c>
      <c r="S193" s="39">
        <v>0</v>
      </c>
      <c r="T193" s="39">
        <v>0</v>
      </c>
      <c r="U193" s="39">
        <v>0</v>
      </c>
      <c r="V193" s="39">
        <v>0</v>
      </c>
      <c r="W193" s="39">
        <v>0</v>
      </c>
      <c r="X193" s="39">
        <v>12000</v>
      </c>
      <c r="Y193" s="39"/>
      <c r="Z193" s="33">
        <v>2</v>
      </c>
      <c r="AA193" s="84" t="s">
        <v>114</v>
      </c>
      <c r="AB193" s="84" t="s">
        <v>63</v>
      </c>
      <c r="AC193" s="84" t="s">
        <v>114</v>
      </c>
      <c r="AD193" s="84" t="s">
        <v>64</v>
      </c>
      <c r="AE193" s="59" t="s">
        <v>72</v>
      </c>
      <c r="AF193" s="59"/>
      <c r="AG193" s="123" t="s">
        <v>822</v>
      </c>
      <c r="AH193" s="2"/>
      <c r="AI193" s="2"/>
    </row>
    <row r="194" spans="1:35" ht="30" customHeight="1" x14ac:dyDescent="0.2">
      <c r="A194" s="137" t="s">
        <v>244</v>
      </c>
      <c r="B194" s="59" t="s">
        <v>47</v>
      </c>
      <c r="C194" s="59" t="s">
        <v>48</v>
      </c>
      <c r="D194" s="59" t="s">
        <v>242</v>
      </c>
      <c r="E194" s="59" t="s">
        <v>243</v>
      </c>
      <c r="F194" s="132" t="s">
        <v>51</v>
      </c>
      <c r="G194" s="59"/>
      <c r="H194" s="137" t="s">
        <v>244</v>
      </c>
      <c r="I194" s="132">
        <v>2024</v>
      </c>
      <c r="J194" s="39"/>
      <c r="K194" s="40">
        <v>2200</v>
      </c>
      <c r="L194" s="39"/>
      <c r="M194" s="39"/>
      <c r="N194" s="39"/>
      <c r="O194" s="39"/>
      <c r="P194" s="39"/>
      <c r="Q194" s="39"/>
      <c r="R194" s="39"/>
      <c r="S194" s="39"/>
      <c r="T194" s="39"/>
      <c r="U194" s="39"/>
      <c r="V194" s="39"/>
      <c r="W194" s="39"/>
      <c r="X194" s="39"/>
      <c r="Y194" s="39"/>
      <c r="Z194" s="33"/>
      <c r="AA194" s="84"/>
      <c r="AB194" s="84"/>
      <c r="AC194" s="84"/>
      <c r="AD194" s="84"/>
      <c r="AE194" s="59" t="s">
        <v>823</v>
      </c>
      <c r="AF194" s="59"/>
      <c r="AG194" s="123" t="s">
        <v>824</v>
      </c>
      <c r="AH194" s="2"/>
      <c r="AI194" s="2"/>
    </row>
    <row r="195" spans="1:35" ht="29.25" customHeight="1" x14ac:dyDescent="0.2">
      <c r="A195" s="138"/>
      <c r="B195" s="121"/>
      <c r="C195" s="121"/>
      <c r="D195" s="121"/>
      <c r="E195" s="206" t="s">
        <v>825</v>
      </c>
      <c r="F195" s="380"/>
      <c r="G195" s="121"/>
      <c r="H195" s="138"/>
      <c r="I195" s="380"/>
      <c r="J195" s="122"/>
      <c r="K195" s="204">
        <f>SUM(K190:K194)</f>
        <v>22400</v>
      </c>
      <c r="L195" s="122">
        <f t="shared" ref="L195:T195" si="9">SUM(L190:L194)</f>
        <v>0</v>
      </c>
      <c r="M195" s="122">
        <f t="shared" si="9"/>
        <v>0</v>
      </c>
      <c r="N195" s="122">
        <f t="shared" si="9"/>
        <v>8000</v>
      </c>
      <c r="O195" s="122">
        <f t="shared" si="9"/>
        <v>0</v>
      </c>
      <c r="P195" s="122">
        <f t="shared" si="9"/>
        <v>0</v>
      </c>
      <c r="Q195" s="122">
        <f t="shared" si="9"/>
        <v>0</v>
      </c>
      <c r="R195" s="122">
        <f t="shared" si="9"/>
        <v>0</v>
      </c>
      <c r="S195" s="122">
        <f t="shared" si="9"/>
        <v>0</v>
      </c>
      <c r="T195" s="122">
        <f t="shared" si="9"/>
        <v>0</v>
      </c>
      <c r="U195" s="122">
        <f>SUM(U190:U193)</f>
        <v>0</v>
      </c>
      <c r="V195" s="122">
        <f>SUM(V190:V193)</f>
        <v>0</v>
      </c>
      <c r="W195" s="122">
        <f>SUM(W190:W193)</f>
        <v>0</v>
      </c>
      <c r="X195" s="122">
        <f>SUM(X190:X193)</f>
        <v>28400</v>
      </c>
      <c r="Y195" s="122"/>
      <c r="Z195" s="139"/>
      <c r="AA195" s="140"/>
      <c r="AB195" s="140"/>
      <c r="AC195" s="140"/>
      <c r="AD195" s="140"/>
      <c r="AE195" s="121"/>
      <c r="AF195" s="121"/>
      <c r="AG195" s="141"/>
      <c r="AH195" s="2"/>
      <c r="AI195" s="2"/>
    </row>
    <row r="196" spans="1:35" ht="84" customHeight="1" x14ac:dyDescent="0.2">
      <c r="A196" s="138"/>
      <c r="B196" s="121"/>
      <c r="C196" s="121"/>
      <c r="D196" s="121"/>
      <c r="E196" s="210" t="s">
        <v>826</v>
      </c>
      <c r="F196" s="380"/>
      <c r="G196" s="121"/>
      <c r="H196" s="138"/>
      <c r="I196" s="380"/>
      <c r="J196" s="122"/>
      <c r="K196" s="142">
        <f>K6+K7+K18+K31+K33+K35+K48+K56+K58+K62+5000+2000</f>
        <v>108700</v>
      </c>
      <c r="L196" s="122"/>
      <c r="M196" s="122"/>
      <c r="N196" s="122"/>
      <c r="O196" s="122"/>
      <c r="P196" s="122"/>
      <c r="Q196" s="122"/>
      <c r="R196" s="122"/>
      <c r="S196" s="122"/>
      <c r="T196" s="122"/>
      <c r="U196" s="122"/>
      <c r="V196" s="122"/>
      <c r="W196" s="122"/>
      <c r="X196" s="122"/>
      <c r="Y196" s="122"/>
      <c r="Z196" s="139"/>
      <c r="AA196" s="140"/>
      <c r="AB196" s="140"/>
      <c r="AC196" s="140"/>
      <c r="AD196" s="140"/>
      <c r="AE196" s="121"/>
      <c r="AF196" s="121"/>
      <c r="AG196" s="141"/>
      <c r="AH196" s="2"/>
      <c r="AI196" s="2"/>
    </row>
    <row r="197" spans="1:35" ht="48" customHeight="1" x14ac:dyDescent="0.2">
      <c r="A197" s="138"/>
      <c r="B197" s="121"/>
      <c r="C197" s="121"/>
      <c r="D197" s="121"/>
      <c r="E197" s="210" t="s">
        <v>827</v>
      </c>
      <c r="F197" s="380"/>
      <c r="G197" s="121"/>
      <c r="H197" s="138"/>
      <c r="I197" s="380"/>
      <c r="J197" s="122"/>
      <c r="K197" s="162">
        <f>-K195+K196</f>
        <v>86300</v>
      </c>
      <c r="L197" s="122"/>
      <c r="M197" s="122"/>
      <c r="N197" s="122"/>
      <c r="O197" s="122"/>
      <c r="P197" s="122"/>
      <c r="Q197" s="122"/>
      <c r="R197" s="122"/>
      <c r="S197" s="122"/>
      <c r="T197" s="122"/>
      <c r="U197" s="122"/>
      <c r="V197" s="122"/>
      <c r="W197" s="122"/>
      <c r="X197" s="122"/>
      <c r="Y197" s="122"/>
      <c r="Z197" s="139"/>
      <c r="AA197" s="140"/>
      <c r="AB197" s="140"/>
      <c r="AC197" s="140"/>
      <c r="AD197" s="140"/>
      <c r="AE197" s="121"/>
      <c r="AF197" s="121"/>
      <c r="AG197" s="141"/>
      <c r="AH197" s="2"/>
      <c r="AI197" s="2"/>
    </row>
    <row r="198" spans="1:35" x14ac:dyDescent="0.2">
      <c r="K198" s="163"/>
    </row>
    <row r="199" spans="1:35" x14ac:dyDescent="0.2">
      <c r="K199" s="163"/>
    </row>
    <row r="201" spans="1:35" x14ac:dyDescent="0.2">
      <c r="K201" s="163"/>
    </row>
    <row r="202" spans="1:35" x14ac:dyDescent="0.2">
      <c r="K202" s="163"/>
    </row>
    <row r="204" spans="1:35" x14ac:dyDescent="0.2">
      <c r="D204" s="212" t="s">
        <v>828</v>
      </c>
      <c r="E204" s="212" t="s">
        <v>829</v>
      </c>
      <c r="K204" s="163">
        <f>K196+K67</f>
        <v>316700</v>
      </c>
    </row>
    <row r="205" spans="1:35" x14ac:dyDescent="0.2">
      <c r="K205" s="163"/>
    </row>
  </sheetData>
  <autoFilter ref="A4:AI183" xr:uid="{00000000-0009-0000-0000-000002000000}">
    <filterColumn colId="10" showButton="0"/>
    <filterColumn colId="11" showButton="0"/>
    <filterColumn colId="13" showButton="0"/>
    <filterColumn colId="14" showButton="0"/>
    <filterColumn colId="16" showButton="0"/>
    <filterColumn colId="17" showButton="0"/>
    <filterColumn colId="19" showButton="0"/>
    <filterColumn colId="20" showButton="0"/>
  </autoFilter>
  <mergeCells count="10">
    <mergeCell ref="K4:M4"/>
    <mergeCell ref="N4:P4"/>
    <mergeCell ref="Q4:S4"/>
    <mergeCell ref="T4:V4"/>
    <mergeCell ref="B2:E2"/>
    <mergeCell ref="K189:M189"/>
    <mergeCell ref="N189:P189"/>
    <mergeCell ref="Q189:S189"/>
    <mergeCell ref="T189:V189"/>
    <mergeCell ref="A187:E187"/>
  </mergeCells>
  <pageMargins left="0.39370078740157483" right="0.39370078740157483" top="0.39370078740157483" bottom="0.68897637795275601" header="0.39370078740157483" footer="0.39370078740157483"/>
  <pageSetup paperSize="9" orientation="landscape" r:id="rId1"/>
  <headerFooter alignWithMargins="0">
    <oddFooter>&amp;C&amp;R&amp;L&amp;"Calibri"&amp;11&amp;K000000&amp;"Arial"&amp;8 FaMa+ (c) 2005, TESCO SW 
KUMKPrehled_financ_RPTREM03 06.04.2023 8:43:37 Strana: &amp;P/&amp;N _x000D_&amp;1#&amp;"Calibri"&amp;9&amp;K000000Klasifikace informací: Neveřejné</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outlinePr summaryBelow="0" summaryRight="0"/>
    <pageSetUpPr fitToPage="1"/>
  </sheetPr>
  <dimension ref="A1:AI66"/>
  <sheetViews>
    <sheetView showGridLines="0" zoomScaleNormal="100" workbookViewId="0">
      <pane xSplit="5" ySplit="5" topLeftCell="H6" activePane="bottomRight" state="frozen"/>
      <selection pane="topRight" activeCell="F1" sqref="F1"/>
      <selection pane="bottomLeft" activeCell="A6" sqref="A6"/>
      <selection pane="bottomRight" activeCell="H74" sqref="H74"/>
    </sheetView>
  </sheetViews>
  <sheetFormatPr defaultRowHeight="12.75" x14ac:dyDescent="0.2"/>
  <cols>
    <col min="1" max="1" width="14.5703125" customWidth="1"/>
    <col min="2" max="3" width="11.42578125" customWidth="1"/>
    <col min="4" max="4" width="43.28515625" customWidth="1"/>
    <col min="5" max="5" width="39.140625" customWidth="1"/>
    <col min="6" max="6" width="11.42578125" customWidth="1"/>
    <col min="7" max="7" width="11.42578125" hidden="1" customWidth="1"/>
    <col min="8" max="24" width="11.42578125" customWidth="1"/>
    <col min="25" max="25" width="11.42578125" hidden="1" customWidth="1"/>
    <col min="26" max="31" width="11.42578125" customWidth="1"/>
    <col min="32" max="32" width="11.42578125" hidden="1" customWidth="1"/>
    <col min="33" max="33" width="67" customWidth="1"/>
    <col min="34" max="34" width="16.140625" customWidth="1"/>
    <col min="35" max="35" width="68" customWidth="1"/>
  </cols>
  <sheetData>
    <row r="1" spans="1:35" ht="5.6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22.5" customHeight="1" x14ac:dyDescent="0.2">
      <c r="A2" s="1"/>
      <c r="B2" s="448" t="s">
        <v>830</v>
      </c>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1"/>
    </row>
    <row r="3" spans="1:35" ht="11.45" customHeight="1" thickBo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45.75" thickBot="1" x14ac:dyDescent="0.25">
      <c r="A4" s="20" t="s">
        <v>16</v>
      </c>
      <c r="B4" s="20" t="s">
        <v>17</v>
      </c>
      <c r="C4" s="20" t="s">
        <v>18</v>
      </c>
      <c r="D4" s="20" t="s">
        <v>19</v>
      </c>
      <c r="E4" s="20" t="s">
        <v>295</v>
      </c>
      <c r="F4" s="20" t="s">
        <v>22</v>
      </c>
      <c r="G4" s="20" t="s">
        <v>23</v>
      </c>
      <c r="H4" s="20" t="s">
        <v>24</v>
      </c>
      <c r="I4" s="20" t="s">
        <v>25</v>
      </c>
      <c r="J4" s="20" t="s">
        <v>296</v>
      </c>
      <c r="K4" s="449" t="s">
        <v>297</v>
      </c>
      <c r="L4" s="449"/>
      <c r="M4" s="449"/>
      <c r="N4" s="450" t="s">
        <v>298</v>
      </c>
      <c r="O4" s="450"/>
      <c r="P4" s="450"/>
      <c r="Q4" s="450" t="s">
        <v>299</v>
      </c>
      <c r="R4" s="450"/>
      <c r="S4" s="450"/>
      <c r="T4" s="450" t="s">
        <v>300</v>
      </c>
      <c r="U4" s="450"/>
      <c r="V4" s="450"/>
      <c r="W4" s="20" t="s">
        <v>301</v>
      </c>
      <c r="X4" s="20" t="s">
        <v>302</v>
      </c>
      <c r="Y4" s="20" t="s">
        <v>33</v>
      </c>
      <c r="Z4" s="20" t="s">
        <v>34</v>
      </c>
      <c r="AA4" s="28" t="s">
        <v>35</v>
      </c>
      <c r="AB4" s="29" t="s">
        <v>36</v>
      </c>
      <c r="AC4" s="30" t="s">
        <v>37</v>
      </c>
      <c r="AD4" s="20" t="s">
        <v>38</v>
      </c>
      <c r="AE4" s="20" t="s">
        <v>39</v>
      </c>
      <c r="AF4" s="20" t="s">
        <v>40</v>
      </c>
      <c r="AG4" s="20" t="s">
        <v>303</v>
      </c>
      <c r="AH4" s="2"/>
      <c r="AI4" s="2"/>
    </row>
    <row r="5" spans="1:35" ht="23.25" thickBot="1" x14ac:dyDescent="0.25">
      <c r="A5" s="3"/>
      <c r="B5" s="4"/>
      <c r="C5" s="4"/>
      <c r="D5" s="4"/>
      <c r="E5" s="4"/>
      <c r="F5" s="4"/>
      <c r="G5" s="4"/>
      <c r="H5" s="4"/>
      <c r="I5" s="4"/>
      <c r="J5" s="5"/>
      <c r="K5" s="6" t="s">
        <v>42</v>
      </c>
      <c r="L5" s="6" t="s">
        <v>43</v>
      </c>
      <c r="M5" s="6" t="s">
        <v>44</v>
      </c>
      <c r="N5" s="6" t="s">
        <v>42</v>
      </c>
      <c r="O5" s="6" t="s">
        <v>43</v>
      </c>
      <c r="P5" s="6" t="s">
        <v>44</v>
      </c>
      <c r="Q5" s="6" t="s">
        <v>42</v>
      </c>
      <c r="R5" s="6" t="s">
        <v>43</v>
      </c>
      <c r="S5" s="6" t="s">
        <v>44</v>
      </c>
      <c r="T5" s="6" t="s">
        <v>42</v>
      </c>
      <c r="U5" s="6" t="s">
        <v>43</v>
      </c>
      <c r="V5" s="6" t="s">
        <v>44</v>
      </c>
      <c r="W5" s="3"/>
      <c r="X5" s="4"/>
      <c r="Y5" s="4"/>
      <c r="Z5" s="4"/>
      <c r="AA5" s="4"/>
      <c r="AB5" s="4"/>
      <c r="AC5" s="4"/>
      <c r="AD5" s="4"/>
      <c r="AE5" s="4"/>
      <c r="AF5" s="4"/>
      <c r="AG5" s="5"/>
      <c r="AH5" s="2"/>
      <c r="AI5" s="2"/>
    </row>
    <row r="6" spans="1:35" ht="30" customHeight="1" x14ac:dyDescent="0.2">
      <c r="A6" s="108" t="s">
        <v>272</v>
      </c>
      <c r="B6" s="9" t="s">
        <v>273</v>
      </c>
      <c r="C6" s="9" t="s">
        <v>118</v>
      </c>
      <c r="D6" s="9" t="s">
        <v>274</v>
      </c>
      <c r="E6" s="9" t="s">
        <v>275</v>
      </c>
      <c r="F6" s="13" t="s">
        <v>51</v>
      </c>
      <c r="G6" s="9"/>
      <c r="H6" s="9" t="s">
        <v>62</v>
      </c>
      <c r="I6" s="11">
        <v>2024</v>
      </c>
      <c r="J6" s="12">
        <v>0</v>
      </c>
      <c r="K6" s="107">
        <v>5000</v>
      </c>
      <c r="L6" s="12">
        <v>0</v>
      </c>
      <c r="M6" s="12">
        <v>0</v>
      </c>
      <c r="N6" s="12">
        <v>0</v>
      </c>
      <c r="O6" s="12">
        <v>0</v>
      </c>
      <c r="P6" s="12">
        <v>0</v>
      </c>
      <c r="Q6" s="12">
        <v>0</v>
      </c>
      <c r="R6" s="12">
        <v>0</v>
      </c>
      <c r="S6" s="12">
        <v>0</v>
      </c>
      <c r="T6" s="12">
        <v>0</v>
      </c>
      <c r="U6" s="12">
        <v>0</v>
      </c>
      <c r="V6" s="12">
        <v>0</v>
      </c>
      <c r="W6" s="12">
        <v>0</v>
      </c>
      <c r="X6" s="12">
        <v>5000</v>
      </c>
      <c r="Y6" s="12"/>
      <c r="Z6" s="11">
        <v>1</v>
      </c>
      <c r="AA6" s="26" t="s">
        <v>53</v>
      </c>
      <c r="AB6" s="13" t="s">
        <v>114</v>
      </c>
      <c r="AC6" s="13" t="s">
        <v>63</v>
      </c>
      <c r="AD6" s="13" t="s">
        <v>54</v>
      </c>
      <c r="AE6" s="9" t="s">
        <v>277</v>
      </c>
      <c r="AF6" s="9"/>
      <c r="AG6" s="7" t="s">
        <v>831</v>
      </c>
      <c r="AH6" s="2"/>
      <c r="AI6" s="2"/>
    </row>
    <row r="7" spans="1:35" ht="30" hidden="1" customHeight="1" x14ac:dyDescent="0.2">
      <c r="A7" s="118" t="s">
        <v>832</v>
      </c>
      <c r="B7" s="106" t="s">
        <v>273</v>
      </c>
      <c r="C7" s="106" t="s">
        <v>67</v>
      </c>
      <c r="D7" s="106" t="s">
        <v>279</v>
      </c>
      <c r="E7" s="106" t="s">
        <v>833</v>
      </c>
      <c r="F7" s="13" t="s">
        <v>51</v>
      </c>
      <c r="G7" s="9"/>
      <c r="H7" s="9" t="s">
        <v>62</v>
      </c>
      <c r="I7" s="11">
        <v>2024</v>
      </c>
      <c r="J7" s="12">
        <v>0</v>
      </c>
      <c r="K7" s="107">
        <v>0</v>
      </c>
      <c r="L7" s="12">
        <v>0</v>
      </c>
      <c r="M7" s="12">
        <v>0</v>
      </c>
      <c r="N7" s="12">
        <v>1000</v>
      </c>
      <c r="O7" s="12">
        <v>0</v>
      </c>
      <c r="P7" s="12">
        <v>0</v>
      </c>
      <c r="Q7" s="12">
        <v>0</v>
      </c>
      <c r="R7" s="12">
        <v>0</v>
      </c>
      <c r="S7" s="12">
        <v>0</v>
      </c>
      <c r="T7" s="12">
        <v>0</v>
      </c>
      <c r="U7" s="12">
        <v>0</v>
      </c>
      <c r="V7" s="12">
        <v>0</v>
      </c>
      <c r="W7" s="12">
        <v>0</v>
      </c>
      <c r="X7" s="12">
        <v>1000</v>
      </c>
      <c r="Y7" s="12"/>
      <c r="Z7" s="11">
        <v>21</v>
      </c>
      <c r="AA7" s="26" t="s">
        <v>53</v>
      </c>
      <c r="AB7" s="13"/>
      <c r="AC7" s="13"/>
      <c r="AD7" s="13"/>
      <c r="AE7" s="9" t="s">
        <v>251</v>
      </c>
      <c r="AF7" s="9"/>
      <c r="AG7" s="7" t="s">
        <v>834</v>
      </c>
      <c r="AH7" s="2"/>
      <c r="AI7" s="2"/>
    </row>
    <row r="8" spans="1:35" ht="30" customHeight="1" x14ac:dyDescent="0.2">
      <c r="A8" s="108" t="s">
        <v>278</v>
      </c>
      <c r="B8" s="9" t="s">
        <v>273</v>
      </c>
      <c r="C8" s="9" t="s">
        <v>67</v>
      </c>
      <c r="D8" s="9" t="s">
        <v>279</v>
      </c>
      <c r="E8" s="9" t="s">
        <v>280</v>
      </c>
      <c r="F8" s="13" t="s">
        <v>51</v>
      </c>
      <c r="G8" s="9"/>
      <c r="H8" s="9" t="s">
        <v>62</v>
      </c>
      <c r="I8" s="11">
        <v>2024</v>
      </c>
      <c r="J8" s="12">
        <v>95</v>
      </c>
      <c r="K8" s="107">
        <v>2500</v>
      </c>
      <c r="L8" s="12">
        <v>0</v>
      </c>
      <c r="M8" s="12">
        <v>0</v>
      </c>
      <c r="N8" s="12">
        <v>0</v>
      </c>
      <c r="O8" s="12">
        <v>0</v>
      </c>
      <c r="P8" s="39">
        <v>20000</v>
      </c>
      <c r="Q8" s="12">
        <v>0</v>
      </c>
      <c r="R8" s="12">
        <v>0</v>
      </c>
      <c r="S8" s="39">
        <v>80000</v>
      </c>
      <c r="T8" s="12">
        <v>0</v>
      </c>
      <c r="U8" s="12">
        <v>0</v>
      </c>
      <c r="V8" s="12">
        <v>0</v>
      </c>
      <c r="W8" s="12">
        <v>0</v>
      </c>
      <c r="X8" s="12">
        <v>102595</v>
      </c>
      <c r="Y8" s="12">
        <v>95</v>
      </c>
      <c r="Z8" s="11">
        <v>3</v>
      </c>
      <c r="AA8" s="26" t="s">
        <v>53</v>
      </c>
      <c r="AB8" s="13"/>
      <c r="AC8" s="13"/>
      <c r="AD8" s="13"/>
      <c r="AE8" s="9" t="s">
        <v>251</v>
      </c>
      <c r="AF8" s="9" t="s">
        <v>65</v>
      </c>
      <c r="AG8" s="7" t="s">
        <v>835</v>
      </c>
      <c r="AH8" s="2"/>
      <c r="AI8" s="2"/>
    </row>
    <row r="9" spans="1:35" ht="30" customHeight="1" x14ac:dyDescent="0.2">
      <c r="A9" s="108" t="s">
        <v>282</v>
      </c>
      <c r="B9" s="9" t="s">
        <v>273</v>
      </c>
      <c r="C9" s="9" t="s">
        <v>67</v>
      </c>
      <c r="D9" s="9" t="s">
        <v>279</v>
      </c>
      <c r="E9" s="59" t="s">
        <v>283</v>
      </c>
      <c r="F9" s="13" t="s">
        <v>51</v>
      </c>
      <c r="G9" s="9"/>
      <c r="H9" s="9" t="s">
        <v>62</v>
      </c>
      <c r="I9" s="11">
        <v>2024</v>
      </c>
      <c r="J9" s="12">
        <v>0</v>
      </c>
      <c r="K9" s="107">
        <v>3700</v>
      </c>
      <c r="L9" s="12">
        <v>0</v>
      </c>
      <c r="M9" s="12">
        <v>0</v>
      </c>
      <c r="N9" s="12">
        <v>0</v>
      </c>
      <c r="O9" s="12">
        <v>0</v>
      </c>
      <c r="P9" s="12">
        <v>0</v>
      </c>
      <c r="Q9" s="12">
        <v>0</v>
      </c>
      <c r="R9" s="12">
        <v>0</v>
      </c>
      <c r="S9" s="12">
        <v>0</v>
      </c>
      <c r="T9" s="12">
        <v>0</v>
      </c>
      <c r="U9" s="12">
        <v>0</v>
      </c>
      <c r="V9" s="12">
        <v>0</v>
      </c>
      <c r="W9" s="12">
        <v>0</v>
      </c>
      <c r="X9" s="12">
        <v>3700</v>
      </c>
      <c r="Y9" s="12"/>
      <c r="Z9" s="11">
        <v>1</v>
      </c>
      <c r="AA9" s="26" t="s">
        <v>53</v>
      </c>
      <c r="AB9" s="13"/>
      <c r="AC9" s="13"/>
      <c r="AD9" s="13"/>
      <c r="AE9" s="9" t="s">
        <v>251</v>
      </c>
      <c r="AF9" s="9" t="s">
        <v>65</v>
      </c>
      <c r="AG9" s="7" t="s">
        <v>836</v>
      </c>
      <c r="AH9" s="2"/>
      <c r="AI9" s="2"/>
    </row>
    <row r="10" spans="1:35" ht="30" hidden="1" customHeight="1" x14ac:dyDescent="0.2">
      <c r="A10" s="9" t="s">
        <v>837</v>
      </c>
      <c r="B10" s="9" t="s">
        <v>273</v>
      </c>
      <c r="C10" s="9" t="s">
        <v>58</v>
      </c>
      <c r="D10" s="9" t="s">
        <v>838</v>
      </c>
      <c r="E10" s="9" t="s">
        <v>839</v>
      </c>
      <c r="F10" s="13" t="s">
        <v>51</v>
      </c>
      <c r="G10" s="9"/>
      <c r="H10" s="9" t="s">
        <v>52</v>
      </c>
      <c r="I10" s="11">
        <v>2024</v>
      </c>
      <c r="J10" s="12">
        <v>0</v>
      </c>
      <c r="K10" s="66">
        <v>1000</v>
      </c>
      <c r="L10" s="12">
        <v>0</v>
      </c>
      <c r="M10" s="12">
        <v>0</v>
      </c>
      <c r="N10" s="12">
        <v>10000</v>
      </c>
      <c r="O10" s="12">
        <v>0</v>
      </c>
      <c r="P10" s="12">
        <v>0</v>
      </c>
      <c r="Q10" s="12">
        <v>0</v>
      </c>
      <c r="R10" s="12">
        <v>0</v>
      </c>
      <c r="S10" s="12">
        <v>0</v>
      </c>
      <c r="T10" s="12">
        <v>0</v>
      </c>
      <c r="U10" s="12">
        <v>0</v>
      </c>
      <c r="V10" s="12">
        <v>0</v>
      </c>
      <c r="W10" s="12">
        <v>0</v>
      </c>
      <c r="X10" s="12">
        <v>11000</v>
      </c>
      <c r="Y10" s="12"/>
      <c r="Z10" s="11">
        <v>2</v>
      </c>
      <c r="AA10" s="64" t="s">
        <v>114</v>
      </c>
      <c r="AB10" s="13" t="s">
        <v>114</v>
      </c>
      <c r="AC10" s="13" t="s">
        <v>114</v>
      </c>
      <c r="AD10" s="13" t="s">
        <v>64</v>
      </c>
      <c r="AE10" s="9" t="s">
        <v>55</v>
      </c>
      <c r="AF10" s="9"/>
      <c r="AG10" s="7" t="s">
        <v>840</v>
      </c>
      <c r="AH10" s="2"/>
      <c r="AI10" s="2"/>
    </row>
    <row r="11" spans="1:35" ht="30" hidden="1" customHeight="1" x14ac:dyDescent="0.2">
      <c r="A11" s="9" t="s">
        <v>841</v>
      </c>
      <c r="B11" s="9" t="s">
        <v>273</v>
      </c>
      <c r="C11" s="9" t="s">
        <v>67</v>
      </c>
      <c r="D11" s="9" t="s">
        <v>279</v>
      </c>
      <c r="E11" s="9" t="s">
        <v>842</v>
      </c>
      <c r="F11" s="13" t="s">
        <v>51</v>
      </c>
      <c r="G11" s="9"/>
      <c r="H11" s="9" t="s">
        <v>52</v>
      </c>
      <c r="I11" s="11">
        <v>2024</v>
      </c>
      <c r="J11" s="12">
        <v>0</v>
      </c>
      <c r="K11" s="66">
        <v>4325</v>
      </c>
      <c r="L11" s="12">
        <v>0</v>
      </c>
      <c r="M11" s="12">
        <v>0</v>
      </c>
      <c r="N11" s="12">
        <v>4175</v>
      </c>
      <c r="O11" s="12">
        <v>0</v>
      </c>
      <c r="P11" s="12">
        <v>0</v>
      </c>
      <c r="Q11" s="12">
        <v>0</v>
      </c>
      <c r="R11" s="12">
        <v>0</v>
      </c>
      <c r="S11" s="12">
        <v>0</v>
      </c>
      <c r="T11" s="12">
        <v>0</v>
      </c>
      <c r="U11" s="12">
        <v>0</v>
      </c>
      <c r="V11" s="12">
        <v>0</v>
      </c>
      <c r="W11" s="12">
        <v>0</v>
      </c>
      <c r="X11" s="12">
        <v>8500</v>
      </c>
      <c r="Y11" s="12"/>
      <c r="Z11" s="11">
        <v>3</v>
      </c>
      <c r="AA11" s="64" t="s">
        <v>114</v>
      </c>
      <c r="AB11" s="13" t="s">
        <v>114</v>
      </c>
      <c r="AC11" s="13" t="s">
        <v>63</v>
      </c>
      <c r="AD11" s="13" t="s">
        <v>64</v>
      </c>
      <c r="AE11" s="9" t="s">
        <v>251</v>
      </c>
      <c r="AF11" s="9"/>
      <c r="AG11" s="7" t="s">
        <v>843</v>
      </c>
      <c r="AH11" s="2"/>
      <c r="AI11" s="2"/>
    </row>
    <row r="12" spans="1:35" ht="30" hidden="1" customHeight="1" x14ac:dyDescent="0.2">
      <c r="A12" s="9" t="s">
        <v>844</v>
      </c>
      <c r="B12" s="9" t="s">
        <v>273</v>
      </c>
      <c r="C12" s="9" t="s">
        <v>67</v>
      </c>
      <c r="D12" s="9" t="s">
        <v>279</v>
      </c>
      <c r="E12" s="9" t="s">
        <v>845</v>
      </c>
      <c r="F12" s="13" t="s">
        <v>51</v>
      </c>
      <c r="G12" s="9"/>
      <c r="H12" s="9" t="s">
        <v>52</v>
      </c>
      <c r="I12" s="11">
        <v>2024</v>
      </c>
      <c r="J12" s="12">
        <v>0</v>
      </c>
      <c r="K12" s="66">
        <v>2500</v>
      </c>
      <c r="L12" s="12">
        <v>0</v>
      </c>
      <c r="M12" s="12">
        <v>0</v>
      </c>
      <c r="N12" s="12">
        <v>0</v>
      </c>
      <c r="O12" s="12">
        <v>0</v>
      </c>
      <c r="P12" s="12">
        <v>0</v>
      </c>
      <c r="Q12" s="12">
        <v>0</v>
      </c>
      <c r="R12" s="12">
        <v>0</v>
      </c>
      <c r="S12" s="12">
        <v>0</v>
      </c>
      <c r="T12" s="12">
        <v>0</v>
      </c>
      <c r="U12" s="12">
        <v>0</v>
      </c>
      <c r="V12" s="12">
        <v>0</v>
      </c>
      <c r="W12" s="12">
        <v>0</v>
      </c>
      <c r="X12" s="12">
        <v>2500</v>
      </c>
      <c r="Y12" s="12"/>
      <c r="Z12" s="11">
        <v>1</v>
      </c>
      <c r="AA12" s="64" t="s">
        <v>114</v>
      </c>
      <c r="AB12" s="13"/>
      <c r="AC12" s="13"/>
      <c r="AD12" s="13"/>
      <c r="AE12" s="9" t="s">
        <v>251</v>
      </c>
      <c r="AF12" s="9"/>
      <c r="AG12" s="7" t="s">
        <v>846</v>
      </c>
      <c r="AH12" s="2"/>
      <c r="AI12" s="2"/>
    </row>
    <row r="13" spans="1:35" ht="30" hidden="1" customHeight="1" x14ac:dyDescent="0.2">
      <c r="A13" s="9" t="s">
        <v>847</v>
      </c>
      <c r="B13" s="9" t="s">
        <v>273</v>
      </c>
      <c r="C13" s="9" t="s">
        <v>58</v>
      </c>
      <c r="D13" s="9" t="s">
        <v>838</v>
      </c>
      <c r="E13" s="9" t="s">
        <v>848</v>
      </c>
      <c r="F13" s="13" t="s">
        <v>51</v>
      </c>
      <c r="G13" s="9"/>
      <c r="H13" s="9" t="s">
        <v>52</v>
      </c>
      <c r="I13" s="11">
        <v>2024</v>
      </c>
      <c r="J13" s="12">
        <v>0</v>
      </c>
      <c r="K13" s="66">
        <v>14000</v>
      </c>
      <c r="L13" s="12">
        <v>0</v>
      </c>
      <c r="M13" s="12">
        <v>0</v>
      </c>
      <c r="N13" s="12">
        <v>0</v>
      </c>
      <c r="O13" s="12">
        <v>0</v>
      </c>
      <c r="P13" s="12">
        <v>0</v>
      </c>
      <c r="Q13" s="12">
        <v>0</v>
      </c>
      <c r="R13" s="12">
        <v>0</v>
      </c>
      <c r="S13" s="12">
        <v>0</v>
      </c>
      <c r="T13" s="12">
        <v>0</v>
      </c>
      <c r="U13" s="12">
        <v>0</v>
      </c>
      <c r="V13" s="12">
        <v>0</v>
      </c>
      <c r="W13" s="12">
        <v>0</v>
      </c>
      <c r="X13" s="12">
        <v>14000</v>
      </c>
      <c r="Y13" s="12"/>
      <c r="Z13" s="11">
        <v>2</v>
      </c>
      <c r="AA13" s="64" t="s">
        <v>114</v>
      </c>
      <c r="AB13" s="13" t="s">
        <v>114</v>
      </c>
      <c r="AC13" s="13" t="s">
        <v>63</v>
      </c>
      <c r="AD13" s="13" t="s">
        <v>64</v>
      </c>
      <c r="AE13" s="9" t="s">
        <v>55</v>
      </c>
      <c r="AF13" s="9"/>
      <c r="AG13" s="7" t="s">
        <v>849</v>
      </c>
      <c r="AH13" s="2"/>
      <c r="AI13" s="2"/>
    </row>
    <row r="14" spans="1:35" ht="30" hidden="1" customHeight="1" x14ac:dyDescent="0.2">
      <c r="A14" s="9" t="s">
        <v>850</v>
      </c>
      <c r="B14" s="9" t="s">
        <v>273</v>
      </c>
      <c r="C14" s="9" t="s">
        <v>118</v>
      </c>
      <c r="D14" s="9" t="s">
        <v>851</v>
      </c>
      <c r="E14" s="9" t="s">
        <v>852</v>
      </c>
      <c r="F14" s="13" t="s">
        <v>51</v>
      </c>
      <c r="G14" s="9" t="s">
        <v>853</v>
      </c>
      <c r="H14" s="9" t="s">
        <v>52</v>
      </c>
      <c r="I14" s="11">
        <v>2024</v>
      </c>
      <c r="J14" s="12">
        <v>0</v>
      </c>
      <c r="K14" s="66">
        <v>20000</v>
      </c>
      <c r="L14" s="12">
        <v>0</v>
      </c>
      <c r="M14" s="12">
        <v>0</v>
      </c>
      <c r="N14" s="12">
        <v>0</v>
      </c>
      <c r="O14" s="12">
        <v>0</v>
      </c>
      <c r="P14" s="12">
        <v>0</v>
      </c>
      <c r="Q14" s="12">
        <v>0</v>
      </c>
      <c r="R14" s="12">
        <v>0</v>
      </c>
      <c r="S14" s="12">
        <v>0</v>
      </c>
      <c r="T14" s="12">
        <v>0</v>
      </c>
      <c r="U14" s="12">
        <v>0</v>
      </c>
      <c r="V14" s="12">
        <v>0</v>
      </c>
      <c r="W14" s="12">
        <v>0</v>
      </c>
      <c r="X14" s="12">
        <v>20000</v>
      </c>
      <c r="Y14" s="12"/>
      <c r="Z14" s="11">
        <v>2</v>
      </c>
      <c r="AA14" s="64" t="s">
        <v>114</v>
      </c>
      <c r="AB14" s="13" t="s">
        <v>114</v>
      </c>
      <c r="AC14" s="26" t="s">
        <v>53</v>
      </c>
      <c r="AD14" s="13" t="s">
        <v>64</v>
      </c>
      <c r="AE14" s="9" t="s">
        <v>72</v>
      </c>
      <c r="AF14" s="9"/>
      <c r="AG14" s="7" t="s">
        <v>854</v>
      </c>
      <c r="AH14" s="2"/>
      <c r="AI14" s="2"/>
    </row>
    <row r="15" spans="1:35" ht="30" hidden="1" customHeight="1" x14ac:dyDescent="0.2">
      <c r="A15" s="9" t="s">
        <v>855</v>
      </c>
      <c r="B15" s="9" t="s">
        <v>273</v>
      </c>
      <c r="C15" s="9" t="s">
        <v>67</v>
      </c>
      <c r="D15" s="9" t="s">
        <v>856</v>
      </c>
      <c r="E15" s="9" t="s">
        <v>857</v>
      </c>
      <c r="F15" s="13" t="s">
        <v>51</v>
      </c>
      <c r="G15" s="9"/>
      <c r="H15" s="9" t="s">
        <v>62</v>
      </c>
      <c r="I15" s="11">
        <v>2024</v>
      </c>
      <c r="J15" s="12">
        <v>0</v>
      </c>
      <c r="K15" s="66">
        <v>0</v>
      </c>
      <c r="L15" s="12">
        <v>0</v>
      </c>
      <c r="M15" s="12">
        <v>46000</v>
      </c>
      <c r="N15" s="12">
        <v>0</v>
      </c>
      <c r="O15" s="12">
        <v>0</v>
      </c>
      <c r="P15" s="12">
        <v>0</v>
      </c>
      <c r="Q15" s="12">
        <v>0</v>
      </c>
      <c r="R15" s="12">
        <v>0</v>
      </c>
      <c r="S15" s="12">
        <v>0</v>
      </c>
      <c r="T15" s="12">
        <v>0</v>
      </c>
      <c r="U15" s="12">
        <v>0</v>
      </c>
      <c r="V15" s="12">
        <v>0</v>
      </c>
      <c r="W15" s="12">
        <v>0</v>
      </c>
      <c r="X15" s="12">
        <v>46000</v>
      </c>
      <c r="Y15" s="12"/>
      <c r="Z15" s="11">
        <v>1</v>
      </c>
      <c r="AA15" s="64" t="s">
        <v>114</v>
      </c>
      <c r="AB15" s="13"/>
      <c r="AC15" s="13" t="s">
        <v>163</v>
      </c>
      <c r="AD15" s="13"/>
      <c r="AE15" s="9" t="s">
        <v>251</v>
      </c>
      <c r="AF15" s="9"/>
      <c r="AG15" s="7" t="s">
        <v>858</v>
      </c>
      <c r="AH15" s="2"/>
      <c r="AI15" s="2"/>
    </row>
    <row r="16" spans="1:35" ht="30" hidden="1" customHeight="1" x14ac:dyDescent="0.2">
      <c r="A16" s="9" t="s">
        <v>859</v>
      </c>
      <c r="B16" s="9" t="s">
        <v>273</v>
      </c>
      <c r="C16" s="9" t="s">
        <v>93</v>
      </c>
      <c r="D16" s="9" t="s">
        <v>860</v>
      </c>
      <c r="E16" s="9" t="s">
        <v>861</v>
      </c>
      <c r="F16" s="13" t="s">
        <v>51</v>
      </c>
      <c r="G16" s="9"/>
      <c r="H16" s="9" t="s">
        <v>52</v>
      </c>
      <c r="I16" s="11">
        <v>2024</v>
      </c>
      <c r="J16" s="12">
        <v>250</v>
      </c>
      <c r="K16" s="66">
        <v>5500</v>
      </c>
      <c r="L16" s="12">
        <v>0</v>
      </c>
      <c r="M16" s="12">
        <v>0</v>
      </c>
      <c r="N16" s="12">
        <v>0</v>
      </c>
      <c r="O16" s="12">
        <v>0</v>
      </c>
      <c r="P16" s="12">
        <v>0</v>
      </c>
      <c r="Q16" s="12">
        <v>0</v>
      </c>
      <c r="R16" s="12">
        <v>0</v>
      </c>
      <c r="S16" s="12">
        <v>0</v>
      </c>
      <c r="T16" s="12">
        <v>0</v>
      </c>
      <c r="U16" s="12">
        <v>0</v>
      </c>
      <c r="V16" s="12">
        <v>0</v>
      </c>
      <c r="W16" s="12">
        <v>0</v>
      </c>
      <c r="X16" s="12">
        <v>5750</v>
      </c>
      <c r="Y16" s="12"/>
      <c r="Z16" s="11">
        <v>1</v>
      </c>
      <c r="AA16" s="64" t="s">
        <v>114</v>
      </c>
      <c r="AB16" s="13"/>
      <c r="AC16" s="13"/>
      <c r="AD16" s="13"/>
      <c r="AE16" s="9" t="s">
        <v>55</v>
      </c>
      <c r="AF16" s="9"/>
      <c r="AG16" s="7" t="s">
        <v>862</v>
      </c>
      <c r="AH16" s="2"/>
      <c r="AI16" s="2"/>
    </row>
    <row r="17" spans="1:35" ht="30" hidden="1" customHeight="1" x14ac:dyDescent="0.2">
      <c r="A17" s="9" t="s">
        <v>863</v>
      </c>
      <c r="B17" s="9" t="s">
        <v>273</v>
      </c>
      <c r="C17" s="9" t="s">
        <v>67</v>
      </c>
      <c r="D17" s="9" t="s">
        <v>279</v>
      </c>
      <c r="E17" s="9" t="s">
        <v>864</v>
      </c>
      <c r="F17" s="13" t="s">
        <v>51</v>
      </c>
      <c r="G17" s="9"/>
      <c r="H17" s="9" t="s">
        <v>52</v>
      </c>
      <c r="I17" s="11">
        <v>2024</v>
      </c>
      <c r="J17" s="12">
        <v>0</v>
      </c>
      <c r="K17" s="66">
        <v>3000</v>
      </c>
      <c r="L17" s="12">
        <v>0</v>
      </c>
      <c r="M17" s="12">
        <v>0</v>
      </c>
      <c r="N17" s="12">
        <v>0</v>
      </c>
      <c r="O17" s="12">
        <v>0</v>
      </c>
      <c r="P17" s="12">
        <v>0</v>
      </c>
      <c r="Q17" s="12">
        <v>0</v>
      </c>
      <c r="R17" s="12">
        <v>0</v>
      </c>
      <c r="S17" s="12">
        <v>0</v>
      </c>
      <c r="T17" s="12">
        <v>0</v>
      </c>
      <c r="U17" s="12">
        <v>0</v>
      </c>
      <c r="V17" s="12">
        <v>0</v>
      </c>
      <c r="W17" s="12">
        <v>0</v>
      </c>
      <c r="X17" s="12">
        <v>3000</v>
      </c>
      <c r="Y17" s="12"/>
      <c r="Z17" s="11">
        <v>5</v>
      </c>
      <c r="AA17" s="64" t="s">
        <v>114</v>
      </c>
      <c r="AB17" s="13" t="s">
        <v>114</v>
      </c>
      <c r="AC17" s="13" t="s">
        <v>63</v>
      </c>
      <c r="AD17" s="13" t="s">
        <v>64</v>
      </c>
      <c r="AE17" s="9" t="s">
        <v>251</v>
      </c>
      <c r="AF17" s="9"/>
      <c r="AG17" s="7" t="s">
        <v>865</v>
      </c>
      <c r="AH17" s="2"/>
      <c r="AI17" s="2"/>
    </row>
    <row r="18" spans="1:35" ht="30" hidden="1" customHeight="1" x14ac:dyDescent="0.2">
      <c r="A18" s="9" t="s">
        <v>866</v>
      </c>
      <c r="B18" s="9" t="s">
        <v>273</v>
      </c>
      <c r="C18" s="9" t="s">
        <v>118</v>
      </c>
      <c r="D18" s="9" t="s">
        <v>867</v>
      </c>
      <c r="E18" s="9" t="s">
        <v>868</v>
      </c>
      <c r="F18" s="13" t="s">
        <v>51</v>
      </c>
      <c r="G18" s="9"/>
      <c r="H18" s="9" t="s">
        <v>52</v>
      </c>
      <c r="I18" s="11">
        <v>2024</v>
      </c>
      <c r="J18" s="12">
        <v>0</v>
      </c>
      <c r="K18" s="66">
        <v>1600</v>
      </c>
      <c r="L18" s="12">
        <v>0</v>
      </c>
      <c r="M18" s="12">
        <v>0</v>
      </c>
      <c r="N18" s="12">
        <v>0</v>
      </c>
      <c r="O18" s="12">
        <v>0</v>
      </c>
      <c r="P18" s="12">
        <v>0</v>
      </c>
      <c r="Q18" s="12">
        <v>0</v>
      </c>
      <c r="R18" s="12">
        <v>0</v>
      </c>
      <c r="S18" s="12">
        <v>0</v>
      </c>
      <c r="T18" s="12">
        <v>0</v>
      </c>
      <c r="U18" s="12">
        <v>0</v>
      </c>
      <c r="V18" s="12">
        <v>0</v>
      </c>
      <c r="W18" s="12">
        <v>0</v>
      </c>
      <c r="X18" s="12">
        <v>1600</v>
      </c>
      <c r="Y18" s="12"/>
      <c r="Z18" s="11">
        <v>3</v>
      </c>
      <c r="AA18" s="64" t="s">
        <v>114</v>
      </c>
      <c r="AB18" s="13"/>
      <c r="AC18" s="13"/>
      <c r="AD18" s="13"/>
      <c r="AE18" s="9" t="s">
        <v>102</v>
      </c>
      <c r="AF18" s="9"/>
      <c r="AG18" s="7" t="s">
        <v>869</v>
      </c>
      <c r="AH18" s="2"/>
      <c r="AI18" s="2"/>
    </row>
    <row r="19" spans="1:35" ht="30" hidden="1" customHeight="1" x14ac:dyDescent="0.2">
      <c r="A19" s="9" t="s">
        <v>870</v>
      </c>
      <c r="B19" s="9" t="s">
        <v>273</v>
      </c>
      <c r="C19" s="9" t="s">
        <v>67</v>
      </c>
      <c r="D19" s="9" t="s">
        <v>279</v>
      </c>
      <c r="E19" s="9" t="s">
        <v>871</v>
      </c>
      <c r="F19" s="13" t="s">
        <v>51</v>
      </c>
      <c r="G19" s="9"/>
      <c r="H19" s="9" t="s">
        <v>52</v>
      </c>
      <c r="I19" s="11">
        <v>2024</v>
      </c>
      <c r="J19" s="12">
        <v>0</v>
      </c>
      <c r="K19" s="66">
        <v>1000</v>
      </c>
      <c r="L19" s="12">
        <v>0</v>
      </c>
      <c r="M19" s="12">
        <v>0</v>
      </c>
      <c r="N19" s="12">
        <v>0</v>
      </c>
      <c r="O19" s="12">
        <v>0</v>
      </c>
      <c r="P19" s="12">
        <v>0</v>
      </c>
      <c r="Q19" s="12">
        <v>0</v>
      </c>
      <c r="R19" s="12">
        <v>0</v>
      </c>
      <c r="S19" s="12">
        <v>0</v>
      </c>
      <c r="T19" s="12">
        <v>0</v>
      </c>
      <c r="U19" s="12">
        <v>0</v>
      </c>
      <c r="V19" s="12">
        <v>0</v>
      </c>
      <c r="W19" s="12">
        <v>0</v>
      </c>
      <c r="X19" s="12">
        <v>1000</v>
      </c>
      <c r="Y19" s="12"/>
      <c r="Z19" s="11">
        <v>1</v>
      </c>
      <c r="AA19" s="64" t="s">
        <v>114</v>
      </c>
      <c r="AB19" s="13" t="s">
        <v>114</v>
      </c>
      <c r="AC19" s="13" t="s">
        <v>163</v>
      </c>
      <c r="AD19" s="13" t="s">
        <v>64</v>
      </c>
      <c r="AE19" s="9" t="s">
        <v>251</v>
      </c>
      <c r="AF19" s="9"/>
      <c r="AG19" s="7" t="s">
        <v>872</v>
      </c>
      <c r="AH19" s="2"/>
      <c r="AI19" s="2"/>
    </row>
    <row r="20" spans="1:35" ht="30" hidden="1" customHeight="1" x14ac:dyDescent="0.2">
      <c r="A20" s="9" t="s">
        <v>873</v>
      </c>
      <c r="B20" s="9" t="s">
        <v>273</v>
      </c>
      <c r="C20" s="9" t="s">
        <v>67</v>
      </c>
      <c r="D20" s="9" t="s">
        <v>279</v>
      </c>
      <c r="E20" s="9" t="s">
        <v>874</v>
      </c>
      <c r="F20" s="13" t="s">
        <v>51</v>
      </c>
      <c r="G20" s="9"/>
      <c r="H20" s="9" t="s">
        <v>52</v>
      </c>
      <c r="I20" s="11">
        <v>2024</v>
      </c>
      <c r="J20" s="12">
        <v>0</v>
      </c>
      <c r="K20" s="66">
        <v>2500</v>
      </c>
      <c r="L20" s="12">
        <v>0</v>
      </c>
      <c r="M20" s="12">
        <v>0</v>
      </c>
      <c r="N20" s="12">
        <v>0</v>
      </c>
      <c r="O20" s="12">
        <v>0</v>
      </c>
      <c r="P20" s="12">
        <v>0</v>
      </c>
      <c r="Q20" s="12">
        <v>0</v>
      </c>
      <c r="R20" s="12">
        <v>0</v>
      </c>
      <c r="S20" s="12">
        <v>0</v>
      </c>
      <c r="T20" s="12">
        <v>0</v>
      </c>
      <c r="U20" s="12">
        <v>0</v>
      </c>
      <c r="V20" s="12">
        <v>0</v>
      </c>
      <c r="W20" s="12">
        <v>0</v>
      </c>
      <c r="X20" s="12">
        <v>2500</v>
      </c>
      <c r="Y20" s="12"/>
      <c r="Z20" s="11">
        <v>3</v>
      </c>
      <c r="AA20" s="64" t="s">
        <v>114</v>
      </c>
      <c r="AB20" s="13"/>
      <c r="AC20" s="13"/>
      <c r="AD20" s="13"/>
      <c r="AE20" s="9" t="s">
        <v>251</v>
      </c>
      <c r="AF20" s="9"/>
      <c r="AG20" s="7" t="s">
        <v>875</v>
      </c>
      <c r="AH20" s="2"/>
      <c r="AI20" s="2"/>
    </row>
    <row r="21" spans="1:35" ht="30" hidden="1" customHeight="1" x14ac:dyDescent="0.2">
      <c r="A21" s="9" t="s">
        <v>876</v>
      </c>
      <c r="B21" s="9" t="s">
        <v>273</v>
      </c>
      <c r="C21" s="9" t="s">
        <v>118</v>
      </c>
      <c r="D21" s="9" t="s">
        <v>867</v>
      </c>
      <c r="E21" s="9" t="s">
        <v>877</v>
      </c>
      <c r="F21" s="13" t="s">
        <v>51</v>
      </c>
      <c r="G21" s="9"/>
      <c r="H21" s="9" t="s">
        <v>52</v>
      </c>
      <c r="I21" s="11">
        <v>2024</v>
      </c>
      <c r="J21" s="12">
        <v>0</v>
      </c>
      <c r="K21" s="66">
        <v>5000</v>
      </c>
      <c r="L21" s="12">
        <v>0</v>
      </c>
      <c r="M21" s="12">
        <v>0</v>
      </c>
      <c r="N21" s="12">
        <v>0</v>
      </c>
      <c r="O21" s="12">
        <v>0</v>
      </c>
      <c r="P21" s="12">
        <v>0</v>
      </c>
      <c r="Q21" s="12">
        <v>0</v>
      </c>
      <c r="R21" s="12">
        <v>0</v>
      </c>
      <c r="S21" s="12">
        <v>0</v>
      </c>
      <c r="T21" s="12">
        <v>0</v>
      </c>
      <c r="U21" s="12">
        <v>0</v>
      </c>
      <c r="V21" s="12">
        <v>0</v>
      </c>
      <c r="W21" s="12">
        <v>0</v>
      </c>
      <c r="X21" s="12">
        <v>5000</v>
      </c>
      <c r="Y21" s="12"/>
      <c r="Z21" s="11">
        <v>8</v>
      </c>
      <c r="AA21" s="64" t="s">
        <v>114</v>
      </c>
      <c r="AB21" s="13" t="s">
        <v>114</v>
      </c>
      <c r="AC21" s="13" t="s">
        <v>63</v>
      </c>
      <c r="AD21" s="13" t="s">
        <v>64</v>
      </c>
      <c r="AE21" s="9" t="s">
        <v>102</v>
      </c>
      <c r="AF21" s="9"/>
      <c r="AG21" s="7" t="s">
        <v>878</v>
      </c>
      <c r="AH21" s="2"/>
      <c r="AI21" s="2"/>
    </row>
    <row r="22" spans="1:35" ht="30" hidden="1" customHeight="1" x14ac:dyDescent="0.2">
      <c r="A22" s="9" t="s">
        <v>879</v>
      </c>
      <c r="B22" s="9" t="s">
        <v>273</v>
      </c>
      <c r="C22" s="9" t="s">
        <v>58</v>
      </c>
      <c r="D22" s="9" t="s">
        <v>838</v>
      </c>
      <c r="E22" s="9" t="s">
        <v>880</v>
      </c>
      <c r="F22" s="13" t="s">
        <v>51</v>
      </c>
      <c r="G22" s="9"/>
      <c r="H22" s="9" t="s">
        <v>52</v>
      </c>
      <c r="I22" s="11">
        <v>2024</v>
      </c>
      <c r="J22" s="12">
        <v>0</v>
      </c>
      <c r="K22" s="12">
        <v>10000</v>
      </c>
      <c r="L22" s="12">
        <v>0</v>
      </c>
      <c r="M22" s="12">
        <v>0</v>
      </c>
      <c r="N22" s="12">
        <v>15000</v>
      </c>
      <c r="O22" s="12">
        <v>0</v>
      </c>
      <c r="P22" s="12">
        <v>0</v>
      </c>
      <c r="Q22" s="12">
        <v>15000</v>
      </c>
      <c r="R22" s="12">
        <v>0</v>
      </c>
      <c r="S22" s="12">
        <v>0</v>
      </c>
      <c r="T22" s="12">
        <v>0</v>
      </c>
      <c r="U22" s="12">
        <v>0</v>
      </c>
      <c r="V22" s="12">
        <v>0</v>
      </c>
      <c r="W22" s="12">
        <v>0</v>
      </c>
      <c r="X22" s="12">
        <v>40000</v>
      </c>
      <c r="Y22" s="12"/>
      <c r="Z22" s="11">
        <v>1</v>
      </c>
      <c r="AA22" s="13" t="s">
        <v>63</v>
      </c>
      <c r="AB22" s="13" t="s">
        <v>114</v>
      </c>
      <c r="AC22" s="13" t="s">
        <v>163</v>
      </c>
      <c r="AD22" s="13" t="s">
        <v>64</v>
      </c>
      <c r="AE22" s="9" t="s">
        <v>55</v>
      </c>
      <c r="AF22" s="9"/>
      <c r="AG22" s="7" t="s">
        <v>881</v>
      </c>
      <c r="AH22" s="2"/>
      <c r="AI22" s="2"/>
    </row>
    <row r="23" spans="1:35" ht="30" hidden="1" customHeight="1" x14ac:dyDescent="0.2">
      <c r="A23" s="9" t="s">
        <v>882</v>
      </c>
      <c r="B23" s="9" t="s">
        <v>273</v>
      </c>
      <c r="C23" s="9" t="s">
        <v>67</v>
      </c>
      <c r="D23" s="9" t="s">
        <v>279</v>
      </c>
      <c r="E23" s="9" t="s">
        <v>883</v>
      </c>
      <c r="F23" s="13" t="s">
        <v>51</v>
      </c>
      <c r="G23" s="9"/>
      <c r="H23" s="9" t="s">
        <v>52</v>
      </c>
      <c r="I23" s="11">
        <v>2024</v>
      </c>
      <c r="J23" s="12">
        <v>0</v>
      </c>
      <c r="K23" s="12">
        <v>2800</v>
      </c>
      <c r="L23" s="12">
        <v>0</v>
      </c>
      <c r="M23" s="12">
        <v>0</v>
      </c>
      <c r="N23" s="12">
        <v>0</v>
      </c>
      <c r="O23" s="12">
        <v>0</v>
      </c>
      <c r="P23" s="12">
        <v>0</v>
      </c>
      <c r="Q23" s="12">
        <v>0</v>
      </c>
      <c r="R23" s="12">
        <v>0</v>
      </c>
      <c r="S23" s="12">
        <v>0</v>
      </c>
      <c r="T23" s="12">
        <v>0</v>
      </c>
      <c r="U23" s="12">
        <v>0</v>
      </c>
      <c r="V23" s="12">
        <v>0</v>
      </c>
      <c r="W23" s="12">
        <v>0</v>
      </c>
      <c r="X23" s="12">
        <v>2800</v>
      </c>
      <c r="Y23" s="12"/>
      <c r="Z23" s="11">
        <v>3</v>
      </c>
      <c r="AA23" s="13" t="s">
        <v>63</v>
      </c>
      <c r="AB23" s="13" t="s">
        <v>114</v>
      </c>
      <c r="AC23" s="13" t="s">
        <v>163</v>
      </c>
      <c r="AD23" s="13" t="s">
        <v>64</v>
      </c>
      <c r="AE23" s="9" t="s">
        <v>251</v>
      </c>
      <c r="AF23" s="9"/>
      <c r="AG23" s="7" t="s">
        <v>884</v>
      </c>
      <c r="AH23" s="2"/>
      <c r="AI23" s="2"/>
    </row>
    <row r="24" spans="1:35" ht="30" hidden="1" customHeight="1" x14ac:dyDescent="0.2">
      <c r="A24" s="9" t="s">
        <v>885</v>
      </c>
      <c r="B24" s="9" t="s">
        <v>273</v>
      </c>
      <c r="C24" s="9" t="s">
        <v>93</v>
      </c>
      <c r="D24" s="9" t="s">
        <v>860</v>
      </c>
      <c r="E24" s="9" t="s">
        <v>886</v>
      </c>
      <c r="F24" s="13" t="s">
        <v>51</v>
      </c>
      <c r="G24" s="9"/>
      <c r="H24" s="9" t="s">
        <v>419</v>
      </c>
      <c r="I24" s="11">
        <v>2024</v>
      </c>
      <c r="J24" s="12">
        <v>0</v>
      </c>
      <c r="K24" s="12">
        <v>4000</v>
      </c>
      <c r="L24" s="12">
        <v>0</v>
      </c>
      <c r="M24" s="12">
        <v>0</v>
      </c>
      <c r="N24" s="12">
        <v>0</v>
      </c>
      <c r="O24" s="12">
        <v>0</v>
      </c>
      <c r="P24" s="12">
        <v>0</v>
      </c>
      <c r="Q24" s="12">
        <v>0</v>
      </c>
      <c r="R24" s="12">
        <v>0</v>
      </c>
      <c r="S24" s="12">
        <v>0</v>
      </c>
      <c r="T24" s="12">
        <v>0</v>
      </c>
      <c r="U24" s="12">
        <v>0</v>
      </c>
      <c r="V24" s="12">
        <v>0</v>
      </c>
      <c r="W24" s="12">
        <v>0</v>
      </c>
      <c r="X24" s="12">
        <v>4000</v>
      </c>
      <c r="Y24" s="12"/>
      <c r="Z24" s="11">
        <v>1</v>
      </c>
      <c r="AA24" s="13" t="s">
        <v>63</v>
      </c>
      <c r="AB24" s="13" t="s">
        <v>63</v>
      </c>
      <c r="AC24" s="13" t="s">
        <v>63</v>
      </c>
      <c r="AD24" s="13" t="s">
        <v>77</v>
      </c>
      <c r="AE24" s="9" t="s">
        <v>55</v>
      </c>
      <c r="AF24" s="9"/>
      <c r="AG24" s="7" t="s">
        <v>887</v>
      </c>
      <c r="AH24" s="2"/>
      <c r="AI24" s="2"/>
    </row>
    <row r="25" spans="1:35" ht="30" hidden="1" customHeight="1" x14ac:dyDescent="0.2">
      <c r="A25" s="9" t="s">
        <v>888</v>
      </c>
      <c r="B25" s="9" t="s">
        <v>273</v>
      </c>
      <c r="C25" s="9" t="s">
        <v>67</v>
      </c>
      <c r="D25" s="9" t="s">
        <v>279</v>
      </c>
      <c r="E25" s="9" t="s">
        <v>889</v>
      </c>
      <c r="F25" s="13" t="s">
        <v>51</v>
      </c>
      <c r="G25" s="9"/>
      <c r="H25" s="9" t="s">
        <v>52</v>
      </c>
      <c r="I25" s="11">
        <v>2024</v>
      </c>
      <c r="J25" s="12">
        <v>0</v>
      </c>
      <c r="K25" s="12">
        <v>12000</v>
      </c>
      <c r="L25" s="12">
        <v>0</v>
      </c>
      <c r="M25" s="12">
        <v>0</v>
      </c>
      <c r="N25" s="12">
        <v>0</v>
      </c>
      <c r="O25" s="12">
        <v>0</v>
      </c>
      <c r="P25" s="12">
        <v>0</v>
      </c>
      <c r="Q25" s="12">
        <v>0</v>
      </c>
      <c r="R25" s="12">
        <v>0</v>
      </c>
      <c r="S25" s="12">
        <v>0</v>
      </c>
      <c r="T25" s="12">
        <v>0</v>
      </c>
      <c r="U25" s="12">
        <v>0</v>
      </c>
      <c r="V25" s="12">
        <v>0</v>
      </c>
      <c r="W25" s="12">
        <v>0</v>
      </c>
      <c r="X25" s="12">
        <v>12000</v>
      </c>
      <c r="Y25" s="12"/>
      <c r="Z25" s="11">
        <v>6</v>
      </c>
      <c r="AA25" s="13" t="s">
        <v>63</v>
      </c>
      <c r="AB25" s="13" t="s">
        <v>114</v>
      </c>
      <c r="AC25" s="13" t="s">
        <v>114</v>
      </c>
      <c r="AD25" s="13" t="s">
        <v>64</v>
      </c>
      <c r="AE25" s="9" t="s">
        <v>251</v>
      </c>
      <c r="AF25" s="9"/>
      <c r="AG25" s="7" t="s">
        <v>890</v>
      </c>
      <c r="AH25" s="2"/>
      <c r="AI25" s="2"/>
    </row>
    <row r="26" spans="1:35" ht="30" hidden="1" customHeight="1" x14ac:dyDescent="0.2">
      <c r="A26" s="9" t="s">
        <v>891</v>
      </c>
      <c r="B26" s="9" t="s">
        <v>273</v>
      </c>
      <c r="C26" s="9" t="s">
        <v>118</v>
      </c>
      <c r="D26" s="9" t="s">
        <v>867</v>
      </c>
      <c r="E26" s="9" t="s">
        <v>892</v>
      </c>
      <c r="F26" s="13" t="s">
        <v>51</v>
      </c>
      <c r="G26" s="9"/>
      <c r="H26" s="9" t="s">
        <v>52</v>
      </c>
      <c r="I26" s="11">
        <v>2024</v>
      </c>
      <c r="J26" s="12">
        <v>0</v>
      </c>
      <c r="K26" s="12">
        <v>6000</v>
      </c>
      <c r="L26" s="12">
        <v>0</v>
      </c>
      <c r="M26" s="12">
        <v>0</v>
      </c>
      <c r="N26" s="12">
        <v>0</v>
      </c>
      <c r="O26" s="12">
        <v>0</v>
      </c>
      <c r="P26" s="12">
        <v>0</v>
      </c>
      <c r="Q26" s="12">
        <v>0</v>
      </c>
      <c r="R26" s="12">
        <v>0</v>
      </c>
      <c r="S26" s="12">
        <v>0</v>
      </c>
      <c r="T26" s="12">
        <v>0</v>
      </c>
      <c r="U26" s="12">
        <v>0</v>
      </c>
      <c r="V26" s="12">
        <v>0</v>
      </c>
      <c r="W26" s="12">
        <v>0</v>
      </c>
      <c r="X26" s="12">
        <v>6000</v>
      </c>
      <c r="Y26" s="12"/>
      <c r="Z26" s="11">
        <v>6</v>
      </c>
      <c r="AA26" s="84" t="s">
        <v>163</v>
      </c>
      <c r="AB26" s="13"/>
      <c r="AC26" s="13"/>
      <c r="AD26" s="13"/>
      <c r="AE26" s="9" t="s">
        <v>102</v>
      </c>
      <c r="AF26" s="9"/>
      <c r="AG26" s="7" t="s">
        <v>893</v>
      </c>
      <c r="AH26" s="2"/>
      <c r="AI26" s="2"/>
    </row>
    <row r="27" spans="1:35" ht="30" hidden="1" customHeight="1" x14ac:dyDescent="0.2">
      <c r="A27" s="9" t="s">
        <v>894</v>
      </c>
      <c r="B27" s="9" t="s">
        <v>273</v>
      </c>
      <c r="C27" s="9" t="s">
        <v>93</v>
      </c>
      <c r="D27" s="9" t="s">
        <v>860</v>
      </c>
      <c r="E27" s="9" t="s">
        <v>895</v>
      </c>
      <c r="F27" s="13" t="s">
        <v>51</v>
      </c>
      <c r="G27" s="9" t="s">
        <v>418</v>
      </c>
      <c r="H27" s="9" t="s">
        <v>52</v>
      </c>
      <c r="I27" s="11">
        <v>2024</v>
      </c>
      <c r="J27" s="12">
        <v>2092</v>
      </c>
      <c r="K27" s="12">
        <v>90000</v>
      </c>
      <c r="L27" s="12">
        <v>0</v>
      </c>
      <c r="M27" s="12">
        <v>0</v>
      </c>
      <c r="N27" s="12">
        <v>0</v>
      </c>
      <c r="O27" s="12">
        <v>0</v>
      </c>
      <c r="P27" s="12">
        <v>0</v>
      </c>
      <c r="Q27" s="12">
        <v>0</v>
      </c>
      <c r="R27" s="12">
        <v>0</v>
      </c>
      <c r="S27" s="12">
        <v>0</v>
      </c>
      <c r="T27" s="12">
        <v>0</v>
      </c>
      <c r="U27" s="12">
        <v>0</v>
      </c>
      <c r="V27" s="12">
        <v>0</v>
      </c>
      <c r="W27" s="12">
        <v>0</v>
      </c>
      <c r="X27" s="12">
        <v>92092</v>
      </c>
      <c r="Y27" s="12">
        <v>317.39999999999998</v>
      </c>
      <c r="Z27" s="11">
        <v>1</v>
      </c>
      <c r="AA27" s="84" t="s">
        <v>163</v>
      </c>
      <c r="AB27" s="13" t="s">
        <v>114</v>
      </c>
      <c r="AC27" s="13" t="s">
        <v>163</v>
      </c>
      <c r="AD27" s="13" t="s">
        <v>64</v>
      </c>
      <c r="AE27" s="9" t="s">
        <v>55</v>
      </c>
      <c r="AF27" s="9"/>
      <c r="AG27" s="7" t="s">
        <v>896</v>
      </c>
      <c r="AH27" s="2"/>
      <c r="AI27" s="2"/>
    </row>
    <row r="28" spans="1:35" ht="30" hidden="1" customHeight="1" x14ac:dyDescent="0.2">
      <c r="A28" s="9" t="s">
        <v>897</v>
      </c>
      <c r="B28" s="9" t="s">
        <v>273</v>
      </c>
      <c r="C28" s="9" t="s">
        <v>118</v>
      </c>
      <c r="D28" s="9" t="s">
        <v>867</v>
      </c>
      <c r="E28" s="9" t="s">
        <v>898</v>
      </c>
      <c r="F28" s="13" t="s">
        <v>51</v>
      </c>
      <c r="G28" s="9"/>
      <c r="H28" s="9" t="s">
        <v>52</v>
      </c>
      <c r="I28" s="11">
        <v>2024</v>
      </c>
      <c r="J28" s="12">
        <v>0</v>
      </c>
      <c r="K28" s="12">
        <v>40000</v>
      </c>
      <c r="L28" s="12">
        <v>0</v>
      </c>
      <c r="M28" s="12">
        <v>0</v>
      </c>
      <c r="N28" s="12">
        <v>0</v>
      </c>
      <c r="O28" s="12">
        <v>0</v>
      </c>
      <c r="P28" s="12">
        <v>0</v>
      </c>
      <c r="Q28" s="12">
        <v>0</v>
      </c>
      <c r="R28" s="12">
        <v>0</v>
      </c>
      <c r="S28" s="12">
        <v>0</v>
      </c>
      <c r="T28" s="12">
        <v>0</v>
      </c>
      <c r="U28" s="12">
        <v>0</v>
      </c>
      <c r="V28" s="12">
        <v>0</v>
      </c>
      <c r="W28" s="12">
        <v>0</v>
      </c>
      <c r="X28" s="12">
        <v>40000</v>
      </c>
      <c r="Y28" s="12"/>
      <c r="Z28" s="11">
        <v>4</v>
      </c>
      <c r="AA28" s="84" t="s">
        <v>163</v>
      </c>
      <c r="AB28" s="13"/>
      <c r="AC28" s="13" t="s">
        <v>114</v>
      </c>
      <c r="AD28" s="13"/>
      <c r="AE28" s="9" t="s">
        <v>102</v>
      </c>
      <c r="AF28" s="9"/>
      <c r="AG28" s="7" t="s">
        <v>899</v>
      </c>
      <c r="AH28" s="2"/>
      <c r="AI28" s="2"/>
    </row>
    <row r="29" spans="1:35" ht="30" hidden="1" customHeight="1" x14ac:dyDescent="0.2">
      <c r="A29" s="9" t="s">
        <v>900</v>
      </c>
      <c r="B29" s="9" t="s">
        <v>273</v>
      </c>
      <c r="C29" s="9" t="s">
        <v>58</v>
      </c>
      <c r="D29" s="9" t="s">
        <v>838</v>
      </c>
      <c r="E29" s="9" t="s">
        <v>901</v>
      </c>
      <c r="F29" s="13" t="s">
        <v>51</v>
      </c>
      <c r="G29" s="9" t="s">
        <v>418</v>
      </c>
      <c r="H29" s="9" t="s">
        <v>52</v>
      </c>
      <c r="I29" s="11">
        <v>2024</v>
      </c>
      <c r="J29" s="12">
        <v>400</v>
      </c>
      <c r="K29" s="12">
        <v>210000</v>
      </c>
      <c r="L29" s="12">
        <v>0</v>
      </c>
      <c r="M29" s="12">
        <v>0</v>
      </c>
      <c r="N29" s="12">
        <v>197000</v>
      </c>
      <c r="O29" s="12">
        <v>0</v>
      </c>
      <c r="P29" s="12">
        <v>0</v>
      </c>
      <c r="Q29" s="12">
        <v>0</v>
      </c>
      <c r="R29" s="12">
        <v>0</v>
      </c>
      <c r="S29" s="12">
        <v>0</v>
      </c>
      <c r="T29" s="12">
        <v>0</v>
      </c>
      <c r="U29" s="12">
        <v>0</v>
      </c>
      <c r="V29" s="12">
        <v>0</v>
      </c>
      <c r="W29" s="12">
        <v>0</v>
      </c>
      <c r="X29" s="12">
        <v>407400</v>
      </c>
      <c r="Y29" s="12">
        <v>393.25</v>
      </c>
      <c r="Z29" s="11">
        <v>8</v>
      </c>
      <c r="AA29" s="84" t="s">
        <v>163</v>
      </c>
      <c r="AB29" s="13" t="s">
        <v>63</v>
      </c>
      <c r="AC29" s="26" t="s">
        <v>53</v>
      </c>
      <c r="AD29" s="13" t="s">
        <v>451</v>
      </c>
      <c r="AE29" s="9" t="s">
        <v>55</v>
      </c>
      <c r="AF29" s="9"/>
      <c r="AG29" s="7" t="s">
        <v>902</v>
      </c>
      <c r="AH29" s="2"/>
      <c r="AI29" s="2"/>
    </row>
    <row r="30" spans="1:35" ht="30" hidden="1" customHeight="1" x14ac:dyDescent="0.2">
      <c r="A30" s="9" t="s">
        <v>903</v>
      </c>
      <c r="B30" s="9" t="s">
        <v>273</v>
      </c>
      <c r="C30" s="9" t="s">
        <v>67</v>
      </c>
      <c r="D30" s="9" t="s">
        <v>856</v>
      </c>
      <c r="E30" s="9" t="s">
        <v>904</v>
      </c>
      <c r="F30" s="13" t="s">
        <v>51</v>
      </c>
      <c r="G30" s="9"/>
      <c r="H30" s="9" t="s">
        <v>62</v>
      </c>
      <c r="I30" s="11">
        <v>2024</v>
      </c>
      <c r="J30" s="12">
        <v>0</v>
      </c>
      <c r="K30" s="12">
        <v>4000</v>
      </c>
      <c r="L30" s="12">
        <v>0</v>
      </c>
      <c r="M30" s="12">
        <v>0</v>
      </c>
      <c r="N30" s="12">
        <v>0</v>
      </c>
      <c r="O30" s="12">
        <v>0</v>
      </c>
      <c r="P30" s="12">
        <v>0</v>
      </c>
      <c r="Q30" s="12">
        <v>0</v>
      </c>
      <c r="R30" s="12">
        <v>0</v>
      </c>
      <c r="S30" s="12">
        <v>0</v>
      </c>
      <c r="T30" s="12">
        <v>0</v>
      </c>
      <c r="U30" s="12">
        <v>0</v>
      </c>
      <c r="V30" s="12">
        <v>0</v>
      </c>
      <c r="W30" s="12">
        <v>0</v>
      </c>
      <c r="X30" s="12">
        <v>4000</v>
      </c>
      <c r="Y30" s="12"/>
      <c r="Z30" s="11">
        <v>1</v>
      </c>
      <c r="AA30" s="84" t="s">
        <v>163</v>
      </c>
      <c r="AB30" s="13"/>
      <c r="AC30" s="13"/>
      <c r="AD30" s="13"/>
      <c r="AE30" s="9" t="s">
        <v>251</v>
      </c>
      <c r="AF30" s="9"/>
      <c r="AG30" s="7" t="s">
        <v>905</v>
      </c>
      <c r="AH30" s="2"/>
      <c r="AI30" s="2"/>
    </row>
    <row r="31" spans="1:35" ht="30" hidden="1" customHeight="1" x14ac:dyDescent="0.2">
      <c r="A31" s="9" t="s">
        <v>906</v>
      </c>
      <c r="B31" s="9" t="s">
        <v>273</v>
      </c>
      <c r="C31" s="9" t="s">
        <v>118</v>
      </c>
      <c r="D31" s="9" t="s">
        <v>867</v>
      </c>
      <c r="E31" s="9" t="s">
        <v>907</v>
      </c>
      <c r="F31" s="13" t="s">
        <v>51</v>
      </c>
      <c r="G31" s="9" t="s">
        <v>418</v>
      </c>
      <c r="H31" s="9" t="s">
        <v>52</v>
      </c>
      <c r="I31" s="11">
        <v>2024</v>
      </c>
      <c r="J31" s="12">
        <v>0</v>
      </c>
      <c r="K31" s="12">
        <v>10600</v>
      </c>
      <c r="L31" s="12">
        <v>0</v>
      </c>
      <c r="M31" s="12">
        <v>0</v>
      </c>
      <c r="N31" s="12">
        <v>0</v>
      </c>
      <c r="O31" s="12">
        <v>0</v>
      </c>
      <c r="P31" s="12">
        <v>0</v>
      </c>
      <c r="Q31" s="12">
        <v>0</v>
      </c>
      <c r="R31" s="12">
        <v>0</v>
      </c>
      <c r="S31" s="12">
        <v>0</v>
      </c>
      <c r="T31" s="12">
        <v>0</v>
      </c>
      <c r="U31" s="12">
        <v>0</v>
      </c>
      <c r="V31" s="12">
        <v>0</v>
      </c>
      <c r="W31" s="12">
        <v>0</v>
      </c>
      <c r="X31" s="12">
        <v>10600</v>
      </c>
      <c r="Y31" s="12"/>
      <c r="Z31" s="11">
        <v>7</v>
      </c>
      <c r="AA31" s="84" t="s">
        <v>163</v>
      </c>
      <c r="AB31" s="13" t="s">
        <v>63</v>
      </c>
      <c r="AC31" s="13" t="s">
        <v>63</v>
      </c>
      <c r="AD31" s="13" t="s">
        <v>451</v>
      </c>
      <c r="AE31" s="9" t="s">
        <v>102</v>
      </c>
      <c r="AF31" s="9"/>
      <c r="AG31" s="7" t="s">
        <v>908</v>
      </c>
      <c r="AH31" s="2"/>
      <c r="AI31" s="2"/>
    </row>
    <row r="32" spans="1:35" ht="30" hidden="1" customHeight="1" x14ac:dyDescent="0.2">
      <c r="A32" s="9" t="s">
        <v>909</v>
      </c>
      <c r="B32" s="9" t="s">
        <v>273</v>
      </c>
      <c r="C32" s="9" t="s">
        <v>118</v>
      </c>
      <c r="D32" s="9" t="s">
        <v>867</v>
      </c>
      <c r="E32" s="9" t="s">
        <v>910</v>
      </c>
      <c r="F32" s="13" t="s">
        <v>51</v>
      </c>
      <c r="G32" s="9"/>
      <c r="H32" s="9" t="s">
        <v>52</v>
      </c>
      <c r="I32" s="11">
        <v>2024</v>
      </c>
      <c r="J32" s="12">
        <v>0</v>
      </c>
      <c r="K32" s="12">
        <v>7000</v>
      </c>
      <c r="L32" s="12">
        <v>0</v>
      </c>
      <c r="M32" s="12">
        <v>0</v>
      </c>
      <c r="N32" s="12">
        <v>0</v>
      </c>
      <c r="O32" s="12">
        <v>0</v>
      </c>
      <c r="P32" s="12">
        <v>0</v>
      </c>
      <c r="Q32" s="12">
        <v>0</v>
      </c>
      <c r="R32" s="12">
        <v>0</v>
      </c>
      <c r="S32" s="12">
        <v>0</v>
      </c>
      <c r="T32" s="12">
        <v>0</v>
      </c>
      <c r="U32" s="12">
        <v>0</v>
      </c>
      <c r="V32" s="12">
        <v>0</v>
      </c>
      <c r="W32" s="12">
        <v>0</v>
      </c>
      <c r="X32" s="12">
        <v>7000</v>
      </c>
      <c r="Y32" s="12"/>
      <c r="Z32" s="11">
        <v>8</v>
      </c>
      <c r="AA32" s="84" t="s">
        <v>163</v>
      </c>
      <c r="AB32" s="13"/>
      <c r="AC32" s="26" t="s">
        <v>53</v>
      </c>
      <c r="AD32" s="13"/>
      <c r="AE32" s="9" t="s">
        <v>102</v>
      </c>
      <c r="AF32" s="9"/>
      <c r="AG32" s="7" t="s">
        <v>911</v>
      </c>
      <c r="AH32" s="2"/>
      <c r="AI32" s="2"/>
    </row>
    <row r="33" spans="1:35" ht="30" hidden="1" customHeight="1" x14ac:dyDescent="0.2">
      <c r="A33" s="9" t="s">
        <v>912</v>
      </c>
      <c r="B33" s="9" t="s">
        <v>273</v>
      </c>
      <c r="C33" s="9" t="s">
        <v>118</v>
      </c>
      <c r="D33" s="9" t="s">
        <v>867</v>
      </c>
      <c r="E33" s="9" t="s">
        <v>913</v>
      </c>
      <c r="F33" s="13" t="s">
        <v>51</v>
      </c>
      <c r="G33" s="9" t="s">
        <v>418</v>
      </c>
      <c r="H33" s="9" t="s">
        <v>52</v>
      </c>
      <c r="I33" s="11">
        <v>2024</v>
      </c>
      <c r="J33" s="12">
        <v>1000</v>
      </c>
      <c r="K33" s="12">
        <v>15000</v>
      </c>
      <c r="L33" s="12">
        <v>0</v>
      </c>
      <c r="M33" s="12">
        <v>0</v>
      </c>
      <c r="N33" s="12">
        <v>25000</v>
      </c>
      <c r="O33" s="12">
        <v>0</v>
      </c>
      <c r="P33" s="12">
        <v>0</v>
      </c>
      <c r="Q33" s="12">
        <v>0</v>
      </c>
      <c r="R33" s="12">
        <v>0</v>
      </c>
      <c r="S33" s="12">
        <v>0</v>
      </c>
      <c r="T33" s="12">
        <v>0</v>
      </c>
      <c r="U33" s="12">
        <v>0</v>
      </c>
      <c r="V33" s="12">
        <v>0</v>
      </c>
      <c r="W33" s="12">
        <v>0</v>
      </c>
      <c r="X33" s="12">
        <v>41000</v>
      </c>
      <c r="Y33" s="12"/>
      <c r="Z33" s="11">
        <v>2</v>
      </c>
      <c r="AA33" s="84" t="s">
        <v>163</v>
      </c>
      <c r="AB33" s="13"/>
      <c r="AC33" s="13"/>
      <c r="AD33" s="13"/>
      <c r="AE33" s="9" t="s">
        <v>102</v>
      </c>
      <c r="AF33" s="9"/>
      <c r="AG33" s="7" t="s">
        <v>914</v>
      </c>
      <c r="AH33" s="2"/>
      <c r="AI33" s="2"/>
    </row>
    <row r="34" spans="1:35" ht="30" hidden="1" customHeight="1" x14ac:dyDescent="0.2">
      <c r="A34" s="9" t="s">
        <v>915</v>
      </c>
      <c r="B34" s="9" t="s">
        <v>273</v>
      </c>
      <c r="C34" s="9" t="s">
        <v>118</v>
      </c>
      <c r="D34" s="9" t="s">
        <v>867</v>
      </c>
      <c r="E34" s="9" t="s">
        <v>916</v>
      </c>
      <c r="F34" s="13" t="s">
        <v>51</v>
      </c>
      <c r="G34" s="9"/>
      <c r="H34" s="9" t="s">
        <v>52</v>
      </c>
      <c r="I34" s="11">
        <v>2024</v>
      </c>
      <c r="J34" s="12">
        <v>0</v>
      </c>
      <c r="K34" s="12">
        <v>12550.2</v>
      </c>
      <c r="L34" s="12">
        <v>0</v>
      </c>
      <c r="M34" s="12">
        <v>0</v>
      </c>
      <c r="N34" s="12">
        <v>0</v>
      </c>
      <c r="O34" s="12">
        <v>0</v>
      </c>
      <c r="P34" s="12">
        <v>0</v>
      </c>
      <c r="Q34" s="12">
        <v>0</v>
      </c>
      <c r="R34" s="12">
        <v>0</v>
      </c>
      <c r="S34" s="12">
        <v>0</v>
      </c>
      <c r="T34" s="12">
        <v>0</v>
      </c>
      <c r="U34" s="12">
        <v>0</v>
      </c>
      <c r="V34" s="12">
        <v>0</v>
      </c>
      <c r="W34" s="12">
        <v>0</v>
      </c>
      <c r="X34" s="12">
        <v>12550.2</v>
      </c>
      <c r="Y34" s="12"/>
      <c r="Z34" s="11">
        <v>1</v>
      </c>
      <c r="AA34" s="84" t="s">
        <v>163</v>
      </c>
      <c r="AB34" s="13" t="s">
        <v>114</v>
      </c>
      <c r="AC34" s="13" t="s">
        <v>435</v>
      </c>
      <c r="AD34" s="13" t="s">
        <v>64</v>
      </c>
      <c r="AE34" s="9" t="s">
        <v>102</v>
      </c>
      <c r="AF34" s="9"/>
      <c r="AG34" s="7" t="s">
        <v>917</v>
      </c>
      <c r="AH34" s="2"/>
      <c r="AI34" s="2"/>
    </row>
    <row r="35" spans="1:35" ht="30" hidden="1" customHeight="1" x14ac:dyDescent="0.2">
      <c r="A35" s="9" t="s">
        <v>918</v>
      </c>
      <c r="B35" s="9" t="s">
        <v>273</v>
      </c>
      <c r="C35" s="9" t="s">
        <v>67</v>
      </c>
      <c r="D35" s="9" t="s">
        <v>279</v>
      </c>
      <c r="E35" s="9" t="s">
        <v>919</v>
      </c>
      <c r="F35" s="13" t="s">
        <v>51</v>
      </c>
      <c r="G35" s="9"/>
      <c r="H35" s="9" t="s">
        <v>52</v>
      </c>
      <c r="I35" s="11">
        <v>2024</v>
      </c>
      <c r="J35" s="12">
        <v>200</v>
      </c>
      <c r="K35" s="12">
        <v>45800</v>
      </c>
      <c r="L35" s="12">
        <v>0</v>
      </c>
      <c r="M35" s="12">
        <v>4000</v>
      </c>
      <c r="N35" s="12">
        <v>0</v>
      </c>
      <c r="O35" s="12">
        <v>0</v>
      </c>
      <c r="P35" s="12">
        <v>0</v>
      </c>
      <c r="Q35" s="12">
        <v>0</v>
      </c>
      <c r="R35" s="12">
        <v>0</v>
      </c>
      <c r="S35" s="12">
        <v>0</v>
      </c>
      <c r="T35" s="12">
        <v>0</v>
      </c>
      <c r="U35" s="12">
        <v>0</v>
      </c>
      <c r="V35" s="12">
        <v>0</v>
      </c>
      <c r="W35" s="12">
        <v>0</v>
      </c>
      <c r="X35" s="12">
        <v>50000</v>
      </c>
      <c r="Y35" s="12"/>
      <c r="Z35" s="11">
        <v>1</v>
      </c>
      <c r="AA35" s="84" t="s">
        <v>163</v>
      </c>
      <c r="AB35" s="13"/>
      <c r="AC35" s="13"/>
      <c r="AD35" s="13"/>
      <c r="AE35" s="9" t="s">
        <v>251</v>
      </c>
      <c r="AF35" s="9"/>
      <c r="AG35" s="7" t="s">
        <v>920</v>
      </c>
      <c r="AH35" s="2"/>
      <c r="AI35" s="2"/>
    </row>
    <row r="36" spans="1:35" ht="30" hidden="1" customHeight="1" x14ac:dyDescent="0.2">
      <c r="A36" s="9" t="s">
        <v>921</v>
      </c>
      <c r="B36" s="9" t="s">
        <v>273</v>
      </c>
      <c r="C36" s="9" t="s">
        <v>67</v>
      </c>
      <c r="D36" s="9" t="s">
        <v>279</v>
      </c>
      <c r="E36" s="9" t="s">
        <v>922</v>
      </c>
      <c r="F36" s="13" t="s">
        <v>51</v>
      </c>
      <c r="G36" s="9" t="s">
        <v>418</v>
      </c>
      <c r="H36" s="9" t="s">
        <v>52</v>
      </c>
      <c r="I36" s="11">
        <v>2024</v>
      </c>
      <c r="J36" s="12">
        <v>0</v>
      </c>
      <c r="K36" s="12">
        <v>1800</v>
      </c>
      <c r="L36" s="12">
        <v>0</v>
      </c>
      <c r="M36" s="12">
        <v>0</v>
      </c>
      <c r="N36" s="12">
        <v>0</v>
      </c>
      <c r="O36" s="12">
        <v>0</v>
      </c>
      <c r="P36" s="12">
        <v>10000</v>
      </c>
      <c r="Q36" s="12">
        <v>0</v>
      </c>
      <c r="R36" s="12">
        <v>0</v>
      </c>
      <c r="S36" s="12">
        <v>40000</v>
      </c>
      <c r="T36" s="12">
        <v>0</v>
      </c>
      <c r="U36" s="12">
        <v>0</v>
      </c>
      <c r="V36" s="12">
        <v>0</v>
      </c>
      <c r="W36" s="12">
        <v>0</v>
      </c>
      <c r="X36" s="12">
        <v>51800</v>
      </c>
      <c r="Y36" s="12"/>
      <c r="Z36" s="11">
        <v>1</v>
      </c>
      <c r="AA36" s="84" t="s">
        <v>163</v>
      </c>
      <c r="AB36" s="13"/>
      <c r="AC36" s="13"/>
      <c r="AD36" s="13"/>
      <c r="AE36" s="9" t="s">
        <v>251</v>
      </c>
      <c r="AF36" s="9" t="s">
        <v>65</v>
      </c>
      <c r="AG36" s="7" t="s">
        <v>923</v>
      </c>
      <c r="AH36" s="2"/>
      <c r="AI36" s="2"/>
    </row>
    <row r="37" spans="1:35" ht="30" hidden="1" customHeight="1" x14ac:dyDescent="0.2">
      <c r="A37" s="9" t="s">
        <v>924</v>
      </c>
      <c r="B37" s="9" t="s">
        <v>273</v>
      </c>
      <c r="C37" s="9" t="s">
        <v>58</v>
      </c>
      <c r="D37" s="9" t="s">
        <v>838</v>
      </c>
      <c r="E37" s="9" t="s">
        <v>925</v>
      </c>
      <c r="F37" s="13" t="s">
        <v>51</v>
      </c>
      <c r="G37" s="9" t="s">
        <v>418</v>
      </c>
      <c r="H37" s="9" t="s">
        <v>52</v>
      </c>
      <c r="I37" s="11">
        <v>2024</v>
      </c>
      <c r="J37" s="12">
        <v>1990.895</v>
      </c>
      <c r="K37" s="12">
        <v>52000</v>
      </c>
      <c r="L37" s="12">
        <v>0</v>
      </c>
      <c r="M37" s="12">
        <v>40200</v>
      </c>
      <c r="N37" s="12">
        <v>0</v>
      </c>
      <c r="O37" s="12">
        <v>0</v>
      </c>
      <c r="P37" s="12">
        <v>0</v>
      </c>
      <c r="Q37" s="12">
        <v>0</v>
      </c>
      <c r="R37" s="12">
        <v>0</v>
      </c>
      <c r="S37" s="12">
        <v>0</v>
      </c>
      <c r="T37" s="12">
        <v>0</v>
      </c>
      <c r="U37" s="12">
        <v>0</v>
      </c>
      <c r="V37" s="12">
        <v>0</v>
      </c>
      <c r="W37" s="12">
        <v>0</v>
      </c>
      <c r="X37" s="12">
        <v>94190.895000000004</v>
      </c>
      <c r="Y37" s="12">
        <v>1390.9</v>
      </c>
      <c r="Z37" s="11">
        <v>1</v>
      </c>
      <c r="AA37" s="84" t="s">
        <v>163</v>
      </c>
      <c r="AB37" s="13" t="s">
        <v>114</v>
      </c>
      <c r="AC37" s="13" t="s">
        <v>163</v>
      </c>
      <c r="AD37" s="13" t="s">
        <v>64</v>
      </c>
      <c r="AE37" s="9" t="s">
        <v>55</v>
      </c>
      <c r="AF37" s="9"/>
      <c r="AG37" s="7" t="s">
        <v>926</v>
      </c>
      <c r="AH37" s="2"/>
      <c r="AI37" s="2"/>
    </row>
    <row r="38" spans="1:35" ht="30" hidden="1" customHeight="1" x14ac:dyDescent="0.2">
      <c r="A38" s="9" t="s">
        <v>927</v>
      </c>
      <c r="B38" s="9" t="s">
        <v>273</v>
      </c>
      <c r="C38" s="9" t="s">
        <v>58</v>
      </c>
      <c r="D38" s="9" t="s">
        <v>838</v>
      </c>
      <c r="E38" s="9" t="s">
        <v>928</v>
      </c>
      <c r="F38" s="13" t="s">
        <v>51</v>
      </c>
      <c r="G38" s="9" t="s">
        <v>418</v>
      </c>
      <c r="H38" s="9" t="s">
        <v>52</v>
      </c>
      <c r="I38" s="11">
        <v>2024</v>
      </c>
      <c r="J38" s="12">
        <v>250</v>
      </c>
      <c r="K38" s="12">
        <v>52500</v>
      </c>
      <c r="L38" s="12">
        <v>0</v>
      </c>
      <c r="M38" s="12">
        <v>0</v>
      </c>
      <c r="N38" s="12">
        <v>50000</v>
      </c>
      <c r="O38" s="12">
        <v>0</v>
      </c>
      <c r="P38" s="12">
        <v>0</v>
      </c>
      <c r="Q38" s="12">
        <v>0</v>
      </c>
      <c r="R38" s="12">
        <v>0</v>
      </c>
      <c r="S38" s="12">
        <v>0</v>
      </c>
      <c r="T38" s="12">
        <v>0</v>
      </c>
      <c r="U38" s="12">
        <v>0</v>
      </c>
      <c r="V38" s="12">
        <v>0</v>
      </c>
      <c r="W38" s="12">
        <v>0</v>
      </c>
      <c r="X38" s="12">
        <v>102750</v>
      </c>
      <c r="Y38" s="12">
        <v>202</v>
      </c>
      <c r="Z38" s="11">
        <v>2</v>
      </c>
      <c r="AA38" s="84" t="s">
        <v>163</v>
      </c>
      <c r="AB38" s="13" t="s">
        <v>114</v>
      </c>
      <c r="AC38" s="13" t="s">
        <v>163</v>
      </c>
      <c r="AD38" s="13" t="s">
        <v>64</v>
      </c>
      <c r="AE38" s="9" t="s">
        <v>55</v>
      </c>
      <c r="AF38" s="9"/>
      <c r="AG38" s="7" t="s">
        <v>929</v>
      </c>
      <c r="AH38" s="2"/>
      <c r="AI38" s="2"/>
    </row>
    <row r="39" spans="1:35" ht="30" hidden="1" customHeight="1" x14ac:dyDescent="0.2">
      <c r="A39" s="9" t="s">
        <v>930</v>
      </c>
      <c r="B39" s="9" t="s">
        <v>273</v>
      </c>
      <c r="C39" s="9" t="s">
        <v>67</v>
      </c>
      <c r="D39" s="9" t="s">
        <v>279</v>
      </c>
      <c r="E39" s="9" t="s">
        <v>931</v>
      </c>
      <c r="F39" s="13" t="s">
        <v>51</v>
      </c>
      <c r="G39" s="9" t="s">
        <v>418</v>
      </c>
      <c r="H39" s="9" t="s">
        <v>52</v>
      </c>
      <c r="I39" s="11">
        <v>2024</v>
      </c>
      <c r="J39" s="12">
        <v>242</v>
      </c>
      <c r="K39" s="12">
        <v>1200</v>
      </c>
      <c r="L39" s="12">
        <v>0</v>
      </c>
      <c r="M39" s="12">
        <v>0</v>
      </c>
      <c r="N39" s="12">
        <v>0</v>
      </c>
      <c r="O39" s="12">
        <v>0</v>
      </c>
      <c r="P39" s="12">
        <v>10000</v>
      </c>
      <c r="Q39" s="12">
        <v>0</v>
      </c>
      <c r="R39" s="12">
        <v>0</v>
      </c>
      <c r="S39" s="12">
        <v>40000</v>
      </c>
      <c r="T39" s="12">
        <v>0</v>
      </c>
      <c r="U39" s="12">
        <v>0</v>
      </c>
      <c r="V39" s="12">
        <v>0</v>
      </c>
      <c r="W39" s="12">
        <v>0</v>
      </c>
      <c r="X39" s="12">
        <v>51442</v>
      </c>
      <c r="Y39" s="12">
        <v>242</v>
      </c>
      <c r="Z39" s="11">
        <v>1</v>
      </c>
      <c r="AA39" s="84" t="s">
        <v>163</v>
      </c>
      <c r="AB39" s="26" t="s">
        <v>53</v>
      </c>
      <c r="AC39" s="13" t="s">
        <v>63</v>
      </c>
      <c r="AD39" s="73" t="s">
        <v>54</v>
      </c>
      <c r="AE39" s="9" t="s">
        <v>251</v>
      </c>
      <c r="AF39" s="9" t="s">
        <v>65</v>
      </c>
      <c r="AG39" s="7" t="s">
        <v>932</v>
      </c>
      <c r="AH39" s="2"/>
      <c r="AI39" s="2"/>
    </row>
    <row r="40" spans="1:35" ht="30" hidden="1" customHeight="1" x14ac:dyDescent="0.2">
      <c r="A40" s="9" t="s">
        <v>933</v>
      </c>
      <c r="B40" s="9" t="s">
        <v>273</v>
      </c>
      <c r="C40" s="9" t="s">
        <v>118</v>
      </c>
      <c r="D40" s="9" t="s">
        <v>851</v>
      </c>
      <c r="E40" s="9" t="s">
        <v>934</v>
      </c>
      <c r="F40" s="13" t="s">
        <v>51</v>
      </c>
      <c r="G40" s="9"/>
      <c r="H40" s="9" t="s">
        <v>52</v>
      </c>
      <c r="I40" s="11">
        <v>2024</v>
      </c>
      <c r="J40" s="12">
        <v>0</v>
      </c>
      <c r="K40" s="12">
        <v>25800</v>
      </c>
      <c r="L40" s="12">
        <v>0</v>
      </c>
      <c r="M40" s="12">
        <v>0</v>
      </c>
      <c r="N40" s="12">
        <v>0</v>
      </c>
      <c r="O40" s="12">
        <v>0</v>
      </c>
      <c r="P40" s="12">
        <v>0</v>
      </c>
      <c r="Q40" s="12">
        <v>0</v>
      </c>
      <c r="R40" s="12">
        <v>0</v>
      </c>
      <c r="S40" s="12">
        <v>0</v>
      </c>
      <c r="T40" s="12">
        <v>0</v>
      </c>
      <c r="U40" s="12">
        <v>0</v>
      </c>
      <c r="V40" s="12">
        <v>0</v>
      </c>
      <c r="W40" s="12">
        <v>0</v>
      </c>
      <c r="X40" s="12">
        <v>25800</v>
      </c>
      <c r="Y40" s="12"/>
      <c r="Z40" s="11">
        <v>1</v>
      </c>
      <c r="AA40" s="84" t="s">
        <v>163</v>
      </c>
      <c r="AB40" s="13" t="s">
        <v>114</v>
      </c>
      <c r="AC40" s="13" t="s">
        <v>114</v>
      </c>
      <c r="AD40" s="13" t="s">
        <v>64</v>
      </c>
      <c r="AE40" s="9" t="s">
        <v>72</v>
      </c>
      <c r="AF40" s="9"/>
      <c r="AG40" s="7" t="s">
        <v>935</v>
      </c>
      <c r="AH40" s="2"/>
      <c r="AI40" s="2"/>
    </row>
    <row r="41" spans="1:35" ht="30" hidden="1" customHeight="1" x14ac:dyDescent="0.2">
      <c r="A41" s="9" t="s">
        <v>936</v>
      </c>
      <c r="B41" s="9" t="s">
        <v>273</v>
      </c>
      <c r="C41" s="9" t="s">
        <v>93</v>
      </c>
      <c r="D41" s="9" t="s">
        <v>860</v>
      </c>
      <c r="E41" s="9" t="s">
        <v>937</v>
      </c>
      <c r="F41" s="13" t="s">
        <v>51</v>
      </c>
      <c r="G41" s="9" t="s">
        <v>418</v>
      </c>
      <c r="H41" s="9" t="s">
        <v>52</v>
      </c>
      <c r="I41" s="11">
        <v>2024</v>
      </c>
      <c r="J41" s="12">
        <v>1152</v>
      </c>
      <c r="K41" s="12">
        <v>57500</v>
      </c>
      <c r="L41" s="12">
        <v>0</v>
      </c>
      <c r="M41" s="12">
        <v>0</v>
      </c>
      <c r="N41" s="12">
        <v>0</v>
      </c>
      <c r="O41" s="12">
        <v>0</v>
      </c>
      <c r="P41" s="12">
        <v>0</v>
      </c>
      <c r="Q41" s="12">
        <v>0</v>
      </c>
      <c r="R41" s="12">
        <v>0</v>
      </c>
      <c r="S41" s="12">
        <v>0</v>
      </c>
      <c r="T41" s="12">
        <v>0</v>
      </c>
      <c r="U41" s="12">
        <v>0</v>
      </c>
      <c r="V41" s="12">
        <v>0</v>
      </c>
      <c r="W41" s="12">
        <v>0</v>
      </c>
      <c r="X41" s="12">
        <v>58652</v>
      </c>
      <c r="Y41" s="12">
        <v>298.3</v>
      </c>
      <c r="Z41" s="11">
        <v>1</v>
      </c>
      <c r="AA41" s="84" t="s">
        <v>163</v>
      </c>
      <c r="AB41" s="13"/>
      <c r="AC41" s="13"/>
      <c r="AD41" s="13"/>
      <c r="AE41" s="9" t="s">
        <v>55</v>
      </c>
      <c r="AF41" s="9"/>
      <c r="AG41" s="7" t="s">
        <v>938</v>
      </c>
      <c r="AH41" s="2"/>
      <c r="AI41" s="2"/>
    </row>
    <row r="42" spans="1:35" ht="30" hidden="1" customHeight="1" x14ac:dyDescent="0.2">
      <c r="A42" s="9" t="s">
        <v>939</v>
      </c>
      <c r="B42" s="9" t="s">
        <v>273</v>
      </c>
      <c r="C42" s="9" t="s">
        <v>79</v>
      </c>
      <c r="D42" s="9" t="s">
        <v>940</v>
      </c>
      <c r="E42" s="9" t="s">
        <v>941</v>
      </c>
      <c r="F42" s="13" t="s">
        <v>51</v>
      </c>
      <c r="G42" s="9" t="s">
        <v>418</v>
      </c>
      <c r="H42" s="9" t="s">
        <v>52</v>
      </c>
      <c r="I42" s="11">
        <v>2024</v>
      </c>
      <c r="J42" s="12">
        <v>500</v>
      </c>
      <c r="K42" s="12">
        <v>9700</v>
      </c>
      <c r="L42" s="12">
        <v>0</v>
      </c>
      <c r="M42" s="12">
        <v>0</v>
      </c>
      <c r="N42" s="12">
        <v>0</v>
      </c>
      <c r="O42" s="12">
        <v>0</v>
      </c>
      <c r="P42" s="12">
        <v>0</v>
      </c>
      <c r="Q42" s="12">
        <v>0</v>
      </c>
      <c r="R42" s="12">
        <v>0</v>
      </c>
      <c r="S42" s="12">
        <v>0</v>
      </c>
      <c r="T42" s="12">
        <v>0</v>
      </c>
      <c r="U42" s="12">
        <v>0</v>
      </c>
      <c r="V42" s="12">
        <v>0</v>
      </c>
      <c r="W42" s="12">
        <v>0</v>
      </c>
      <c r="X42" s="12">
        <v>10200</v>
      </c>
      <c r="Y42" s="12">
        <v>234.9</v>
      </c>
      <c r="Z42" s="11">
        <v>1</v>
      </c>
      <c r="AA42" s="84" t="s">
        <v>163</v>
      </c>
      <c r="AB42" s="13"/>
      <c r="AC42" s="13"/>
      <c r="AD42" s="13"/>
      <c r="AE42" s="9" t="s">
        <v>55</v>
      </c>
      <c r="AF42" s="9"/>
      <c r="AG42" s="7" t="s">
        <v>942</v>
      </c>
      <c r="AH42" s="2"/>
      <c r="AI42" s="2"/>
    </row>
    <row r="43" spans="1:35" ht="30" hidden="1" customHeight="1" x14ac:dyDescent="0.2">
      <c r="A43" s="9" t="s">
        <v>943</v>
      </c>
      <c r="B43" s="9" t="s">
        <v>273</v>
      </c>
      <c r="C43" s="9" t="s">
        <v>67</v>
      </c>
      <c r="D43" s="9" t="s">
        <v>279</v>
      </c>
      <c r="E43" s="9" t="s">
        <v>944</v>
      </c>
      <c r="F43" s="13" t="s">
        <v>51</v>
      </c>
      <c r="G43" s="9"/>
      <c r="H43" s="9" t="s">
        <v>62</v>
      </c>
      <c r="I43" s="11">
        <v>2024</v>
      </c>
      <c r="J43" s="12">
        <v>67</v>
      </c>
      <c r="K43" s="12">
        <v>1300</v>
      </c>
      <c r="L43" s="12">
        <v>0</v>
      </c>
      <c r="M43" s="12">
        <v>0</v>
      </c>
      <c r="N43" s="12">
        <v>0</v>
      </c>
      <c r="O43" s="12">
        <v>0</v>
      </c>
      <c r="P43" s="12">
        <v>0</v>
      </c>
      <c r="Q43" s="12">
        <v>0</v>
      </c>
      <c r="R43" s="12">
        <v>0</v>
      </c>
      <c r="S43" s="12">
        <v>0</v>
      </c>
      <c r="T43" s="12">
        <v>0</v>
      </c>
      <c r="U43" s="12">
        <v>0</v>
      </c>
      <c r="V43" s="12">
        <v>0</v>
      </c>
      <c r="W43" s="12">
        <v>0</v>
      </c>
      <c r="X43" s="12">
        <v>1367</v>
      </c>
      <c r="Y43" s="12">
        <v>54.5</v>
      </c>
      <c r="Z43" s="11">
        <v>1</v>
      </c>
      <c r="AA43" s="84" t="s">
        <v>163</v>
      </c>
      <c r="AB43" s="13" t="s">
        <v>63</v>
      </c>
      <c r="AC43" s="26" t="s">
        <v>53</v>
      </c>
      <c r="AD43" s="13" t="s">
        <v>451</v>
      </c>
      <c r="AE43" s="9" t="s">
        <v>251</v>
      </c>
      <c r="AF43" s="9"/>
      <c r="AG43" s="7" t="s">
        <v>945</v>
      </c>
      <c r="AH43" s="2"/>
      <c r="AI43" s="2"/>
    </row>
    <row r="44" spans="1:35" ht="30" hidden="1" customHeight="1" x14ac:dyDescent="0.2">
      <c r="A44" s="9" t="s">
        <v>946</v>
      </c>
      <c r="B44" s="9" t="s">
        <v>273</v>
      </c>
      <c r="C44" s="9" t="s">
        <v>58</v>
      </c>
      <c r="D44" s="9" t="s">
        <v>838</v>
      </c>
      <c r="E44" s="9" t="s">
        <v>947</v>
      </c>
      <c r="F44" s="13" t="s">
        <v>51</v>
      </c>
      <c r="G44" s="9"/>
      <c r="H44" s="9" t="s">
        <v>52</v>
      </c>
      <c r="I44" s="11">
        <v>2024</v>
      </c>
      <c r="J44" s="12">
        <v>0</v>
      </c>
      <c r="K44" s="12">
        <v>5000</v>
      </c>
      <c r="L44" s="12">
        <v>0</v>
      </c>
      <c r="M44" s="12">
        <v>0</v>
      </c>
      <c r="N44" s="12">
        <v>0</v>
      </c>
      <c r="O44" s="12">
        <v>0</v>
      </c>
      <c r="P44" s="12">
        <v>0</v>
      </c>
      <c r="Q44" s="12">
        <v>0</v>
      </c>
      <c r="R44" s="12">
        <v>0</v>
      </c>
      <c r="S44" s="12">
        <v>0</v>
      </c>
      <c r="T44" s="12">
        <v>0</v>
      </c>
      <c r="U44" s="12">
        <v>0</v>
      </c>
      <c r="V44" s="12">
        <v>0</v>
      </c>
      <c r="W44" s="12">
        <v>0</v>
      </c>
      <c r="X44" s="12">
        <v>5000</v>
      </c>
      <c r="Y44" s="12"/>
      <c r="Z44" s="11">
        <v>3</v>
      </c>
      <c r="AA44" s="84" t="s">
        <v>163</v>
      </c>
      <c r="AB44" s="13"/>
      <c r="AC44" s="13"/>
      <c r="AD44" s="13"/>
      <c r="AE44" s="9" t="s">
        <v>55</v>
      </c>
      <c r="AF44" s="9"/>
      <c r="AG44" s="7" t="s">
        <v>948</v>
      </c>
      <c r="AH44" s="2"/>
      <c r="AI44" s="2"/>
    </row>
    <row r="45" spans="1:35" ht="30" hidden="1" customHeight="1" x14ac:dyDescent="0.2">
      <c r="A45" s="9" t="s">
        <v>949</v>
      </c>
      <c r="B45" s="9" t="s">
        <v>273</v>
      </c>
      <c r="C45" s="9" t="s">
        <v>58</v>
      </c>
      <c r="D45" s="9" t="s">
        <v>838</v>
      </c>
      <c r="E45" s="9" t="s">
        <v>950</v>
      </c>
      <c r="F45" s="13" t="s">
        <v>51</v>
      </c>
      <c r="G45" s="9"/>
      <c r="H45" s="9" t="s">
        <v>52</v>
      </c>
      <c r="I45" s="11">
        <v>2024</v>
      </c>
      <c r="J45" s="12">
        <v>222</v>
      </c>
      <c r="K45" s="12">
        <v>9000</v>
      </c>
      <c r="L45" s="12">
        <v>0</v>
      </c>
      <c r="M45" s="12">
        <v>0</v>
      </c>
      <c r="N45" s="12">
        <v>0</v>
      </c>
      <c r="O45" s="12">
        <v>0</v>
      </c>
      <c r="P45" s="12">
        <v>0</v>
      </c>
      <c r="Q45" s="12">
        <v>0</v>
      </c>
      <c r="R45" s="12">
        <v>0</v>
      </c>
      <c r="S45" s="12">
        <v>0</v>
      </c>
      <c r="T45" s="12">
        <v>0</v>
      </c>
      <c r="U45" s="12">
        <v>0</v>
      </c>
      <c r="V45" s="12">
        <v>0</v>
      </c>
      <c r="W45" s="12">
        <v>0</v>
      </c>
      <c r="X45" s="12">
        <v>9222</v>
      </c>
      <c r="Y45" s="12">
        <v>240</v>
      </c>
      <c r="Z45" s="11">
        <v>2</v>
      </c>
      <c r="AA45" s="84" t="s">
        <v>163</v>
      </c>
      <c r="AB45" s="13"/>
      <c r="AC45" s="13"/>
      <c r="AD45" s="13"/>
      <c r="AE45" s="9" t="s">
        <v>55</v>
      </c>
      <c r="AF45" s="9"/>
      <c r="AG45" s="7" t="s">
        <v>951</v>
      </c>
      <c r="AH45" s="2"/>
      <c r="AI45" s="2"/>
    </row>
    <row r="46" spans="1:35" ht="30" hidden="1" customHeight="1" x14ac:dyDescent="0.2">
      <c r="A46" s="9" t="s">
        <v>952</v>
      </c>
      <c r="B46" s="9" t="s">
        <v>273</v>
      </c>
      <c r="C46" s="9" t="s">
        <v>58</v>
      </c>
      <c r="D46" s="9" t="s">
        <v>838</v>
      </c>
      <c r="E46" s="9" t="s">
        <v>953</v>
      </c>
      <c r="F46" s="13" t="s">
        <v>51</v>
      </c>
      <c r="G46" s="9" t="s">
        <v>418</v>
      </c>
      <c r="H46" s="9" t="s">
        <v>52</v>
      </c>
      <c r="I46" s="11">
        <v>2024</v>
      </c>
      <c r="J46" s="12">
        <v>5300</v>
      </c>
      <c r="K46" s="12">
        <v>30000</v>
      </c>
      <c r="L46" s="12">
        <v>0</v>
      </c>
      <c r="M46" s="12">
        <v>80000</v>
      </c>
      <c r="N46" s="12">
        <v>15000</v>
      </c>
      <c r="O46" s="12">
        <v>0</v>
      </c>
      <c r="P46" s="12">
        <v>50000</v>
      </c>
      <c r="Q46" s="12">
        <v>0</v>
      </c>
      <c r="R46" s="12">
        <v>0</v>
      </c>
      <c r="S46" s="12">
        <v>0</v>
      </c>
      <c r="T46" s="12">
        <v>0</v>
      </c>
      <c r="U46" s="12">
        <v>0</v>
      </c>
      <c r="V46" s="12">
        <v>0</v>
      </c>
      <c r="W46" s="12">
        <v>0</v>
      </c>
      <c r="X46" s="12">
        <v>180300</v>
      </c>
      <c r="Y46" s="12">
        <v>196</v>
      </c>
      <c r="Z46" s="11">
        <v>1</v>
      </c>
      <c r="AA46" s="84" t="s">
        <v>163</v>
      </c>
      <c r="AB46" s="26" t="s">
        <v>53</v>
      </c>
      <c r="AC46" s="13" t="s">
        <v>63</v>
      </c>
      <c r="AD46" s="13" t="s">
        <v>54</v>
      </c>
      <c r="AE46" s="9" t="s">
        <v>55</v>
      </c>
      <c r="AF46" s="9"/>
      <c r="AG46" s="7" t="s">
        <v>954</v>
      </c>
      <c r="AH46" s="2"/>
      <c r="AI46" s="2"/>
    </row>
    <row r="47" spans="1:35" ht="30" hidden="1" customHeight="1" x14ac:dyDescent="0.2">
      <c r="A47" s="9" t="s">
        <v>955</v>
      </c>
      <c r="B47" s="9" t="s">
        <v>273</v>
      </c>
      <c r="C47" s="9" t="s">
        <v>67</v>
      </c>
      <c r="D47" s="9" t="s">
        <v>279</v>
      </c>
      <c r="E47" s="9" t="s">
        <v>956</v>
      </c>
      <c r="F47" s="13" t="s">
        <v>51</v>
      </c>
      <c r="G47" s="9"/>
      <c r="H47" s="9" t="s">
        <v>62</v>
      </c>
      <c r="I47" s="11">
        <v>2024</v>
      </c>
      <c r="J47" s="12">
        <v>0</v>
      </c>
      <c r="K47" s="12">
        <v>7500</v>
      </c>
      <c r="L47" s="12">
        <v>0</v>
      </c>
      <c r="M47" s="12">
        <v>0</v>
      </c>
      <c r="N47" s="12">
        <v>0</v>
      </c>
      <c r="O47" s="12">
        <v>0</v>
      </c>
      <c r="P47" s="12">
        <v>0</v>
      </c>
      <c r="Q47" s="12">
        <v>0</v>
      </c>
      <c r="R47" s="12">
        <v>0</v>
      </c>
      <c r="S47" s="12">
        <v>0</v>
      </c>
      <c r="T47" s="12">
        <v>0</v>
      </c>
      <c r="U47" s="12">
        <v>0</v>
      </c>
      <c r="V47" s="12">
        <v>0</v>
      </c>
      <c r="W47" s="12">
        <v>0</v>
      </c>
      <c r="X47" s="12">
        <v>7500</v>
      </c>
      <c r="Y47" s="12"/>
      <c r="Z47" s="11">
        <v>1</v>
      </c>
      <c r="AA47" s="84" t="s">
        <v>163</v>
      </c>
      <c r="AB47" s="13" t="s">
        <v>114</v>
      </c>
      <c r="AC47" s="13" t="s">
        <v>114</v>
      </c>
      <c r="AD47" s="13" t="s">
        <v>64</v>
      </c>
      <c r="AE47" s="9" t="s">
        <v>251</v>
      </c>
      <c r="AF47" s="9"/>
      <c r="AG47" s="7" t="s">
        <v>957</v>
      </c>
      <c r="AH47" s="2"/>
      <c r="AI47" s="2"/>
    </row>
    <row r="48" spans="1:35" ht="30" hidden="1" customHeight="1" x14ac:dyDescent="0.2">
      <c r="A48" s="9" t="s">
        <v>958</v>
      </c>
      <c r="B48" s="9" t="s">
        <v>273</v>
      </c>
      <c r="C48" s="9" t="s">
        <v>93</v>
      </c>
      <c r="D48" s="9" t="s">
        <v>860</v>
      </c>
      <c r="E48" s="9" t="s">
        <v>959</v>
      </c>
      <c r="F48" s="13" t="s">
        <v>51</v>
      </c>
      <c r="G48" s="9" t="s">
        <v>418</v>
      </c>
      <c r="H48" s="9" t="s">
        <v>52</v>
      </c>
      <c r="I48" s="11">
        <v>2024</v>
      </c>
      <c r="J48" s="12">
        <v>0</v>
      </c>
      <c r="K48" s="12">
        <v>5500</v>
      </c>
      <c r="L48" s="12">
        <v>0</v>
      </c>
      <c r="M48" s="12">
        <v>0</v>
      </c>
      <c r="N48" s="12">
        <v>0</v>
      </c>
      <c r="O48" s="12">
        <v>0</v>
      </c>
      <c r="P48" s="12">
        <v>0</v>
      </c>
      <c r="Q48" s="12">
        <v>0</v>
      </c>
      <c r="R48" s="12">
        <v>0</v>
      </c>
      <c r="S48" s="12">
        <v>0</v>
      </c>
      <c r="T48" s="12">
        <v>0</v>
      </c>
      <c r="U48" s="12">
        <v>0</v>
      </c>
      <c r="V48" s="12">
        <v>0</v>
      </c>
      <c r="W48" s="12">
        <v>0</v>
      </c>
      <c r="X48" s="12">
        <v>5500</v>
      </c>
      <c r="Y48" s="12"/>
      <c r="Z48" s="11">
        <v>3</v>
      </c>
      <c r="AA48" s="84" t="s">
        <v>163</v>
      </c>
      <c r="AB48" s="13" t="s">
        <v>114</v>
      </c>
      <c r="AC48" s="13" t="s">
        <v>163</v>
      </c>
      <c r="AD48" s="13" t="s">
        <v>64</v>
      </c>
      <c r="AE48" s="9" t="s">
        <v>55</v>
      </c>
      <c r="AF48" s="9"/>
      <c r="AG48" s="7" t="s">
        <v>960</v>
      </c>
      <c r="AH48" s="2"/>
      <c r="AI48" s="2"/>
    </row>
    <row r="49" spans="1:35" ht="30" hidden="1" customHeight="1" x14ac:dyDescent="0.2">
      <c r="A49" s="9" t="s">
        <v>961</v>
      </c>
      <c r="B49" s="9" t="s">
        <v>273</v>
      </c>
      <c r="C49" s="9" t="s">
        <v>118</v>
      </c>
      <c r="D49" s="9" t="s">
        <v>867</v>
      </c>
      <c r="E49" s="9" t="s">
        <v>962</v>
      </c>
      <c r="F49" s="13" t="s">
        <v>51</v>
      </c>
      <c r="G49" s="9"/>
      <c r="H49" s="9" t="s">
        <v>52</v>
      </c>
      <c r="I49" s="11">
        <v>2024</v>
      </c>
      <c r="J49" s="12">
        <v>560</v>
      </c>
      <c r="K49" s="12">
        <v>10500</v>
      </c>
      <c r="L49" s="12">
        <v>0</v>
      </c>
      <c r="M49" s="12">
        <v>0</v>
      </c>
      <c r="N49" s="12">
        <v>0</v>
      </c>
      <c r="O49" s="12">
        <v>0</v>
      </c>
      <c r="P49" s="12">
        <v>0</v>
      </c>
      <c r="Q49" s="12">
        <v>0</v>
      </c>
      <c r="R49" s="12">
        <v>0</v>
      </c>
      <c r="S49" s="12">
        <v>0</v>
      </c>
      <c r="T49" s="12">
        <v>0</v>
      </c>
      <c r="U49" s="12">
        <v>0</v>
      </c>
      <c r="V49" s="12">
        <v>0</v>
      </c>
      <c r="W49" s="12">
        <v>0</v>
      </c>
      <c r="X49" s="12">
        <v>11060</v>
      </c>
      <c r="Y49" s="12"/>
      <c r="Z49" s="11">
        <v>5</v>
      </c>
      <c r="AA49" s="84" t="s">
        <v>163</v>
      </c>
      <c r="AB49" s="26" t="s">
        <v>53</v>
      </c>
      <c r="AC49" s="13" t="s">
        <v>163</v>
      </c>
      <c r="AD49" s="13" t="s">
        <v>54</v>
      </c>
      <c r="AE49" s="9" t="s">
        <v>102</v>
      </c>
      <c r="AF49" s="9"/>
      <c r="AG49" s="7" t="s">
        <v>963</v>
      </c>
      <c r="AH49" s="2"/>
      <c r="AI49" s="2"/>
    </row>
    <row r="50" spans="1:35" ht="30" hidden="1" customHeight="1" x14ac:dyDescent="0.2">
      <c r="A50" s="9" t="s">
        <v>964</v>
      </c>
      <c r="B50" s="9" t="s">
        <v>273</v>
      </c>
      <c r="C50" s="9" t="s">
        <v>67</v>
      </c>
      <c r="D50" s="9" t="s">
        <v>279</v>
      </c>
      <c r="E50" s="9" t="s">
        <v>965</v>
      </c>
      <c r="F50" s="13" t="s">
        <v>51</v>
      </c>
      <c r="G50" s="9" t="s">
        <v>418</v>
      </c>
      <c r="H50" s="9" t="s">
        <v>52</v>
      </c>
      <c r="I50" s="11">
        <v>2024</v>
      </c>
      <c r="J50" s="12">
        <v>0</v>
      </c>
      <c r="K50" s="12">
        <v>20000</v>
      </c>
      <c r="L50" s="12">
        <v>0</v>
      </c>
      <c r="M50" s="12">
        <v>0</v>
      </c>
      <c r="N50" s="12">
        <v>0</v>
      </c>
      <c r="O50" s="12">
        <v>0</v>
      </c>
      <c r="P50" s="12">
        <v>0</v>
      </c>
      <c r="Q50" s="12">
        <v>0</v>
      </c>
      <c r="R50" s="12">
        <v>0</v>
      </c>
      <c r="S50" s="12">
        <v>0</v>
      </c>
      <c r="T50" s="12">
        <v>0</v>
      </c>
      <c r="U50" s="12">
        <v>0</v>
      </c>
      <c r="V50" s="12">
        <v>0</v>
      </c>
      <c r="W50" s="12">
        <v>0</v>
      </c>
      <c r="X50" s="12">
        <v>20000</v>
      </c>
      <c r="Y50" s="12"/>
      <c r="Z50" s="11">
        <v>7</v>
      </c>
      <c r="AA50" s="84" t="s">
        <v>163</v>
      </c>
      <c r="AB50" s="13" t="s">
        <v>114</v>
      </c>
      <c r="AC50" s="13" t="s">
        <v>63</v>
      </c>
      <c r="AD50" s="13" t="s">
        <v>64</v>
      </c>
      <c r="AE50" s="9" t="s">
        <v>251</v>
      </c>
      <c r="AF50" s="9"/>
      <c r="AG50" s="7" t="s">
        <v>966</v>
      </c>
      <c r="AH50" s="2"/>
      <c r="AI50" s="2"/>
    </row>
    <row r="51" spans="1:35" ht="30" hidden="1" customHeight="1" x14ac:dyDescent="0.2">
      <c r="A51" s="9" t="s">
        <v>967</v>
      </c>
      <c r="B51" s="9" t="s">
        <v>273</v>
      </c>
      <c r="C51" s="9" t="s">
        <v>58</v>
      </c>
      <c r="D51" s="9" t="s">
        <v>838</v>
      </c>
      <c r="E51" s="9" t="s">
        <v>968</v>
      </c>
      <c r="F51" s="13" t="s">
        <v>51</v>
      </c>
      <c r="G51" s="9"/>
      <c r="H51" s="9" t="s">
        <v>52</v>
      </c>
      <c r="I51" s="11">
        <v>2024</v>
      </c>
      <c r="J51" s="12">
        <v>0</v>
      </c>
      <c r="K51" s="12">
        <v>1700</v>
      </c>
      <c r="L51" s="12">
        <v>0</v>
      </c>
      <c r="M51" s="12">
        <v>0</v>
      </c>
      <c r="N51" s="12">
        <v>3000</v>
      </c>
      <c r="O51" s="12">
        <v>0</v>
      </c>
      <c r="P51" s="12">
        <v>0</v>
      </c>
      <c r="Q51" s="12">
        <v>13000</v>
      </c>
      <c r="R51" s="12">
        <v>0</v>
      </c>
      <c r="S51" s="12">
        <v>0</v>
      </c>
      <c r="T51" s="12">
        <v>0</v>
      </c>
      <c r="U51" s="12">
        <v>0</v>
      </c>
      <c r="V51" s="12">
        <v>0</v>
      </c>
      <c r="W51" s="12">
        <v>0</v>
      </c>
      <c r="X51" s="12">
        <v>17700</v>
      </c>
      <c r="Y51" s="12"/>
      <c r="Z51" s="11">
        <v>1</v>
      </c>
      <c r="AA51" s="84" t="s">
        <v>163</v>
      </c>
      <c r="AB51" s="13"/>
      <c r="AC51" s="13"/>
      <c r="AD51" s="13"/>
      <c r="AE51" s="9" t="s">
        <v>55</v>
      </c>
      <c r="AF51" s="9"/>
      <c r="AG51" s="7" t="s">
        <v>969</v>
      </c>
      <c r="AH51" s="2"/>
      <c r="AI51" s="2"/>
    </row>
    <row r="52" spans="1:35" ht="30" hidden="1" customHeight="1" x14ac:dyDescent="0.2">
      <c r="A52" s="9" t="s">
        <v>970</v>
      </c>
      <c r="B52" s="9" t="s">
        <v>273</v>
      </c>
      <c r="C52" s="9" t="s">
        <v>67</v>
      </c>
      <c r="D52" s="9" t="s">
        <v>856</v>
      </c>
      <c r="E52" s="9" t="s">
        <v>971</v>
      </c>
      <c r="F52" s="13" t="s">
        <v>51</v>
      </c>
      <c r="G52" s="9" t="s">
        <v>418</v>
      </c>
      <c r="H52" s="9" t="s">
        <v>52</v>
      </c>
      <c r="I52" s="11">
        <v>2024</v>
      </c>
      <c r="J52" s="12">
        <v>0</v>
      </c>
      <c r="K52" s="12">
        <v>18000</v>
      </c>
      <c r="L52" s="12">
        <v>0</v>
      </c>
      <c r="M52" s="12">
        <v>102000</v>
      </c>
      <c r="N52" s="12">
        <v>0</v>
      </c>
      <c r="O52" s="12">
        <v>0</v>
      </c>
      <c r="P52" s="12">
        <v>0</v>
      </c>
      <c r="Q52" s="12">
        <v>0</v>
      </c>
      <c r="R52" s="12">
        <v>0</v>
      </c>
      <c r="S52" s="12">
        <v>0</v>
      </c>
      <c r="T52" s="12">
        <v>0</v>
      </c>
      <c r="U52" s="12">
        <v>0</v>
      </c>
      <c r="V52" s="12">
        <v>0</v>
      </c>
      <c r="W52" s="12">
        <v>0</v>
      </c>
      <c r="X52" s="12">
        <v>120000</v>
      </c>
      <c r="Y52" s="12"/>
      <c r="Z52" s="11">
        <v>1</v>
      </c>
      <c r="AA52" s="84" t="s">
        <v>163</v>
      </c>
      <c r="AB52" s="13" t="s">
        <v>114</v>
      </c>
      <c r="AC52" s="13" t="s">
        <v>63</v>
      </c>
      <c r="AD52" s="13" t="s">
        <v>64</v>
      </c>
      <c r="AE52" s="9" t="s">
        <v>251</v>
      </c>
      <c r="AF52" s="9"/>
      <c r="AG52" s="7" t="s">
        <v>972</v>
      </c>
      <c r="AH52" s="2"/>
      <c r="AI52" s="2"/>
    </row>
    <row r="53" spans="1:35" ht="30" hidden="1" customHeight="1" x14ac:dyDescent="0.2">
      <c r="A53" s="9" t="s">
        <v>973</v>
      </c>
      <c r="B53" s="9" t="s">
        <v>273</v>
      </c>
      <c r="C53" s="9" t="s">
        <v>58</v>
      </c>
      <c r="D53" s="9" t="s">
        <v>838</v>
      </c>
      <c r="E53" s="9" t="s">
        <v>974</v>
      </c>
      <c r="F53" s="13" t="s">
        <v>51</v>
      </c>
      <c r="G53" s="9" t="s">
        <v>418</v>
      </c>
      <c r="H53" s="9" t="s">
        <v>52</v>
      </c>
      <c r="I53" s="11">
        <v>2024</v>
      </c>
      <c r="J53" s="12">
        <v>0</v>
      </c>
      <c r="K53" s="12">
        <v>4000</v>
      </c>
      <c r="L53" s="12">
        <v>0</v>
      </c>
      <c r="M53" s="12">
        <v>0</v>
      </c>
      <c r="N53" s="12">
        <v>50000</v>
      </c>
      <c r="O53" s="12">
        <v>0</v>
      </c>
      <c r="P53" s="12">
        <v>0</v>
      </c>
      <c r="Q53" s="12">
        <v>50000</v>
      </c>
      <c r="R53" s="12">
        <v>0</v>
      </c>
      <c r="S53" s="12">
        <v>0</v>
      </c>
      <c r="T53" s="12">
        <v>0</v>
      </c>
      <c r="U53" s="12">
        <v>0</v>
      </c>
      <c r="V53" s="12">
        <v>0</v>
      </c>
      <c r="W53" s="12">
        <v>0</v>
      </c>
      <c r="X53" s="12">
        <v>104000</v>
      </c>
      <c r="Y53" s="12"/>
      <c r="Z53" s="11">
        <v>2</v>
      </c>
      <c r="AA53" s="84" t="s">
        <v>163</v>
      </c>
      <c r="AB53" s="13" t="s">
        <v>63</v>
      </c>
      <c r="AC53" s="13" t="s">
        <v>163</v>
      </c>
      <c r="AD53" s="13" t="s">
        <v>451</v>
      </c>
      <c r="AE53" s="9" t="s">
        <v>55</v>
      </c>
      <c r="AF53" s="9"/>
      <c r="AG53" s="7" t="s">
        <v>975</v>
      </c>
      <c r="AH53" s="2"/>
      <c r="AI53" s="2"/>
    </row>
    <row r="54" spans="1:35" ht="30" hidden="1" customHeight="1" x14ac:dyDescent="0.2">
      <c r="A54" s="9" t="s">
        <v>976</v>
      </c>
      <c r="B54" s="9" t="s">
        <v>273</v>
      </c>
      <c r="C54" s="9" t="s">
        <v>118</v>
      </c>
      <c r="D54" s="9" t="s">
        <v>867</v>
      </c>
      <c r="E54" s="9" t="s">
        <v>977</v>
      </c>
      <c r="F54" s="13" t="s">
        <v>51</v>
      </c>
      <c r="G54" s="9" t="s">
        <v>418</v>
      </c>
      <c r="H54" s="9" t="s">
        <v>52</v>
      </c>
      <c r="I54" s="11">
        <v>2024</v>
      </c>
      <c r="J54" s="12">
        <v>1500</v>
      </c>
      <c r="K54" s="12">
        <v>54450</v>
      </c>
      <c r="L54" s="12">
        <v>0</v>
      </c>
      <c r="M54" s="12">
        <v>0</v>
      </c>
      <c r="N54" s="12">
        <v>0</v>
      </c>
      <c r="O54" s="12">
        <v>0</v>
      </c>
      <c r="P54" s="12">
        <v>0</v>
      </c>
      <c r="Q54" s="12">
        <v>0</v>
      </c>
      <c r="R54" s="12">
        <v>0</v>
      </c>
      <c r="S54" s="12">
        <v>0</v>
      </c>
      <c r="T54" s="12">
        <v>0</v>
      </c>
      <c r="U54" s="12">
        <v>0</v>
      </c>
      <c r="V54" s="12">
        <v>0</v>
      </c>
      <c r="W54" s="12">
        <v>0</v>
      </c>
      <c r="X54" s="12">
        <v>55950</v>
      </c>
      <c r="Y54" s="12"/>
      <c r="Z54" s="11">
        <v>3</v>
      </c>
      <c r="AA54" s="84" t="s">
        <v>163</v>
      </c>
      <c r="AB54" s="13"/>
      <c r="AC54" s="13"/>
      <c r="AD54" s="13"/>
      <c r="AE54" s="9" t="s">
        <v>102</v>
      </c>
      <c r="AF54" s="9"/>
      <c r="AG54" s="7" t="s">
        <v>978</v>
      </c>
      <c r="AH54" s="2"/>
      <c r="AI54" s="2"/>
    </row>
    <row r="55" spans="1:35" ht="30" hidden="1" customHeight="1" x14ac:dyDescent="0.2">
      <c r="A55" s="9" t="s">
        <v>979</v>
      </c>
      <c r="B55" s="9" t="s">
        <v>273</v>
      </c>
      <c r="C55" s="9" t="s">
        <v>79</v>
      </c>
      <c r="D55" s="9" t="s">
        <v>940</v>
      </c>
      <c r="E55" s="9" t="s">
        <v>980</v>
      </c>
      <c r="F55" s="13" t="s">
        <v>51</v>
      </c>
      <c r="G55" s="9" t="s">
        <v>418</v>
      </c>
      <c r="H55" s="9" t="s">
        <v>52</v>
      </c>
      <c r="I55" s="11">
        <v>2024</v>
      </c>
      <c r="J55" s="12">
        <v>250</v>
      </c>
      <c r="K55" s="12">
        <v>5000</v>
      </c>
      <c r="L55" s="12">
        <v>0</v>
      </c>
      <c r="M55" s="12">
        <v>0</v>
      </c>
      <c r="N55" s="12">
        <v>0</v>
      </c>
      <c r="O55" s="12">
        <v>0</v>
      </c>
      <c r="P55" s="12">
        <v>0</v>
      </c>
      <c r="Q55" s="12">
        <v>0</v>
      </c>
      <c r="R55" s="12">
        <v>0</v>
      </c>
      <c r="S55" s="12">
        <v>0</v>
      </c>
      <c r="T55" s="12">
        <v>0</v>
      </c>
      <c r="U55" s="12">
        <v>0</v>
      </c>
      <c r="V55" s="12">
        <v>0</v>
      </c>
      <c r="W55" s="12">
        <v>0</v>
      </c>
      <c r="X55" s="12">
        <v>5250</v>
      </c>
      <c r="Y55" s="12"/>
      <c r="Z55" s="11">
        <v>1</v>
      </c>
      <c r="AA55" s="84" t="s">
        <v>163</v>
      </c>
      <c r="AB55" s="13"/>
      <c r="AC55" s="13"/>
      <c r="AD55" s="13"/>
      <c r="AE55" s="9" t="s">
        <v>55</v>
      </c>
      <c r="AF55" s="9"/>
      <c r="AG55" s="7" t="s">
        <v>981</v>
      </c>
      <c r="AH55" s="2"/>
      <c r="AI55" s="2"/>
    </row>
    <row r="56" spans="1:35" ht="30" hidden="1" customHeight="1" x14ac:dyDescent="0.2">
      <c r="A56" s="9" t="s">
        <v>982</v>
      </c>
      <c r="B56" s="9" t="s">
        <v>273</v>
      </c>
      <c r="C56" s="9" t="s">
        <v>67</v>
      </c>
      <c r="D56" s="9" t="s">
        <v>279</v>
      </c>
      <c r="E56" s="9" t="s">
        <v>983</v>
      </c>
      <c r="F56" s="13" t="s">
        <v>51</v>
      </c>
      <c r="G56" s="9" t="s">
        <v>418</v>
      </c>
      <c r="H56" s="9" t="s">
        <v>52</v>
      </c>
      <c r="I56" s="11">
        <v>2024</v>
      </c>
      <c r="J56" s="12">
        <v>0</v>
      </c>
      <c r="K56" s="12">
        <v>12000</v>
      </c>
      <c r="L56" s="12">
        <v>0</v>
      </c>
      <c r="M56" s="12">
        <v>0</v>
      </c>
      <c r="N56" s="12">
        <v>0</v>
      </c>
      <c r="O56" s="12">
        <v>0</v>
      </c>
      <c r="P56" s="12">
        <v>0</v>
      </c>
      <c r="Q56" s="12">
        <v>0</v>
      </c>
      <c r="R56" s="12">
        <v>0</v>
      </c>
      <c r="S56" s="12">
        <v>0</v>
      </c>
      <c r="T56" s="12">
        <v>0</v>
      </c>
      <c r="U56" s="12">
        <v>0</v>
      </c>
      <c r="V56" s="12">
        <v>0</v>
      </c>
      <c r="W56" s="12">
        <v>0</v>
      </c>
      <c r="X56" s="12">
        <v>12000</v>
      </c>
      <c r="Y56" s="12"/>
      <c r="Z56" s="11">
        <v>1</v>
      </c>
      <c r="AA56" s="84" t="s">
        <v>163</v>
      </c>
      <c r="AB56" s="13" t="s">
        <v>114</v>
      </c>
      <c r="AC56" s="13" t="s">
        <v>114</v>
      </c>
      <c r="AD56" s="13" t="s">
        <v>64</v>
      </c>
      <c r="AE56" s="9" t="s">
        <v>251</v>
      </c>
      <c r="AF56" s="9"/>
      <c r="AG56" s="7" t="s">
        <v>984</v>
      </c>
      <c r="AH56" s="2"/>
      <c r="AI56" s="2"/>
    </row>
    <row r="57" spans="1:35" ht="30" hidden="1" customHeight="1" x14ac:dyDescent="0.2">
      <c r="A57" s="9" t="s">
        <v>985</v>
      </c>
      <c r="B57" s="9" t="s">
        <v>273</v>
      </c>
      <c r="C57" s="9" t="s">
        <v>58</v>
      </c>
      <c r="D57" s="9" t="s">
        <v>838</v>
      </c>
      <c r="E57" s="9" t="s">
        <v>986</v>
      </c>
      <c r="F57" s="13" t="s">
        <v>51</v>
      </c>
      <c r="G57" s="9"/>
      <c r="H57" s="9" t="s">
        <v>52</v>
      </c>
      <c r="I57" s="11">
        <v>2024</v>
      </c>
      <c r="J57" s="12">
        <v>200</v>
      </c>
      <c r="K57" s="12">
        <v>10000</v>
      </c>
      <c r="L57" s="12">
        <v>0</v>
      </c>
      <c r="M57" s="12">
        <v>0</v>
      </c>
      <c r="N57" s="12">
        <v>0</v>
      </c>
      <c r="O57" s="12">
        <v>0</v>
      </c>
      <c r="P57" s="12">
        <v>0</v>
      </c>
      <c r="Q57" s="12">
        <v>0</v>
      </c>
      <c r="R57" s="12">
        <v>0</v>
      </c>
      <c r="S57" s="12">
        <v>0</v>
      </c>
      <c r="T57" s="12">
        <v>0</v>
      </c>
      <c r="U57" s="12">
        <v>0</v>
      </c>
      <c r="V57" s="12">
        <v>0</v>
      </c>
      <c r="W57" s="12">
        <v>0</v>
      </c>
      <c r="X57" s="12">
        <v>10200</v>
      </c>
      <c r="Y57" s="12"/>
      <c r="Z57" s="11">
        <v>2</v>
      </c>
      <c r="AA57" s="84" t="s">
        <v>163</v>
      </c>
      <c r="AB57" s="13"/>
      <c r="AC57" s="13"/>
      <c r="AD57" s="13"/>
      <c r="AE57" s="9" t="s">
        <v>55</v>
      </c>
      <c r="AF57" s="9"/>
      <c r="AG57" s="7" t="s">
        <v>987</v>
      </c>
      <c r="AH57" s="2"/>
      <c r="AI57" s="2"/>
    </row>
    <row r="58" spans="1:35" ht="30" hidden="1" customHeight="1" x14ac:dyDescent="0.2">
      <c r="A58" s="9" t="s">
        <v>988</v>
      </c>
      <c r="B58" s="9" t="s">
        <v>273</v>
      </c>
      <c r="C58" s="9" t="s">
        <v>93</v>
      </c>
      <c r="D58" s="9" t="s">
        <v>860</v>
      </c>
      <c r="E58" s="9" t="s">
        <v>989</v>
      </c>
      <c r="F58" s="13" t="s">
        <v>51</v>
      </c>
      <c r="G58" s="9"/>
      <c r="H58" s="9" t="s">
        <v>52</v>
      </c>
      <c r="I58" s="11">
        <v>2024</v>
      </c>
      <c r="J58" s="12">
        <v>350</v>
      </c>
      <c r="K58" s="12">
        <v>4650</v>
      </c>
      <c r="L58" s="12">
        <v>0</v>
      </c>
      <c r="M58" s="12">
        <v>0</v>
      </c>
      <c r="N58" s="12">
        <v>0</v>
      </c>
      <c r="O58" s="12">
        <v>0</v>
      </c>
      <c r="P58" s="12">
        <v>0</v>
      </c>
      <c r="Q58" s="12">
        <v>0</v>
      </c>
      <c r="R58" s="12">
        <v>0</v>
      </c>
      <c r="S58" s="12">
        <v>0</v>
      </c>
      <c r="T58" s="12">
        <v>0</v>
      </c>
      <c r="U58" s="12">
        <v>0</v>
      </c>
      <c r="V58" s="12">
        <v>0</v>
      </c>
      <c r="W58" s="12">
        <v>0</v>
      </c>
      <c r="X58" s="12">
        <v>5000</v>
      </c>
      <c r="Y58" s="12"/>
      <c r="Z58" s="11">
        <v>3</v>
      </c>
      <c r="AA58" s="84" t="s">
        <v>163</v>
      </c>
      <c r="AB58" s="13" t="s">
        <v>114</v>
      </c>
      <c r="AC58" s="13" t="s">
        <v>163</v>
      </c>
      <c r="AD58" s="13" t="s">
        <v>64</v>
      </c>
      <c r="AE58" s="9" t="s">
        <v>55</v>
      </c>
      <c r="AF58" s="9"/>
      <c r="AG58" s="7" t="s">
        <v>990</v>
      </c>
      <c r="AH58" s="2"/>
      <c r="AI58" s="2"/>
    </row>
    <row r="59" spans="1:35" ht="30" hidden="1" customHeight="1" x14ac:dyDescent="0.2">
      <c r="A59" s="9" t="s">
        <v>991</v>
      </c>
      <c r="B59" s="9" t="s">
        <v>273</v>
      </c>
      <c r="C59" s="9" t="s">
        <v>79</v>
      </c>
      <c r="D59" s="9" t="s">
        <v>940</v>
      </c>
      <c r="E59" s="9" t="s">
        <v>992</v>
      </c>
      <c r="F59" s="13" t="s">
        <v>51</v>
      </c>
      <c r="G59" s="9" t="s">
        <v>418</v>
      </c>
      <c r="H59" s="9" t="s">
        <v>52</v>
      </c>
      <c r="I59" s="11">
        <v>2024</v>
      </c>
      <c r="J59" s="12">
        <v>190</v>
      </c>
      <c r="K59" s="12">
        <v>3721</v>
      </c>
      <c r="L59" s="12">
        <v>0</v>
      </c>
      <c r="M59" s="12">
        <v>0</v>
      </c>
      <c r="N59" s="12">
        <v>0</v>
      </c>
      <c r="O59" s="12">
        <v>0</v>
      </c>
      <c r="P59" s="12">
        <v>0</v>
      </c>
      <c r="Q59" s="12">
        <v>0</v>
      </c>
      <c r="R59" s="12">
        <v>0</v>
      </c>
      <c r="S59" s="12">
        <v>0</v>
      </c>
      <c r="T59" s="12">
        <v>0</v>
      </c>
      <c r="U59" s="12">
        <v>0</v>
      </c>
      <c r="V59" s="12">
        <v>0</v>
      </c>
      <c r="W59" s="12">
        <v>0</v>
      </c>
      <c r="X59" s="12">
        <v>3911</v>
      </c>
      <c r="Y59" s="12">
        <v>190.21</v>
      </c>
      <c r="Z59" s="11">
        <v>1</v>
      </c>
      <c r="AA59" s="84" t="s">
        <v>163</v>
      </c>
      <c r="AB59" s="13"/>
      <c r="AC59" s="13"/>
      <c r="AD59" s="13"/>
      <c r="AE59" s="9" t="s">
        <v>55</v>
      </c>
      <c r="AF59" s="9"/>
      <c r="AG59" s="7" t="s">
        <v>993</v>
      </c>
      <c r="AH59" s="2"/>
      <c r="AI59" s="2"/>
    </row>
    <row r="60" spans="1:35" ht="30" hidden="1" customHeight="1" x14ac:dyDescent="0.2">
      <c r="A60" s="9" t="s">
        <v>994</v>
      </c>
      <c r="B60" s="9" t="s">
        <v>273</v>
      </c>
      <c r="C60" s="9" t="s">
        <v>93</v>
      </c>
      <c r="D60" s="9" t="s">
        <v>860</v>
      </c>
      <c r="E60" s="9" t="s">
        <v>995</v>
      </c>
      <c r="F60" s="13" t="s">
        <v>51</v>
      </c>
      <c r="G60" s="9" t="s">
        <v>418</v>
      </c>
      <c r="H60" s="9" t="s">
        <v>52</v>
      </c>
      <c r="I60" s="11">
        <v>2024</v>
      </c>
      <c r="J60" s="12">
        <v>4330</v>
      </c>
      <c r="K60" s="12">
        <v>60000</v>
      </c>
      <c r="L60" s="12">
        <v>0</v>
      </c>
      <c r="M60" s="12">
        <v>44000</v>
      </c>
      <c r="N60" s="12">
        <v>0</v>
      </c>
      <c r="O60" s="12">
        <v>0</v>
      </c>
      <c r="P60" s="12">
        <v>0</v>
      </c>
      <c r="Q60" s="12">
        <v>0</v>
      </c>
      <c r="R60" s="12">
        <v>0</v>
      </c>
      <c r="S60" s="12">
        <v>0</v>
      </c>
      <c r="T60" s="12">
        <v>0</v>
      </c>
      <c r="U60" s="12">
        <v>0</v>
      </c>
      <c r="V60" s="12">
        <v>0</v>
      </c>
      <c r="W60" s="12">
        <v>0</v>
      </c>
      <c r="X60" s="12">
        <v>108330</v>
      </c>
      <c r="Y60" s="12">
        <v>905.33500000000004</v>
      </c>
      <c r="Z60" s="11">
        <v>2</v>
      </c>
      <c r="AA60" s="84" t="s">
        <v>163</v>
      </c>
      <c r="AB60" s="13" t="s">
        <v>114</v>
      </c>
      <c r="AC60" s="13" t="s">
        <v>114</v>
      </c>
      <c r="AD60" s="13" t="s">
        <v>64</v>
      </c>
      <c r="AE60" s="9" t="s">
        <v>55</v>
      </c>
      <c r="AF60" s="9"/>
      <c r="AG60" s="7" t="s">
        <v>996</v>
      </c>
      <c r="AH60" s="2"/>
      <c r="AI60" s="2"/>
    </row>
    <row r="61" spans="1:35" ht="30" hidden="1" customHeight="1" x14ac:dyDescent="0.2">
      <c r="A61" s="9" t="s">
        <v>997</v>
      </c>
      <c r="B61" s="9" t="s">
        <v>273</v>
      </c>
      <c r="C61" s="9" t="s">
        <v>118</v>
      </c>
      <c r="D61" s="9" t="s">
        <v>851</v>
      </c>
      <c r="E61" s="9" t="s">
        <v>998</v>
      </c>
      <c r="F61" s="13" t="s">
        <v>51</v>
      </c>
      <c r="G61" s="9"/>
      <c r="H61" s="9" t="s">
        <v>52</v>
      </c>
      <c r="I61" s="11">
        <v>2024</v>
      </c>
      <c r="J61" s="12">
        <v>0</v>
      </c>
      <c r="K61" s="12">
        <v>60000</v>
      </c>
      <c r="L61" s="12">
        <v>0</v>
      </c>
      <c r="M61" s="12">
        <v>0</v>
      </c>
      <c r="N61" s="12">
        <v>0</v>
      </c>
      <c r="O61" s="12">
        <v>0</v>
      </c>
      <c r="P61" s="12">
        <v>0</v>
      </c>
      <c r="Q61" s="12">
        <v>0</v>
      </c>
      <c r="R61" s="12">
        <v>0</v>
      </c>
      <c r="S61" s="12">
        <v>0</v>
      </c>
      <c r="T61" s="12">
        <v>0</v>
      </c>
      <c r="U61" s="12">
        <v>0</v>
      </c>
      <c r="V61" s="12">
        <v>0</v>
      </c>
      <c r="W61" s="12">
        <v>0</v>
      </c>
      <c r="X61" s="12">
        <v>60000</v>
      </c>
      <c r="Y61" s="12"/>
      <c r="Z61" s="11">
        <v>1</v>
      </c>
      <c r="AA61" s="84" t="s">
        <v>163</v>
      </c>
      <c r="AB61" s="13" t="s">
        <v>114</v>
      </c>
      <c r="AC61" s="13" t="s">
        <v>163</v>
      </c>
      <c r="AD61" s="13" t="s">
        <v>64</v>
      </c>
      <c r="AE61" s="9" t="s">
        <v>72</v>
      </c>
      <c r="AF61" s="9"/>
      <c r="AG61" s="7" t="s">
        <v>999</v>
      </c>
      <c r="AH61" s="2"/>
      <c r="AI61" s="2"/>
    </row>
    <row r="62" spans="1:35" ht="30" hidden="1" customHeight="1" x14ac:dyDescent="0.2">
      <c r="A62" s="14" t="s">
        <v>1000</v>
      </c>
      <c r="B62" s="14" t="s">
        <v>273</v>
      </c>
      <c r="C62" s="14" t="s">
        <v>118</v>
      </c>
      <c r="D62" s="14" t="s">
        <v>867</v>
      </c>
      <c r="E62" s="14" t="s">
        <v>1001</v>
      </c>
      <c r="F62" s="17" t="s">
        <v>51</v>
      </c>
      <c r="G62" s="14"/>
      <c r="H62" s="14" t="s">
        <v>52</v>
      </c>
      <c r="I62" s="15">
        <v>2024</v>
      </c>
      <c r="J62" s="16">
        <v>1016</v>
      </c>
      <c r="K62" s="16">
        <v>15000</v>
      </c>
      <c r="L62" s="16">
        <v>0</v>
      </c>
      <c r="M62" s="16">
        <v>0</v>
      </c>
      <c r="N62" s="16">
        <v>0</v>
      </c>
      <c r="O62" s="16">
        <v>0</v>
      </c>
      <c r="P62" s="16">
        <v>0</v>
      </c>
      <c r="Q62" s="16">
        <v>0</v>
      </c>
      <c r="R62" s="16">
        <v>0</v>
      </c>
      <c r="S62" s="16">
        <v>0</v>
      </c>
      <c r="T62" s="16">
        <v>0</v>
      </c>
      <c r="U62" s="16">
        <v>0</v>
      </c>
      <c r="V62" s="16">
        <v>0</v>
      </c>
      <c r="W62" s="16">
        <v>0</v>
      </c>
      <c r="X62" s="16">
        <v>16016</v>
      </c>
      <c r="Y62" s="16">
        <v>1016.4</v>
      </c>
      <c r="Z62" s="15">
        <v>7</v>
      </c>
      <c r="AA62" s="85" t="s">
        <v>163</v>
      </c>
      <c r="AB62" s="17" t="s">
        <v>114</v>
      </c>
      <c r="AC62" s="17" t="s">
        <v>163</v>
      </c>
      <c r="AD62" s="17" t="s">
        <v>64</v>
      </c>
      <c r="AE62" s="14" t="s">
        <v>102</v>
      </c>
      <c r="AF62" s="14"/>
      <c r="AG62" s="18" t="s">
        <v>1002</v>
      </c>
      <c r="AH62" s="2"/>
      <c r="AI62" s="2"/>
    </row>
    <row r="64" spans="1:35" ht="46.9" customHeight="1" x14ac:dyDescent="0.2">
      <c r="A64" s="21" t="s">
        <v>9</v>
      </c>
      <c r="B64" s="22"/>
      <c r="C64" s="24">
        <v>3</v>
      </c>
      <c r="D64" s="86"/>
      <c r="E64" s="24"/>
      <c r="F64" s="24"/>
      <c r="G64" s="24"/>
      <c r="H64" s="24"/>
      <c r="I64" s="24"/>
      <c r="J64" s="31">
        <f>J6+J7++J8+J9</f>
        <v>95</v>
      </c>
      <c r="K64" s="31">
        <f t="shared" ref="K64:X64" si="0">K6+K7+K8+K9</f>
        <v>11200</v>
      </c>
      <c r="L64" s="31">
        <f t="shared" si="0"/>
        <v>0</v>
      </c>
      <c r="M64" s="31">
        <f t="shared" si="0"/>
        <v>0</v>
      </c>
      <c r="N64" s="31">
        <f t="shared" si="0"/>
        <v>1000</v>
      </c>
      <c r="O64" s="31">
        <f t="shared" si="0"/>
        <v>0</v>
      </c>
      <c r="P64" s="31">
        <f t="shared" si="0"/>
        <v>20000</v>
      </c>
      <c r="Q64" s="31">
        <f t="shared" si="0"/>
        <v>0</v>
      </c>
      <c r="R64" s="31">
        <f t="shared" si="0"/>
        <v>0</v>
      </c>
      <c r="S64" s="31">
        <f t="shared" si="0"/>
        <v>80000</v>
      </c>
      <c r="T64" s="31">
        <f t="shared" si="0"/>
        <v>0</v>
      </c>
      <c r="U64" s="31">
        <f t="shared" si="0"/>
        <v>0</v>
      </c>
      <c r="V64" s="31">
        <f t="shared" si="0"/>
        <v>0</v>
      </c>
      <c r="W64" s="31">
        <f t="shared" si="0"/>
        <v>0</v>
      </c>
      <c r="X64" s="31">
        <f t="shared" si="0"/>
        <v>112295</v>
      </c>
      <c r="Y64" s="31">
        <f t="shared" ref="Y64" si="1">SUBTOTAL(9,Y6:Y49)</f>
        <v>3664.2500000000005</v>
      </c>
      <c r="Z64" s="24"/>
      <c r="AA64" s="24"/>
      <c r="AB64" s="24"/>
      <c r="AC64" s="24"/>
      <c r="AD64" s="24"/>
      <c r="AE64" s="24"/>
      <c r="AF64" s="24"/>
      <c r="AG64" s="24"/>
    </row>
    <row r="66" spans="11:11" x14ac:dyDescent="0.2">
      <c r="K66" t="s">
        <v>1003</v>
      </c>
    </row>
  </sheetData>
  <autoFilter ref="A4:AI62" xr:uid="{00000000-0009-0000-0000-000003000000}">
    <filterColumn colId="10" showButton="0"/>
    <filterColumn colId="11" showButton="0"/>
    <filterColumn colId="13" showButton="0"/>
    <filterColumn colId="14" showButton="0"/>
    <filterColumn colId="16" showButton="0"/>
    <filterColumn colId="17" showButton="0"/>
    <filterColumn colId="19" showButton="0"/>
    <filterColumn colId="20" showButton="0"/>
  </autoFilter>
  <mergeCells count="5">
    <mergeCell ref="B2:AH2"/>
    <mergeCell ref="K4:M4"/>
    <mergeCell ref="N4:P4"/>
    <mergeCell ref="Q4:S4"/>
    <mergeCell ref="T4:V4"/>
  </mergeCells>
  <pageMargins left="0.39370078740157483" right="0.39370078740157483" top="0.39370078740157483" bottom="0.68897637795275601" header="0.39370078740157483" footer="0.39370078740157483"/>
  <pageSetup paperSize="9" orientation="landscape" r:id="rId1"/>
  <headerFooter alignWithMargins="0">
    <oddFooter>&amp;C&amp;R&amp;L&amp;"Calibri"&amp;11&amp;K000000&amp;"Arial"&amp;8 FaMa+ (c) 2005, TESCO SW 
KUMKPrehled_financ_RPTREM03 06.04.2023 8:48:30 Strana: &amp;P/&amp;N _x000D_&amp;1#&amp;"Calibri"&amp;9&amp;K000000Klasifikace informací: Neveřejné</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theme="9" tint="0.39997558519241921"/>
    <outlinePr summaryBelow="0" summaryRight="0"/>
  </sheetPr>
  <dimension ref="A1:AI12"/>
  <sheetViews>
    <sheetView showGridLines="0" workbookViewId="0">
      <pane xSplit="5" ySplit="5" topLeftCell="F6" activePane="bottomRight" state="frozen"/>
      <selection pane="topRight" activeCell="F1" sqref="F1"/>
      <selection pane="bottomLeft" activeCell="A6" sqref="A6"/>
      <selection pane="bottomRight" activeCell="L12" sqref="L12"/>
    </sheetView>
  </sheetViews>
  <sheetFormatPr defaultRowHeight="12.75" x14ac:dyDescent="0.2"/>
  <cols>
    <col min="1" max="1" width="16.28515625" customWidth="1"/>
    <col min="2" max="3" width="11.42578125" customWidth="1"/>
    <col min="4" max="4" width="43.28515625" customWidth="1"/>
    <col min="5" max="5" width="22.7109375" customWidth="1"/>
    <col min="6" max="6" width="11.42578125" customWidth="1"/>
    <col min="7" max="7" width="11.42578125" hidden="1" customWidth="1"/>
    <col min="8" max="24" width="11.42578125" customWidth="1"/>
    <col min="25" max="25" width="11.42578125" hidden="1" customWidth="1"/>
    <col min="26" max="32" width="11.42578125" customWidth="1"/>
    <col min="33" max="33" width="67" customWidth="1"/>
    <col min="34" max="34" width="16.140625" customWidth="1"/>
    <col min="35" max="35" width="68" customWidth="1"/>
  </cols>
  <sheetData>
    <row r="1" spans="1:35" ht="5.6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22.5" customHeight="1" x14ac:dyDescent="0.2">
      <c r="A2" s="1"/>
      <c r="B2" s="448" t="s">
        <v>1004</v>
      </c>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1"/>
    </row>
    <row r="3" spans="1:35" ht="11.45" customHeight="1" thickBo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45.75" thickBot="1" x14ac:dyDescent="0.25">
      <c r="A4" s="20" t="s">
        <v>16</v>
      </c>
      <c r="B4" s="20" t="s">
        <v>17</v>
      </c>
      <c r="C4" s="20" t="s">
        <v>18</v>
      </c>
      <c r="D4" s="20" t="s">
        <v>19</v>
      </c>
      <c r="E4" s="20" t="s">
        <v>295</v>
      </c>
      <c r="F4" s="20" t="s">
        <v>22</v>
      </c>
      <c r="G4" s="20" t="s">
        <v>23</v>
      </c>
      <c r="H4" s="20" t="s">
        <v>24</v>
      </c>
      <c r="I4" s="20" t="s">
        <v>25</v>
      </c>
      <c r="J4" s="20" t="s">
        <v>296</v>
      </c>
      <c r="K4" s="449" t="s">
        <v>297</v>
      </c>
      <c r="L4" s="449"/>
      <c r="M4" s="449"/>
      <c r="N4" s="450" t="s">
        <v>298</v>
      </c>
      <c r="O4" s="450"/>
      <c r="P4" s="450"/>
      <c r="Q4" s="450" t="s">
        <v>299</v>
      </c>
      <c r="R4" s="450"/>
      <c r="S4" s="450"/>
      <c r="T4" s="450" t="s">
        <v>300</v>
      </c>
      <c r="U4" s="450"/>
      <c r="V4" s="450"/>
      <c r="W4" s="20" t="s">
        <v>301</v>
      </c>
      <c r="X4" s="20" t="s">
        <v>302</v>
      </c>
      <c r="Y4" s="20" t="s">
        <v>33</v>
      </c>
      <c r="Z4" s="20" t="s">
        <v>34</v>
      </c>
      <c r="AA4" s="20" t="s">
        <v>35</v>
      </c>
      <c r="AB4" s="20" t="s">
        <v>36</v>
      </c>
      <c r="AC4" s="20" t="s">
        <v>37</v>
      </c>
      <c r="AD4" s="20" t="s">
        <v>38</v>
      </c>
      <c r="AE4" s="20" t="s">
        <v>39</v>
      </c>
      <c r="AF4" s="20" t="s">
        <v>40</v>
      </c>
      <c r="AG4" s="20" t="s">
        <v>303</v>
      </c>
      <c r="AH4" s="2"/>
      <c r="AI4" s="2"/>
    </row>
    <row r="5" spans="1:35" ht="23.25" thickBot="1" x14ac:dyDescent="0.25">
      <c r="A5" s="3"/>
      <c r="B5" s="4"/>
      <c r="C5" s="4"/>
      <c r="D5" s="4"/>
      <c r="E5" s="4"/>
      <c r="F5" s="4"/>
      <c r="G5" s="4"/>
      <c r="H5" s="4"/>
      <c r="I5" s="4"/>
      <c r="J5" s="5"/>
      <c r="K5" s="6" t="s">
        <v>42</v>
      </c>
      <c r="L5" s="6" t="s">
        <v>43</v>
      </c>
      <c r="M5" s="6" t="s">
        <v>44</v>
      </c>
      <c r="N5" s="6" t="s">
        <v>42</v>
      </c>
      <c r="O5" s="6" t="s">
        <v>43</v>
      </c>
      <c r="P5" s="6" t="s">
        <v>44</v>
      </c>
      <c r="Q5" s="6" t="s">
        <v>42</v>
      </c>
      <c r="R5" s="6" t="s">
        <v>43</v>
      </c>
      <c r="S5" s="6" t="s">
        <v>44</v>
      </c>
      <c r="T5" s="6" t="s">
        <v>42</v>
      </c>
      <c r="U5" s="6" t="s">
        <v>43</v>
      </c>
      <c r="V5" s="6" t="s">
        <v>44</v>
      </c>
      <c r="W5" s="3"/>
      <c r="X5" s="4"/>
      <c r="Y5" s="4"/>
      <c r="Z5" s="4"/>
      <c r="AA5" s="4"/>
      <c r="AB5" s="4"/>
      <c r="AC5" s="4"/>
      <c r="AD5" s="4"/>
      <c r="AE5" s="4"/>
      <c r="AF5" s="4"/>
      <c r="AG5" s="5"/>
      <c r="AH5" s="2"/>
      <c r="AI5" s="2"/>
    </row>
    <row r="6" spans="1:35" ht="30" customHeight="1" x14ac:dyDescent="0.2">
      <c r="A6" s="108" t="s">
        <v>286</v>
      </c>
      <c r="B6" s="9" t="s">
        <v>287</v>
      </c>
      <c r="C6" s="9" t="s">
        <v>79</v>
      </c>
      <c r="D6" s="9" t="s">
        <v>288</v>
      </c>
      <c r="E6" s="9" t="s">
        <v>289</v>
      </c>
      <c r="F6" s="13" t="s">
        <v>51</v>
      </c>
      <c r="G6" s="9"/>
      <c r="H6" s="9" t="s">
        <v>62</v>
      </c>
      <c r="I6" s="11">
        <v>2024</v>
      </c>
      <c r="J6" s="12">
        <v>0</v>
      </c>
      <c r="K6" s="107">
        <v>30000</v>
      </c>
      <c r="L6" s="12">
        <v>0</v>
      </c>
      <c r="M6" s="12">
        <v>0</v>
      </c>
      <c r="N6" s="12">
        <v>0</v>
      </c>
      <c r="O6" s="12">
        <v>0</v>
      </c>
      <c r="P6" s="12">
        <v>0</v>
      </c>
      <c r="Q6" s="12">
        <v>0</v>
      </c>
      <c r="R6" s="12">
        <v>0</v>
      </c>
      <c r="S6" s="12">
        <v>0</v>
      </c>
      <c r="T6" s="12">
        <v>0</v>
      </c>
      <c r="U6" s="12">
        <v>0</v>
      </c>
      <c r="V6" s="12">
        <v>0</v>
      </c>
      <c r="W6" s="12">
        <v>0</v>
      </c>
      <c r="X6" s="12">
        <v>30000</v>
      </c>
      <c r="Y6" s="12"/>
      <c r="Z6" s="11">
        <v>1</v>
      </c>
      <c r="AA6" s="26" t="s">
        <v>53</v>
      </c>
      <c r="AB6" s="13" t="s">
        <v>53</v>
      </c>
      <c r="AC6" s="13" t="s">
        <v>53</v>
      </c>
      <c r="AD6" s="13" t="s">
        <v>54</v>
      </c>
      <c r="AE6" s="9" t="s">
        <v>277</v>
      </c>
      <c r="AF6" s="9"/>
      <c r="AG6" s="7" t="s">
        <v>1005</v>
      </c>
      <c r="AH6" s="2"/>
      <c r="AI6" s="2"/>
    </row>
    <row r="7" spans="1:35" ht="30" hidden="1" customHeight="1" x14ac:dyDescent="0.2">
      <c r="A7" s="9" t="s">
        <v>1006</v>
      </c>
      <c r="B7" s="9" t="s">
        <v>287</v>
      </c>
      <c r="C7" s="9" t="s">
        <v>79</v>
      </c>
      <c r="D7" s="9" t="s">
        <v>288</v>
      </c>
      <c r="E7" s="9" t="s">
        <v>1007</v>
      </c>
      <c r="F7" s="13" t="s">
        <v>51</v>
      </c>
      <c r="G7" s="9"/>
      <c r="H7" s="9" t="s">
        <v>62</v>
      </c>
      <c r="I7" s="11">
        <v>2024</v>
      </c>
      <c r="J7" s="12">
        <v>0</v>
      </c>
      <c r="K7" s="12">
        <v>12000</v>
      </c>
      <c r="L7" s="12">
        <v>0</v>
      </c>
      <c r="M7" s="12">
        <v>0</v>
      </c>
      <c r="N7" s="12">
        <v>0</v>
      </c>
      <c r="O7" s="12">
        <v>0</v>
      </c>
      <c r="P7" s="12">
        <v>0</v>
      </c>
      <c r="Q7" s="12">
        <v>0</v>
      </c>
      <c r="R7" s="12">
        <v>0</v>
      </c>
      <c r="S7" s="12">
        <v>0</v>
      </c>
      <c r="T7" s="12">
        <v>0</v>
      </c>
      <c r="U7" s="12">
        <v>0</v>
      </c>
      <c r="V7" s="12">
        <v>0</v>
      </c>
      <c r="W7" s="12">
        <v>0</v>
      </c>
      <c r="X7" s="12">
        <v>12000</v>
      </c>
      <c r="Y7" s="12"/>
      <c r="Z7" s="11">
        <v>1</v>
      </c>
      <c r="AA7" s="67" t="s">
        <v>114</v>
      </c>
      <c r="AB7" s="13" t="s">
        <v>53</v>
      </c>
      <c r="AC7" s="13" t="s">
        <v>435</v>
      </c>
      <c r="AD7" s="13" t="s">
        <v>54</v>
      </c>
      <c r="AE7" s="9" t="s">
        <v>277</v>
      </c>
      <c r="AF7" s="9"/>
      <c r="AG7" s="7" t="s">
        <v>1008</v>
      </c>
      <c r="AH7" s="2"/>
      <c r="AI7" s="2"/>
    </row>
    <row r="8" spans="1:35" ht="30" hidden="1" customHeight="1" x14ac:dyDescent="0.2">
      <c r="A8" s="9" t="s">
        <v>1009</v>
      </c>
      <c r="B8" s="9" t="s">
        <v>287</v>
      </c>
      <c r="C8" s="9" t="s">
        <v>79</v>
      </c>
      <c r="D8" s="9" t="s">
        <v>288</v>
      </c>
      <c r="E8" s="9" t="s">
        <v>1010</v>
      </c>
      <c r="F8" s="13" t="s">
        <v>51</v>
      </c>
      <c r="G8" s="9"/>
      <c r="H8" s="9" t="s">
        <v>62</v>
      </c>
      <c r="I8" s="11">
        <v>2024</v>
      </c>
      <c r="J8" s="12">
        <v>0</v>
      </c>
      <c r="K8" s="12">
        <v>22000</v>
      </c>
      <c r="L8" s="12">
        <v>0</v>
      </c>
      <c r="M8" s="12">
        <v>0</v>
      </c>
      <c r="N8" s="12">
        <v>0</v>
      </c>
      <c r="O8" s="12">
        <v>0</v>
      </c>
      <c r="P8" s="12">
        <v>0</v>
      </c>
      <c r="Q8" s="12">
        <v>0</v>
      </c>
      <c r="R8" s="12">
        <v>0</v>
      </c>
      <c r="S8" s="12">
        <v>0</v>
      </c>
      <c r="T8" s="12">
        <v>0</v>
      </c>
      <c r="U8" s="12">
        <v>0</v>
      </c>
      <c r="V8" s="12">
        <v>0</v>
      </c>
      <c r="W8" s="12">
        <v>0</v>
      </c>
      <c r="X8" s="12">
        <v>22000</v>
      </c>
      <c r="Y8" s="12"/>
      <c r="Z8" s="11">
        <v>1</v>
      </c>
      <c r="AA8" s="13" t="s">
        <v>163</v>
      </c>
      <c r="AB8" s="13" t="s">
        <v>53</v>
      </c>
      <c r="AC8" s="13" t="s">
        <v>53</v>
      </c>
      <c r="AD8" s="13" t="s">
        <v>54</v>
      </c>
      <c r="AE8" s="9" t="s">
        <v>277</v>
      </c>
      <c r="AF8" s="9"/>
      <c r="AG8" s="7" t="s">
        <v>1011</v>
      </c>
      <c r="AH8" s="2"/>
      <c r="AI8" s="2"/>
    </row>
    <row r="9" spans="1:35" ht="49.9" customHeight="1" x14ac:dyDescent="0.2">
      <c r="A9" s="21" t="s">
        <v>9</v>
      </c>
      <c r="B9" s="22"/>
      <c r="C9" s="23">
        <f>COUNTA(C6)</f>
        <v>1</v>
      </c>
      <c r="D9" s="23"/>
      <c r="E9" s="23"/>
      <c r="F9" s="25"/>
      <c r="G9" s="23"/>
      <c r="H9" s="23"/>
      <c r="I9" s="23"/>
      <c r="J9" s="23"/>
      <c r="K9" s="41">
        <f t="shared" ref="K9:X9" si="0">K6</f>
        <v>30000</v>
      </c>
      <c r="L9" s="41">
        <f t="shared" si="0"/>
        <v>0</v>
      </c>
      <c r="M9" s="41">
        <f t="shared" si="0"/>
        <v>0</v>
      </c>
      <c r="N9" s="41">
        <f t="shared" si="0"/>
        <v>0</v>
      </c>
      <c r="O9" s="41">
        <f t="shared" si="0"/>
        <v>0</v>
      </c>
      <c r="P9" s="41">
        <f t="shared" si="0"/>
        <v>0</v>
      </c>
      <c r="Q9" s="41">
        <f t="shared" si="0"/>
        <v>0</v>
      </c>
      <c r="R9" s="41">
        <f t="shared" si="0"/>
        <v>0</v>
      </c>
      <c r="S9" s="41">
        <f t="shared" si="0"/>
        <v>0</v>
      </c>
      <c r="T9" s="41">
        <f t="shared" si="0"/>
        <v>0</v>
      </c>
      <c r="U9" s="41">
        <f t="shared" si="0"/>
        <v>0</v>
      </c>
      <c r="V9" s="41">
        <f t="shared" si="0"/>
        <v>0</v>
      </c>
      <c r="W9" s="41">
        <f t="shared" si="0"/>
        <v>0</v>
      </c>
      <c r="X9" s="41">
        <f t="shared" si="0"/>
        <v>30000</v>
      </c>
      <c r="Y9" s="41"/>
      <c r="Z9" s="23"/>
      <c r="AA9" s="23"/>
      <c r="AB9" s="23"/>
      <c r="AC9" s="23"/>
      <c r="AD9" s="23"/>
      <c r="AE9" s="23"/>
      <c r="AF9" s="23"/>
      <c r="AG9" s="23"/>
    </row>
    <row r="10" spans="1:35" x14ac:dyDescent="0.2">
      <c r="K10" t="s">
        <v>1003</v>
      </c>
    </row>
    <row r="11" spans="1:35" ht="45" customHeight="1" x14ac:dyDescent="0.2">
      <c r="A11" s="127" t="s">
        <v>1012</v>
      </c>
      <c r="B11" s="127"/>
      <c r="C11" s="127"/>
      <c r="D11" s="127"/>
    </row>
    <row r="12" spans="1:35" ht="31.5" x14ac:dyDescent="0.2">
      <c r="A12" s="197" t="s">
        <v>1013</v>
      </c>
      <c r="B12" s="198" t="s">
        <v>1014</v>
      </c>
      <c r="C12" s="199">
        <v>0</v>
      </c>
      <c r="D12" s="200">
        <v>15000</v>
      </c>
      <c r="E12" s="201">
        <v>7</v>
      </c>
    </row>
  </sheetData>
  <autoFilter ref="A4:AI9" xr:uid="{00000000-0009-0000-0000-000004000000}">
    <filterColumn colId="0">
      <filters blank="1">
        <filter val="6000/2021/047"/>
        <filter val="Celkem"/>
      </filters>
    </filterColumn>
    <filterColumn colId="10" showButton="0"/>
    <filterColumn colId="11" showButton="0"/>
    <filterColumn colId="13" showButton="0"/>
    <filterColumn colId="14" showButton="0"/>
    <filterColumn colId="16" showButton="0"/>
    <filterColumn colId="17" showButton="0"/>
    <filterColumn colId="19" showButton="0"/>
    <filterColumn colId="20" showButton="0"/>
    <sortState xmlns:xlrd2="http://schemas.microsoft.com/office/spreadsheetml/2017/richdata2" ref="A6:AI8">
      <sortCondition ref="AA4:AA8"/>
    </sortState>
  </autoFilter>
  <mergeCells count="5">
    <mergeCell ref="B2:AH2"/>
    <mergeCell ref="K4:M4"/>
    <mergeCell ref="N4:P4"/>
    <mergeCell ref="Q4:S4"/>
    <mergeCell ref="T4:V4"/>
  </mergeCells>
  <pageMargins left="0.39370078740157483" right="0.39370078740157483" top="0.39370078740157483" bottom="0.68897637795275601" header="0.39370078740157483" footer="0.39370078740157483"/>
  <pageSetup paperSize="9" orientation="landscape" r:id="rId1"/>
  <headerFooter alignWithMargins="0">
    <oddFooter>&amp;C&amp;R&amp;L&amp;"Calibri"&amp;11&amp;K000000&amp;"Arial"&amp;8 FaMa+ (c) 2005, TESCO SW 
KUMKPrehled_financ_RPTREM03 06.04.2023 8:46:18 Strana: &amp;P/&amp;N _x000D_&amp;1#&amp;"Calibri"&amp;9&amp;K000000Klasifikace informací: Neveřejné</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outlinePr summaryBelow="0" summaryRight="0"/>
  </sheetPr>
  <dimension ref="A1:AI21"/>
  <sheetViews>
    <sheetView showGridLines="0" workbookViewId="0">
      <pane xSplit="5" ySplit="5" topLeftCell="F6" activePane="bottomRight" state="frozen"/>
      <selection pane="topRight" activeCell="F1" sqref="F1"/>
      <selection pane="bottomLeft" activeCell="A6" sqref="A6"/>
      <selection pane="bottomRight" activeCell="E21" sqref="E21"/>
    </sheetView>
  </sheetViews>
  <sheetFormatPr defaultRowHeight="12.75" x14ac:dyDescent="0.2"/>
  <cols>
    <col min="1" max="1" width="16.28515625" customWidth="1"/>
    <col min="2" max="3" width="11.42578125" customWidth="1"/>
    <col min="4" max="4" width="32.42578125" customWidth="1"/>
    <col min="5" max="5" width="22.7109375" customWidth="1"/>
    <col min="6" max="6" width="11.42578125" customWidth="1"/>
    <col min="7" max="7" width="11.42578125" hidden="1" customWidth="1"/>
    <col min="8" max="24" width="11.42578125" customWidth="1"/>
    <col min="25" max="25" width="11.42578125" hidden="1" customWidth="1"/>
    <col min="26" max="32" width="11.42578125" customWidth="1"/>
    <col min="33" max="33" width="67" customWidth="1"/>
    <col min="34" max="34" width="16.140625" customWidth="1"/>
    <col min="35" max="35" width="68" customWidth="1"/>
  </cols>
  <sheetData>
    <row r="1" spans="1:35" ht="5.6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22.5" customHeight="1" x14ac:dyDescent="0.2">
      <c r="A2" s="1"/>
      <c r="B2" s="448" t="s">
        <v>1015</v>
      </c>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1"/>
    </row>
    <row r="3" spans="1:35" ht="11.45" customHeight="1" thickBo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45.75" thickBot="1" x14ac:dyDescent="0.25">
      <c r="A4" s="20" t="s">
        <v>16</v>
      </c>
      <c r="B4" s="20" t="s">
        <v>17</v>
      </c>
      <c r="C4" s="20" t="s">
        <v>18</v>
      </c>
      <c r="D4" s="20" t="s">
        <v>19</v>
      </c>
      <c r="E4" s="20" t="s">
        <v>295</v>
      </c>
      <c r="F4" s="20" t="s">
        <v>22</v>
      </c>
      <c r="G4" s="20" t="s">
        <v>23</v>
      </c>
      <c r="H4" s="20" t="s">
        <v>24</v>
      </c>
      <c r="I4" s="20" t="s">
        <v>25</v>
      </c>
      <c r="J4" s="20" t="s">
        <v>296</v>
      </c>
      <c r="K4" s="449" t="s">
        <v>297</v>
      </c>
      <c r="L4" s="449"/>
      <c r="M4" s="449"/>
      <c r="N4" s="450" t="s">
        <v>298</v>
      </c>
      <c r="O4" s="450"/>
      <c r="P4" s="450"/>
      <c r="Q4" s="450" t="s">
        <v>299</v>
      </c>
      <c r="R4" s="450"/>
      <c r="S4" s="450"/>
      <c r="T4" s="450" t="s">
        <v>300</v>
      </c>
      <c r="U4" s="450"/>
      <c r="V4" s="450"/>
      <c r="W4" s="20" t="s">
        <v>301</v>
      </c>
      <c r="X4" s="20" t="s">
        <v>302</v>
      </c>
      <c r="Y4" s="20" t="s">
        <v>33</v>
      </c>
      <c r="Z4" s="20" t="s">
        <v>34</v>
      </c>
      <c r="AA4" s="28" t="s">
        <v>35</v>
      </c>
      <c r="AB4" s="29" t="s">
        <v>36</v>
      </c>
      <c r="AC4" s="30" t="s">
        <v>37</v>
      </c>
      <c r="AD4" s="20" t="s">
        <v>38</v>
      </c>
      <c r="AE4" s="20" t="s">
        <v>39</v>
      </c>
      <c r="AF4" s="20" t="s">
        <v>40</v>
      </c>
      <c r="AG4" s="20" t="s">
        <v>303</v>
      </c>
      <c r="AH4" s="2"/>
      <c r="AI4" s="2"/>
    </row>
    <row r="5" spans="1:35" ht="23.25" thickBot="1" x14ac:dyDescent="0.25">
      <c r="A5" s="3"/>
      <c r="B5" s="4"/>
      <c r="C5" s="4"/>
      <c r="D5" s="4"/>
      <c r="E5" s="4"/>
      <c r="F5" s="4"/>
      <c r="G5" s="4"/>
      <c r="H5" s="4"/>
      <c r="I5" s="4"/>
      <c r="J5" s="5"/>
      <c r="K5" s="6" t="s">
        <v>42</v>
      </c>
      <c r="L5" s="6" t="s">
        <v>43</v>
      </c>
      <c r="M5" s="6" t="s">
        <v>44</v>
      </c>
      <c r="N5" s="6" t="s">
        <v>42</v>
      </c>
      <c r="O5" s="6" t="s">
        <v>43</v>
      </c>
      <c r="P5" s="6" t="s">
        <v>44</v>
      </c>
      <c r="Q5" s="6" t="s">
        <v>42</v>
      </c>
      <c r="R5" s="6" t="s">
        <v>43</v>
      </c>
      <c r="S5" s="6" t="s">
        <v>44</v>
      </c>
      <c r="T5" s="6" t="s">
        <v>42</v>
      </c>
      <c r="U5" s="6" t="s">
        <v>43</v>
      </c>
      <c r="V5" s="6" t="s">
        <v>44</v>
      </c>
      <c r="W5" s="3"/>
      <c r="X5" s="4"/>
      <c r="Y5" s="4"/>
      <c r="Z5" s="4"/>
      <c r="AA5" s="4"/>
      <c r="AB5" s="4"/>
      <c r="AC5" s="4"/>
      <c r="AD5" s="4"/>
      <c r="AE5" s="4"/>
      <c r="AF5" s="4"/>
      <c r="AG5" s="5"/>
      <c r="AH5" s="2"/>
      <c r="AI5" s="2"/>
    </row>
    <row r="6" spans="1:35" s="10" customFormat="1" ht="30" customHeight="1" x14ac:dyDescent="0.2">
      <c r="A6" s="108" t="s">
        <v>247</v>
      </c>
      <c r="B6" s="9" t="s">
        <v>248</v>
      </c>
      <c r="C6" s="9" t="s">
        <v>67</v>
      </c>
      <c r="D6" s="9" t="s">
        <v>249</v>
      </c>
      <c r="E6" s="9" t="s">
        <v>250</v>
      </c>
      <c r="F6" s="13" t="s">
        <v>51</v>
      </c>
      <c r="G6" s="9" t="s">
        <v>853</v>
      </c>
      <c r="H6" s="9" t="s">
        <v>62</v>
      </c>
      <c r="I6" s="11">
        <v>2024</v>
      </c>
      <c r="J6" s="12">
        <v>0</v>
      </c>
      <c r="K6" s="107">
        <v>8500</v>
      </c>
      <c r="L6" s="12">
        <v>0</v>
      </c>
      <c r="M6" s="12">
        <v>0</v>
      </c>
      <c r="N6" s="12">
        <v>0</v>
      </c>
      <c r="O6" s="12">
        <v>0</v>
      </c>
      <c r="P6" s="12">
        <v>0</v>
      </c>
      <c r="Q6" s="12">
        <v>0</v>
      </c>
      <c r="R6" s="12">
        <v>0</v>
      </c>
      <c r="S6" s="12">
        <v>0</v>
      </c>
      <c r="T6" s="12">
        <v>0</v>
      </c>
      <c r="U6" s="12">
        <v>0</v>
      </c>
      <c r="V6" s="12">
        <v>0</v>
      </c>
      <c r="W6" s="12">
        <v>0</v>
      </c>
      <c r="X6" s="12">
        <f>SUM(J6:W6)</f>
        <v>8500</v>
      </c>
      <c r="Y6" s="12"/>
      <c r="Z6" s="11">
        <v>1</v>
      </c>
      <c r="AA6" s="26" t="s">
        <v>53</v>
      </c>
      <c r="AB6" s="26" t="s">
        <v>53</v>
      </c>
      <c r="AC6" s="13" t="s">
        <v>435</v>
      </c>
      <c r="AD6" s="13" t="s">
        <v>54</v>
      </c>
      <c r="AE6" s="9" t="s">
        <v>251</v>
      </c>
      <c r="AF6" s="9"/>
      <c r="AG6" s="7" t="s">
        <v>1016</v>
      </c>
      <c r="AH6" s="8"/>
      <c r="AI6" s="8"/>
    </row>
    <row r="7" spans="1:35" s="10" customFormat="1" ht="30" customHeight="1" x14ac:dyDescent="0.2">
      <c r="A7" s="108" t="s">
        <v>252</v>
      </c>
      <c r="B7" s="9" t="s">
        <v>248</v>
      </c>
      <c r="C7" s="9" t="s">
        <v>104</v>
      </c>
      <c r="D7" s="9" t="s">
        <v>253</v>
      </c>
      <c r="E7" s="9" t="s">
        <v>254</v>
      </c>
      <c r="F7" s="13" t="s">
        <v>51</v>
      </c>
      <c r="G7" s="9"/>
      <c r="H7" s="9" t="s">
        <v>62</v>
      </c>
      <c r="I7" s="11">
        <v>2024</v>
      </c>
      <c r="J7" s="12">
        <v>0</v>
      </c>
      <c r="K7" s="107">
        <v>5000</v>
      </c>
      <c r="L7" s="12">
        <v>1000</v>
      </c>
      <c r="M7" s="12">
        <v>0</v>
      </c>
      <c r="N7" s="12">
        <v>0</v>
      </c>
      <c r="O7" s="12">
        <v>0</v>
      </c>
      <c r="P7" s="12">
        <v>0</v>
      </c>
      <c r="Q7" s="12">
        <v>0</v>
      </c>
      <c r="R7" s="12">
        <v>0</v>
      </c>
      <c r="S7" s="12">
        <v>0</v>
      </c>
      <c r="T7" s="12">
        <v>0</v>
      </c>
      <c r="U7" s="12">
        <v>0</v>
      </c>
      <c r="V7" s="12">
        <v>0</v>
      </c>
      <c r="W7" s="12">
        <v>0</v>
      </c>
      <c r="X7" s="12">
        <f t="shared" ref="X7" si="0">SUM(J7:W7)</f>
        <v>6000</v>
      </c>
      <c r="Y7" s="12"/>
      <c r="Z7" s="11">
        <v>1</v>
      </c>
      <c r="AA7" s="26" t="s">
        <v>53</v>
      </c>
      <c r="AB7" s="26" t="s">
        <v>53</v>
      </c>
      <c r="AC7" s="13" t="s">
        <v>63</v>
      </c>
      <c r="AD7" s="13" t="s">
        <v>54</v>
      </c>
      <c r="AE7" s="9" t="s">
        <v>251</v>
      </c>
      <c r="AF7" s="9"/>
      <c r="AG7" s="7" t="s">
        <v>1017</v>
      </c>
      <c r="AH7" s="8"/>
      <c r="AI7" s="8"/>
    </row>
    <row r="8" spans="1:35" s="10" customFormat="1" ht="30" customHeight="1" x14ac:dyDescent="0.2">
      <c r="A8" s="108" t="s">
        <v>255</v>
      </c>
      <c r="B8" s="9" t="s">
        <v>248</v>
      </c>
      <c r="C8" s="9" t="s">
        <v>67</v>
      </c>
      <c r="D8" s="9" t="s">
        <v>256</v>
      </c>
      <c r="E8" s="9" t="s">
        <v>257</v>
      </c>
      <c r="F8" s="13" t="s">
        <v>51</v>
      </c>
      <c r="G8" s="9"/>
      <c r="H8" s="9" t="s">
        <v>62</v>
      </c>
      <c r="I8" s="11">
        <v>2024</v>
      </c>
      <c r="J8" s="12">
        <v>50</v>
      </c>
      <c r="K8" s="107">
        <v>11000</v>
      </c>
      <c r="L8" s="12">
        <v>0</v>
      </c>
      <c r="M8" s="12">
        <v>0</v>
      </c>
      <c r="N8" s="12">
        <v>0</v>
      </c>
      <c r="O8" s="12">
        <v>0</v>
      </c>
      <c r="P8" s="12">
        <v>0</v>
      </c>
      <c r="Q8" s="12">
        <v>0</v>
      </c>
      <c r="R8" s="12">
        <v>0</v>
      </c>
      <c r="S8" s="12">
        <v>0</v>
      </c>
      <c r="T8" s="12">
        <v>0</v>
      </c>
      <c r="U8" s="12">
        <v>0</v>
      </c>
      <c r="V8" s="12">
        <v>0</v>
      </c>
      <c r="W8" s="12">
        <v>0</v>
      </c>
      <c r="X8" s="12">
        <f>SUM(J8:W8)</f>
        <v>11050</v>
      </c>
      <c r="Y8" s="12"/>
      <c r="Z8" s="11"/>
      <c r="AA8" s="26"/>
      <c r="AB8" s="26"/>
      <c r="AC8" s="13"/>
      <c r="AD8" s="13"/>
      <c r="AE8" s="9"/>
      <c r="AF8" s="9"/>
      <c r="AG8" s="7"/>
      <c r="AH8" s="8"/>
      <c r="AI8" s="8"/>
    </row>
    <row r="9" spans="1:35" s="10" customFormat="1" ht="30" hidden="1" customHeight="1" x14ac:dyDescent="0.2">
      <c r="A9" s="9" t="s">
        <v>1018</v>
      </c>
      <c r="B9" s="9" t="s">
        <v>248</v>
      </c>
      <c r="C9" s="9" t="s">
        <v>104</v>
      </c>
      <c r="D9" s="9" t="s">
        <v>1019</v>
      </c>
      <c r="E9" s="9" t="s">
        <v>1020</v>
      </c>
      <c r="F9" s="13" t="s">
        <v>51</v>
      </c>
      <c r="G9" s="9"/>
      <c r="H9" s="9" t="s">
        <v>52</v>
      </c>
      <c r="I9" s="11">
        <v>2024</v>
      </c>
      <c r="J9" s="12">
        <v>404.75</v>
      </c>
      <c r="K9" s="12">
        <v>2000</v>
      </c>
      <c r="L9" s="12">
        <v>1600</v>
      </c>
      <c r="M9" s="12">
        <v>3600</v>
      </c>
      <c r="N9" s="12">
        <v>0</v>
      </c>
      <c r="O9" s="12">
        <v>0</v>
      </c>
      <c r="P9" s="12">
        <v>0</v>
      </c>
      <c r="Q9" s="12">
        <v>0</v>
      </c>
      <c r="R9" s="12">
        <v>0</v>
      </c>
      <c r="S9" s="12">
        <v>0</v>
      </c>
      <c r="T9" s="12">
        <v>0</v>
      </c>
      <c r="U9" s="12">
        <v>0</v>
      </c>
      <c r="V9" s="12">
        <v>0</v>
      </c>
      <c r="W9" s="12">
        <v>0</v>
      </c>
      <c r="X9" s="12">
        <v>7604.75</v>
      </c>
      <c r="Y9" s="12">
        <v>283.75</v>
      </c>
      <c r="Z9" s="11">
        <v>1</v>
      </c>
      <c r="AA9" s="13" t="s">
        <v>114</v>
      </c>
      <c r="AB9" s="13" t="s">
        <v>114</v>
      </c>
      <c r="AC9" s="26" t="s">
        <v>53</v>
      </c>
      <c r="AD9" s="13" t="s">
        <v>64</v>
      </c>
      <c r="AE9" s="9" t="s">
        <v>251</v>
      </c>
      <c r="AF9" s="9"/>
      <c r="AG9" s="7" t="s">
        <v>1021</v>
      </c>
      <c r="AH9" s="8"/>
      <c r="AI9" s="8"/>
    </row>
    <row r="10" spans="1:35" s="10" customFormat="1" ht="30" hidden="1" customHeight="1" x14ac:dyDescent="0.2">
      <c r="A10" s="9" t="s">
        <v>1022</v>
      </c>
      <c r="B10" s="9" t="s">
        <v>248</v>
      </c>
      <c r="C10" s="9" t="s">
        <v>93</v>
      </c>
      <c r="D10" s="9" t="s">
        <v>1023</v>
      </c>
      <c r="E10" s="9" t="s">
        <v>1024</v>
      </c>
      <c r="F10" s="13" t="s">
        <v>51</v>
      </c>
      <c r="G10" s="9"/>
      <c r="H10" s="9" t="s">
        <v>52</v>
      </c>
      <c r="I10" s="11">
        <v>2024</v>
      </c>
      <c r="J10" s="12">
        <v>0</v>
      </c>
      <c r="K10" s="12">
        <v>2000</v>
      </c>
      <c r="L10" s="12">
        <v>500</v>
      </c>
      <c r="M10" s="12">
        <v>0</v>
      </c>
      <c r="N10" s="12">
        <v>0</v>
      </c>
      <c r="O10" s="12">
        <v>0</v>
      </c>
      <c r="P10" s="12">
        <v>0</v>
      </c>
      <c r="Q10" s="12">
        <v>0</v>
      </c>
      <c r="R10" s="12">
        <v>0</v>
      </c>
      <c r="S10" s="12">
        <v>0</v>
      </c>
      <c r="T10" s="12">
        <v>0</v>
      </c>
      <c r="U10" s="12">
        <v>0</v>
      </c>
      <c r="V10" s="12">
        <v>0</v>
      </c>
      <c r="W10" s="12">
        <v>0</v>
      </c>
      <c r="X10" s="12">
        <v>2500</v>
      </c>
      <c r="Y10" s="12"/>
      <c r="Z10" s="11">
        <v>2</v>
      </c>
      <c r="AA10" s="13" t="s">
        <v>63</v>
      </c>
      <c r="AB10" s="13"/>
      <c r="AC10" s="13"/>
      <c r="AD10" s="13"/>
      <c r="AE10" s="9" t="s">
        <v>251</v>
      </c>
      <c r="AF10" s="9"/>
      <c r="AG10" s="7" t="s">
        <v>1025</v>
      </c>
      <c r="AH10" s="8"/>
      <c r="AI10" s="8"/>
    </row>
    <row r="11" spans="1:35" s="10" customFormat="1" ht="30" hidden="1" customHeight="1" x14ac:dyDescent="0.2">
      <c r="A11" s="9" t="s">
        <v>1026</v>
      </c>
      <c r="B11" s="9" t="s">
        <v>248</v>
      </c>
      <c r="C11" s="9" t="s">
        <v>67</v>
      </c>
      <c r="D11" s="9" t="s">
        <v>1027</v>
      </c>
      <c r="E11" s="9" t="s">
        <v>1028</v>
      </c>
      <c r="F11" s="13" t="s">
        <v>51</v>
      </c>
      <c r="G11" s="9" t="s">
        <v>418</v>
      </c>
      <c r="H11" s="9" t="s">
        <v>52</v>
      </c>
      <c r="I11" s="11">
        <v>2024</v>
      </c>
      <c r="J11" s="12">
        <v>1721.25</v>
      </c>
      <c r="K11" s="12">
        <v>12100</v>
      </c>
      <c r="L11" s="12">
        <v>0</v>
      </c>
      <c r="M11" s="12">
        <v>0</v>
      </c>
      <c r="N11" s="12">
        <v>47740</v>
      </c>
      <c r="O11" s="12">
        <v>0</v>
      </c>
      <c r="P11" s="12">
        <v>0</v>
      </c>
      <c r="Q11" s="12">
        <v>0</v>
      </c>
      <c r="R11" s="12">
        <v>0</v>
      </c>
      <c r="S11" s="12">
        <v>0</v>
      </c>
      <c r="T11" s="12">
        <v>0</v>
      </c>
      <c r="U11" s="12">
        <v>0</v>
      </c>
      <c r="V11" s="12">
        <v>0</v>
      </c>
      <c r="W11" s="12">
        <v>0</v>
      </c>
      <c r="X11" s="12">
        <v>61561.25</v>
      </c>
      <c r="Y11" s="12"/>
      <c r="Z11" s="11">
        <v>1</v>
      </c>
      <c r="AA11" s="13" t="s">
        <v>163</v>
      </c>
      <c r="AB11" s="26" t="s">
        <v>53</v>
      </c>
      <c r="AC11" s="26" t="s">
        <v>53</v>
      </c>
      <c r="AD11" s="13" t="s">
        <v>54</v>
      </c>
      <c r="AE11" s="9" t="s">
        <v>251</v>
      </c>
      <c r="AF11" s="9"/>
      <c r="AG11" s="7" t="s">
        <v>1029</v>
      </c>
      <c r="AH11" s="8"/>
      <c r="AI11" s="8"/>
    </row>
    <row r="12" spans="1:35" s="10" customFormat="1" ht="30" hidden="1" customHeight="1" x14ac:dyDescent="0.2">
      <c r="A12" s="9" t="s">
        <v>1030</v>
      </c>
      <c r="B12" s="9" t="s">
        <v>248</v>
      </c>
      <c r="C12" s="9" t="s">
        <v>67</v>
      </c>
      <c r="D12" s="9" t="s">
        <v>1027</v>
      </c>
      <c r="E12" s="9" t="s">
        <v>1031</v>
      </c>
      <c r="F12" s="9" t="s">
        <v>51</v>
      </c>
      <c r="G12" s="9" t="s">
        <v>418</v>
      </c>
      <c r="H12" s="9" t="s">
        <v>52</v>
      </c>
      <c r="I12" s="11">
        <v>2024</v>
      </c>
      <c r="J12" s="12">
        <v>593.5</v>
      </c>
      <c r="K12" s="12">
        <v>5000</v>
      </c>
      <c r="L12" s="12">
        <v>2500</v>
      </c>
      <c r="M12" s="12">
        <v>0</v>
      </c>
      <c r="N12" s="12">
        <v>0</v>
      </c>
      <c r="O12" s="12">
        <v>0</v>
      </c>
      <c r="P12" s="12">
        <v>0</v>
      </c>
      <c r="Q12" s="12">
        <v>0</v>
      </c>
      <c r="R12" s="12">
        <v>0</v>
      </c>
      <c r="S12" s="12">
        <v>0</v>
      </c>
      <c r="T12" s="12">
        <v>0</v>
      </c>
      <c r="U12" s="12">
        <v>0</v>
      </c>
      <c r="V12" s="12">
        <v>0</v>
      </c>
      <c r="W12" s="12">
        <v>0</v>
      </c>
      <c r="X12" s="12">
        <v>8093.5</v>
      </c>
      <c r="Y12" s="12">
        <v>98.43</v>
      </c>
      <c r="Z12" s="11">
        <v>1</v>
      </c>
      <c r="AA12" s="13" t="s">
        <v>163</v>
      </c>
      <c r="AB12" s="13" t="s">
        <v>114</v>
      </c>
      <c r="AC12" s="13" t="s">
        <v>435</v>
      </c>
      <c r="AD12" s="13" t="s">
        <v>64</v>
      </c>
      <c r="AE12" s="9" t="s">
        <v>251</v>
      </c>
      <c r="AF12" s="9"/>
      <c r="AG12" s="7" t="s">
        <v>1032</v>
      </c>
      <c r="AH12" s="8"/>
      <c r="AI12" s="8"/>
    </row>
    <row r="13" spans="1:35" s="10" customFormat="1" ht="30" hidden="1" customHeight="1" x14ac:dyDescent="0.2">
      <c r="A13" s="9" t="s">
        <v>1033</v>
      </c>
      <c r="B13" s="9" t="s">
        <v>248</v>
      </c>
      <c r="C13" s="9" t="s">
        <v>93</v>
      </c>
      <c r="D13" s="9" t="s">
        <v>1023</v>
      </c>
      <c r="E13" s="9" t="s">
        <v>1034</v>
      </c>
      <c r="F13" s="9" t="s">
        <v>51</v>
      </c>
      <c r="G13" s="9"/>
      <c r="H13" s="9" t="s">
        <v>52</v>
      </c>
      <c r="I13" s="11">
        <v>2024</v>
      </c>
      <c r="J13" s="12">
        <v>0</v>
      </c>
      <c r="K13" s="12">
        <v>3000</v>
      </c>
      <c r="L13" s="12">
        <v>0</v>
      </c>
      <c r="M13" s="12">
        <v>0</v>
      </c>
      <c r="N13" s="12">
        <v>0</v>
      </c>
      <c r="O13" s="12">
        <v>0</v>
      </c>
      <c r="P13" s="12">
        <v>0</v>
      </c>
      <c r="Q13" s="12">
        <v>0</v>
      </c>
      <c r="R13" s="12">
        <v>0</v>
      </c>
      <c r="S13" s="12">
        <v>0</v>
      </c>
      <c r="T13" s="12">
        <v>0</v>
      </c>
      <c r="U13" s="12">
        <v>0</v>
      </c>
      <c r="V13" s="12">
        <v>0</v>
      </c>
      <c r="W13" s="12">
        <v>0</v>
      </c>
      <c r="X13" s="12">
        <v>3000</v>
      </c>
      <c r="Y13" s="12"/>
      <c r="Z13" s="11">
        <v>1</v>
      </c>
      <c r="AA13" s="13" t="s">
        <v>163</v>
      </c>
      <c r="AB13" s="13"/>
      <c r="AC13" s="13"/>
      <c r="AD13" s="13"/>
      <c r="AE13" s="9" t="s">
        <v>251</v>
      </c>
      <c r="AF13" s="9"/>
      <c r="AG13" s="7" t="s">
        <v>1035</v>
      </c>
      <c r="AH13" s="8"/>
      <c r="AI13" s="8"/>
    </row>
    <row r="14" spans="1:35" s="10" customFormat="1" ht="30" hidden="1" customHeight="1" x14ac:dyDescent="0.2">
      <c r="A14" s="9" t="s">
        <v>1036</v>
      </c>
      <c r="B14" s="9" t="s">
        <v>248</v>
      </c>
      <c r="C14" s="9" t="s">
        <v>93</v>
      </c>
      <c r="D14" s="9" t="s">
        <v>1023</v>
      </c>
      <c r="E14" s="9" t="s">
        <v>1037</v>
      </c>
      <c r="F14" s="9" t="s">
        <v>51</v>
      </c>
      <c r="G14" s="9"/>
      <c r="H14" s="9" t="s">
        <v>52</v>
      </c>
      <c r="I14" s="11">
        <v>2024</v>
      </c>
      <c r="J14" s="12">
        <v>0</v>
      </c>
      <c r="K14" s="12">
        <v>1500</v>
      </c>
      <c r="L14" s="12">
        <v>0</v>
      </c>
      <c r="M14" s="12">
        <v>0</v>
      </c>
      <c r="N14" s="12">
        <v>0</v>
      </c>
      <c r="O14" s="12">
        <v>0</v>
      </c>
      <c r="P14" s="12">
        <v>0</v>
      </c>
      <c r="Q14" s="12">
        <v>0</v>
      </c>
      <c r="R14" s="12">
        <v>0</v>
      </c>
      <c r="S14" s="12">
        <v>0</v>
      </c>
      <c r="T14" s="12">
        <v>0</v>
      </c>
      <c r="U14" s="12">
        <v>0</v>
      </c>
      <c r="V14" s="12">
        <v>0</v>
      </c>
      <c r="W14" s="12">
        <v>0</v>
      </c>
      <c r="X14" s="12">
        <v>1500</v>
      </c>
      <c r="Y14" s="12"/>
      <c r="Z14" s="11">
        <v>1</v>
      </c>
      <c r="AA14" s="13" t="s">
        <v>163</v>
      </c>
      <c r="AB14" s="13"/>
      <c r="AC14" s="13"/>
      <c r="AD14" s="13"/>
      <c r="AE14" s="9" t="s">
        <v>251</v>
      </c>
      <c r="AF14" s="9"/>
      <c r="AG14" s="7" t="s">
        <v>1038</v>
      </c>
      <c r="AH14" s="8"/>
      <c r="AI14" s="8"/>
    </row>
    <row r="15" spans="1:35" s="10" customFormat="1" ht="30" hidden="1" customHeight="1" x14ac:dyDescent="0.2">
      <c r="A15" s="9" t="s">
        <v>1039</v>
      </c>
      <c r="B15" s="9" t="s">
        <v>248</v>
      </c>
      <c r="C15" s="9" t="s">
        <v>67</v>
      </c>
      <c r="D15" s="9" t="s">
        <v>1040</v>
      </c>
      <c r="E15" s="9" t="s">
        <v>1041</v>
      </c>
      <c r="F15" s="9" t="s">
        <v>51</v>
      </c>
      <c r="G15" s="9" t="s">
        <v>418</v>
      </c>
      <c r="H15" s="9" t="s">
        <v>52</v>
      </c>
      <c r="I15" s="11">
        <v>2024</v>
      </c>
      <c r="J15" s="12">
        <v>0</v>
      </c>
      <c r="K15" s="12">
        <v>3500</v>
      </c>
      <c r="L15" s="12">
        <v>0</v>
      </c>
      <c r="M15" s="12">
        <v>0</v>
      </c>
      <c r="N15" s="12">
        <v>0</v>
      </c>
      <c r="O15" s="12">
        <v>0</v>
      </c>
      <c r="P15" s="12">
        <v>0</v>
      </c>
      <c r="Q15" s="12">
        <v>0</v>
      </c>
      <c r="R15" s="12">
        <v>0</v>
      </c>
      <c r="S15" s="12">
        <v>0</v>
      </c>
      <c r="T15" s="12">
        <v>0</v>
      </c>
      <c r="U15" s="12">
        <v>0</v>
      </c>
      <c r="V15" s="12">
        <v>0</v>
      </c>
      <c r="W15" s="12">
        <v>0</v>
      </c>
      <c r="X15" s="12">
        <v>3500</v>
      </c>
      <c r="Y15" s="12"/>
      <c r="Z15" s="11">
        <v>1</v>
      </c>
      <c r="AA15" s="13" t="s">
        <v>163</v>
      </c>
      <c r="AB15" s="13"/>
      <c r="AC15" s="13"/>
      <c r="AD15" s="13"/>
      <c r="AE15" s="9" t="s">
        <v>251</v>
      </c>
      <c r="AF15" s="9"/>
      <c r="AG15" s="7" t="s">
        <v>1042</v>
      </c>
      <c r="AH15" s="8"/>
      <c r="AI15" s="8"/>
    </row>
    <row r="16" spans="1:35" s="10" customFormat="1" ht="30" hidden="1" customHeight="1" x14ac:dyDescent="0.2">
      <c r="A16" s="9" t="s">
        <v>1043</v>
      </c>
      <c r="B16" s="9" t="s">
        <v>248</v>
      </c>
      <c r="C16" s="9" t="s">
        <v>67</v>
      </c>
      <c r="D16" s="9" t="s">
        <v>1044</v>
      </c>
      <c r="E16" s="9" t="s">
        <v>1045</v>
      </c>
      <c r="F16" s="9" t="s">
        <v>51</v>
      </c>
      <c r="G16" s="9" t="s">
        <v>418</v>
      </c>
      <c r="H16" s="9" t="s">
        <v>52</v>
      </c>
      <c r="I16" s="11">
        <v>2024</v>
      </c>
      <c r="J16" s="12">
        <v>179</v>
      </c>
      <c r="K16" s="12">
        <v>34485</v>
      </c>
      <c r="L16" s="12">
        <v>0</v>
      </c>
      <c r="M16" s="12">
        <v>0</v>
      </c>
      <c r="N16" s="12">
        <v>66550</v>
      </c>
      <c r="O16" s="12">
        <v>0</v>
      </c>
      <c r="P16" s="12">
        <v>0</v>
      </c>
      <c r="Q16" s="12">
        <v>0</v>
      </c>
      <c r="R16" s="12">
        <v>0</v>
      </c>
      <c r="S16" s="12">
        <v>0</v>
      </c>
      <c r="T16" s="12">
        <v>0</v>
      </c>
      <c r="U16" s="12">
        <v>0</v>
      </c>
      <c r="V16" s="12">
        <v>0</v>
      </c>
      <c r="W16" s="12">
        <v>0</v>
      </c>
      <c r="X16" s="12">
        <v>101214</v>
      </c>
      <c r="Y16" s="12"/>
      <c r="Z16" s="11">
        <v>1</v>
      </c>
      <c r="AA16" s="13" t="s">
        <v>163</v>
      </c>
      <c r="AB16" s="13"/>
      <c r="AC16" s="13"/>
      <c r="AD16" s="13"/>
      <c r="AE16" s="9" t="s">
        <v>251</v>
      </c>
      <c r="AF16" s="9"/>
      <c r="AG16" s="7" t="s">
        <v>1046</v>
      </c>
      <c r="AH16" s="8"/>
      <c r="AI16" s="8"/>
    </row>
    <row r="17" spans="1:35" s="10" customFormat="1" ht="30" hidden="1" customHeight="1" x14ac:dyDescent="0.2">
      <c r="A17" s="14" t="s">
        <v>1047</v>
      </c>
      <c r="B17" s="14" t="s">
        <v>248</v>
      </c>
      <c r="C17" s="14" t="s">
        <v>58</v>
      </c>
      <c r="D17" s="14" t="s">
        <v>1048</v>
      </c>
      <c r="E17" s="14" t="s">
        <v>1049</v>
      </c>
      <c r="F17" s="14" t="s">
        <v>51</v>
      </c>
      <c r="G17" s="14" t="s">
        <v>418</v>
      </c>
      <c r="H17" s="14" t="s">
        <v>52</v>
      </c>
      <c r="I17" s="15">
        <v>2024</v>
      </c>
      <c r="J17" s="16">
        <v>99</v>
      </c>
      <c r="K17" s="16">
        <v>6290</v>
      </c>
      <c r="L17" s="16">
        <v>0</v>
      </c>
      <c r="M17" s="16">
        <v>0</v>
      </c>
      <c r="N17" s="16">
        <v>0</v>
      </c>
      <c r="O17" s="16">
        <v>0</v>
      </c>
      <c r="P17" s="16">
        <v>0</v>
      </c>
      <c r="Q17" s="16">
        <v>0</v>
      </c>
      <c r="R17" s="16">
        <v>0</v>
      </c>
      <c r="S17" s="16">
        <v>0</v>
      </c>
      <c r="T17" s="16">
        <v>0</v>
      </c>
      <c r="U17" s="16">
        <v>0</v>
      </c>
      <c r="V17" s="16">
        <v>0</v>
      </c>
      <c r="W17" s="16">
        <v>0</v>
      </c>
      <c r="X17" s="16">
        <v>6389</v>
      </c>
      <c r="Y17" s="16"/>
      <c r="Z17" s="15">
        <v>1</v>
      </c>
      <c r="AA17" s="17" t="s">
        <v>163</v>
      </c>
      <c r="AB17" s="17"/>
      <c r="AC17" s="17" t="s">
        <v>435</v>
      </c>
      <c r="AD17" s="17"/>
      <c r="AE17" s="14" t="s">
        <v>251</v>
      </c>
      <c r="AF17" s="14"/>
      <c r="AG17" s="18" t="s">
        <v>1050</v>
      </c>
      <c r="AH17" s="8"/>
      <c r="AI17" s="8"/>
    </row>
    <row r="18" spans="1:35" ht="47.45" customHeight="1" x14ac:dyDescent="0.2">
      <c r="A18" s="88" t="s">
        <v>9</v>
      </c>
      <c r="B18" s="19"/>
      <c r="C18" s="19">
        <f>COUNTA(C6:C8)</f>
        <v>3</v>
      </c>
      <c r="D18" s="19"/>
      <c r="E18" s="19"/>
      <c r="F18" s="19"/>
      <c r="G18" s="19"/>
      <c r="H18" s="19"/>
      <c r="I18" s="19"/>
      <c r="J18" s="27">
        <f t="shared" ref="J18:X18" si="1">J6+J7</f>
        <v>0</v>
      </c>
      <c r="K18" s="27">
        <f t="shared" si="1"/>
        <v>13500</v>
      </c>
      <c r="L18" s="27">
        <f t="shared" si="1"/>
        <v>1000</v>
      </c>
      <c r="M18" s="27">
        <f t="shared" si="1"/>
        <v>0</v>
      </c>
      <c r="N18" s="27">
        <f t="shared" si="1"/>
        <v>0</v>
      </c>
      <c r="O18" s="27">
        <f t="shared" si="1"/>
        <v>0</v>
      </c>
      <c r="P18" s="27">
        <f t="shared" si="1"/>
        <v>0</v>
      </c>
      <c r="Q18" s="27">
        <f t="shared" si="1"/>
        <v>0</v>
      </c>
      <c r="R18" s="27">
        <f t="shared" si="1"/>
        <v>0</v>
      </c>
      <c r="S18" s="27">
        <f t="shared" si="1"/>
        <v>0</v>
      </c>
      <c r="T18" s="27">
        <f t="shared" si="1"/>
        <v>0</v>
      </c>
      <c r="U18" s="27">
        <f t="shared" si="1"/>
        <v>0</v>
      </c>
      <c r="V18" s="27">
        <f t="shared" si="1"/>
        <v>0</v>
      </c>
      <c r="W18" s="27">
        <f t="shared" si="1"/>
        <v>0</v>
      </c>
      <c r="X18" s="27">
        <f t="shared" si="1"/>
        <v>14500</v>
      </c>
      <c r="Y18" s="27">
        <f t="shared" ref="Y18" si="2">SUBTOTAL(9,Y6:Y11)</f>
        <v>283.75</v>
      </c>
      <c r="Z18" s="19"/>
      <c r="AA18" s="19"/>
      <c r="AB18" s="19"/>
      <c r="AC18" s="19"/>
      <c r="AD18" s="19"/>
      <c r="AE18" s="19"/>
      <c r="AF18" s="19"/>
      <c r="AG18" s="19"/>
      <c r="AH18" s="2"/>
      <c r="AI18" s="2"/>
    </row>
    <row r="19" spans="1:35" ht="33.75" customHeight="1" x14ac:dyDescent="0.2">
      <c r="A19" s="451" t="s">
        <v>1051</v>
      </c>
      <c r="B19" s="451"/>
      <c r="C19" s="451"/>
      <c r="D19" s="451"/>
      <c r="K19" s="156" t="s">
        <v>1052</v>
      </c>
    </row>
    <row r="20" spans="1:35" ht="50.25" customHeight="1" x14ac:dyDescent="0.2">
      <c r="A20" s="128" t="s">
        <v>1053</v>
      </c>
      <c r="B20" s="129" t="s">
        <v>248</v>
      </c>
      <c r="C20" s="128" t="s">
        <v>58</v>
      </c>
      <c r="D20" s="129" t="s">
        <v>1054</v>
      </c>
      <c r="E20" s="157" t="s">
        <v>1055</v>
      </c>
      <c r="F20" s="158" t="s">
        <v>51</v>
      </c>
      <c r="G20" s="158" t="s">
        <v>853</v>
      </c>
      <c r="H20" s="158" t="s">
        <v>83</v>
      </c>
      <c r="I20" s="159">
        <v>2024</v>
      </c>
      <c r="J20" s="160"/>
      <c r="K20" s="160">
        <v>37000</v>
      </c>
      <c r="L20" s="160"/>
      <c r="M20" s="160"/>
      <c r="N20" s="160"/>
      <c r="O20" s="160"/>
      <c r="P20" s="160"/>
      <c r="Q20" s="160"/>
      <c r="R20" s="160"/>
      <c r="S20" s="160"/>
      <c r="T20" s="160"/>
      <c r="U20" s="160"/>
      <c r="V20" s="160"/>
      <c r="W20" s="160"/>
      <c r="X20" s="160"/>
      <c r="Y20" s="160"/>
      <c r="Z20" s="161"/>
      <c r="AA20" s="161"/>
      <c r="AB20" s="161"/>
      <c r="AC20" s="161"/>
      <c r="AD20" s="161"/>
      <c r="AE20" s="9" t="s">
        <v>251</v>
      </c>
      <c r="AF20" s="130"/>
      <c r="AG20" s="131" t="s">
        <v>1056</v>
      </c>
    </row>
    <row r="21" spans="1:35" x14ac:dyDescent="0.2">
      <c r="E21" s="202" t="s">
        <v>825</v>
      </c>
      <c r="F21" s="149"/>
      <c r="G21" s="149"/>
      <c r="H21" s="149"/>
      <c r="I21" s="149"/>
      <c r="J21" s="149"/>
      <c r="K21" s="150">
        <f>K20</f>
        <v>37000</v>
      </c>
      <c r="L21" s="149"/>
      <c r="M21" s="149"/>
      <c r="N21" s="149"/>
      <c r="O21" s="149"/>
      <c r="P21" s="149"/>
      <c r="Q21" s="149"/>
      <c r="R21" s="149"/>
      <c r="S21" s="149"/>
      <c r="T21" s="149"/>
      <c r="U21" s="149"/>
      <c r="V21" s="149"/>
      <c r="W21" s="149"/>
      <c r="X21" s="149"/>
      <c r="Y21" s="149"/>
      <c r="Z21" s="149"/>
      <c r="AA21" s="149"/>
      <c r="AB21" s="149"/>
      <c r="AC21" s="149"/>
      <c r="AD21" s="149"/>
    </row>
  </sheetData>
  <autoFilter ref="A4:AI4" xr:uid="{00000000-0009-0000-0000-000000000000}">
    <filterColumn colId="10" showButton="0"/>
    <filterColumn colId="11" showButton="0"/>
    <filterColumn colId="13" showButton="0"/>
    <filterColumn colId="14" showButton="0"/>
    <filterColumn colId="16" showButton="0"/>
    <filterColumn colId="17" showButton="0"/>
    <filterColumn colId="19" showButton="0"/>
    <filterColumn colId="20" showButton="0"/>
  </autoFilter>
  <mergeCells count="6">
    <mergeCell ref="A19:D19"/>
    <mergeCell ref="B2:AH2"/>
    <mergeCell ref="K4:M4"/>
    <mergeCell ref="N4:P4"/>
    <mergeCell ref="Q4:S4"/>
    <mergeCell ref="T4:V4"/>
  </mergeCells>
  <phoneticPr fontId="7" type="noConversion"/>
  <pageMargins left="0.39370078740157483" right="0.39370078740157483" top="0.39370078740157483" bottom="0.68897637795275601" header="0.39370078740157483" footer="0.39370078740157483"/>
  <pageSetup paperSize="9" orientation="landscape" r:id="rId1"/>
  <headerFooter alignWithMargins="0">
    <oddFooter>&amp;C&amp;R&amp;L&amp;"Calibri"&amp;11&amp;K000000&amp;"Arial"&amp;8 FaMa+ (c) 2005, TESCO SW 
KUMKPrehled_financ_RPTREM03 06.04.2023 8:47:27 Strana: &amp;P/&amp;N _x000D_&amp;1#&amp;"Calibri"&amp;9&amp;K000000Klasifikace informací: Neveřejné</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ECFF"/>
    <outlinePr summaryBelow="0" summaryRight="0"/>
  </sheetPr>
  <dimension ref="A1:AI28"/>
  <sheetViews>
    <sheetView showGridLines="0" workbookViewId="0">
      <pane xSplit="5" ySplit="5" topLeftCell="F6" activePane="bottomRight" state="frozen"/>
      <selection pane="topRight" activeCell="F1" sqref="F1"/>
      <selection pane="bottomLeft" activeCell="A6" sqref="A6"/>
      <selection pane="bottomRight" activeCell="K19" sqref="K19"/>
    </sheetView>
  </sheetViews>
  <sheetFormatPr defaultRowHeight="12.75" x14ac:dyDescent="0.2"/>
  <cols>
    <col min="1" max="1" width="16.28515625" customWidth="1"/>
    <col min="2" max="3" width="11.42578125" customWidth="1"/>
    <col min="4" max="4" width="43.28515625" customWidth="1"/>
    <col min="5" max="5" width="22.7109375" customWidth="1"/>
    <col min="6" max="6" width="11.42578125" customWidth="1"/>
    <col min="7" max="7" width="11.42578125" hidden="1" customWidth="1"/>
    <col min="8" max="13" width="11.42578125" customWidth="1"/>
    <col min="14" max="14" width="13" customWidth="1"/>
    <col min="15" max="24" width="11.42578125" customWidth="1"/>
    <col min="25" max="25" width="11.42578125" hidden="1" customWidth="1"/>
    <col min="26" max="31" width="11.42578125" customWidth="1"/>
    <col min="32" max="32" width="11.42578125" hidden="1" customWidth="1"/>
    <col min="33" max="33" width="67" customWidth="1"/>
    <col min="34" max="34" width="16.140625" customWidth="1"/>
    <col min="35" max="35" width="68" customWidth="1"/>
  </cols>
  <sheetData>
    <row r="1" spans="1:35" ht="5.6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22.5" customHeight="1" x14ac:dyDescent="0.2">
      <c r="A2" s="1"/>
      <c r="B2" s="448" t="s">
        <v>1057</v>
      </c>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1"/>
    </row>
    <row r="3" spans="1:35" ht="11.45" customHeight="1" thickBo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45.75" thickBot="1" x14ac:dyDescent="0.25">
      <c r="A4" s="20" t="s">
        <v>16</v>
      </c>
      <c r="B4" s="20" t="s">
        <v>17</v>
      </c>
      <c r="C4" s="20" t="s">
        <v>18</v>
      </c>
      <c r="D4" s="20" t="s">
        <v>19</v>
      </c>
      <c r="E4" s="20" t="s">
        <v>295</v>
      </c>
      <c r="F4" s="20" t="s">
        <v>22</v>
      </c>
      <c r="G4" s="20" t="s">
        <v>23</v>
      </c>
      <c r="H4" s="20" t="s">
        <v>24</v>
      </c>
      <c r="I4" s="20" t="s">
        <v>25</v>
      </c>
      <c r="J4" s="20" t="s">
        <v>296</v>
      </c>
      <c r="K4" s="449" t="s">
        <v>297</v>
      </c>
      <c r="L4" s="449"/>
      <c r="M4" s="449"/>
      <c r="N4" s="450" t="s">
        <v>298</v>
      </c>
      <c r="O4" s="450"/>
      <c r="P4" s="450"/>
      <c r="Q4" s="450" t="s">
        <v>299</v>
      </c>
      <c r="R4" s="450"/>
      <c r="S4" s="450"/>
      <c r="T4" s="450" t="s">
        <v>300</v>
      </c>
      <c r="U4" s="450"/>
      <c r="V4" s="450"/>
      <c r="W4" s="20" t="s">
        <v>301</v>
      </c>
      <c r="X4" s="20" t="s">
        <v>302</v>
      </c>
      <c r="Y4" s="20" t="s">
        <v>33</v>
      </c>
      <c r="Z4" s="20" t="s">
        <v>34</v>
      </c>
      <c r="AA4" s="28" t="s">
        <v>35</v>
      </c>
      <c r="AB4" s="29" t="s">
        <v>36</v>
      </c>
      <c r="AC4" s="30" t="s">
        <v>37</v>
      </c>
      <c r="AD4" s="20" t="s">
        <v>38</v>
      </c>
      <c r="AE4" s="20" t="s">
        <v>39</v>
      </c>
      <c r="AF4" s="20" t="s">
        <v>40</v>
      </c>
      <c r="AG4" s="20" t="s">
        <v>303</v>
      </c>
      <c r="AH4" s="2"/>
      <c r="AI4" s="2"/>
    </row>
    <row r="5" spans="1:35" ht="23.25" thickBot="1" x14ac:dyDescent="0.25">
      <c r="A5" s="3"/>
      <c r="B5" s="4"/>
      <c r="C5" s="4"/>
      <c r="D5" s="4"/>
      <c r="E5" s="4"/>
      <c r="F5" s="4"/>
      <c r="G5" s="4"/>
      <c r="H5" s="4"/>
      <c r="I5" s="4"/>
      <c r="J5" s="5"/>
      <c r="K5" s="6" t="s">
        <v>42</v>
      </c>
      <c r="L5" s="6" t="s">
        <v>43</v>
      </c>
      <c r="M5" s="6" t="s">
        <v>44</v>
      </c>
      <c r="N5" s="6" t="s">
        <v>42</v>
      </c>
      <c r="O5" s="6" t="s">
        <v>43</v>
      </c>
      <c r="P5" s="6" t="s">
        <v>44</v>
      </c>
      <c r="Q5" s="6" t="s">
        <v>42</v>
      </c>
      <c r="R5" s="6" t="s">
        <v>43</v>
      </c>
      <c r="S5" s="6" t="s">
        <v>44</v>
      </c>
      <c r="T5" s="6" t="s">
        <v>42</v>
      </c>
      <c r="U5" s="6" t="s">
        <v>43</v>
      </c>
      <c r="V5" s="6" t="s">
        <v>44</v>
      </c>
      <c r="W5" s="3"/>
      <c r="X5" s="4"/>
      <c r="Y5" s="4"/>
      <c r="Z5" s="4"/>
      <c r="AA5" s="4"/>
      <c r="AB5" s="4"/>
      <c r="AC5" s="4"/>
      <c r="AD5" s="4"/>
      <c r="AE5" s="4"/>
      <c r="AF5" s="4"/>
      <c r="AG5" s="5"/>
      <c r="AH5" s="2"/>
      <c r="AI5" s="2"/>
    </row>
    <row r="6" spans="1:35" s="10" customFormat="1" ht="30" customHeight="1" x14ac:dyDescent="0.2">
      <c r="A6" s="108" t="s">
        <v>260</v>
      </c>
      <c r="B6" s="9" t="s">
        <v>261</v>
      </c>
      <c r="C6" s="9" t="s">
        <v>118</v>
      </c>
      <c r="D6" s="9" t="s">
        <v>262</v>
      </c>
      <c r="E6" s="9" t="s">
        <v>263</v>
      </c>
      <c r="F6" s="13" t="s">
        <v>51</v>
      </c>
      <c r="G6" s="9"/>
      <c r="H6" s="9" t="s">
        <v>62</v>
      </c>
      <c r="I6" s="11">
        <v>2024</v>
      </c>
      <c r="J6" s="12">
        <v>727</v>
      </c>
      <c r="K6" s="12">
        <v>29500</v>
      </c>
      <c r="L6" s="12">
        <v>0</v>
      </c>
      <c r="M6" s="12">
        <v>0</v>
      </c>
      <c r="N6" s="12">
        <v>0</v>
      </c>
      <c r="O6" s="12">
        <v>0</v>
      </c>
      <c r="P6" s="12">
        <v>0</v>
      </c>
      <c r="Q6" s="12">
        <v>0</v>
      </c>
      <c r="R6" s="12">
        <v>0</v>
      </c>
      <c r="S6" s="12">
        <v>0</v>
      </c>
      <c r="T6" s="12">
        <v>0</v>
      </c>
      <c r="U6" s="12">
        <v>0</v>
      </c>
      <c r="V6" s="12">
        <v>0</v>
      </c>
      <c r="W6" s="12">
        <v>0</v>
      </c>
      <c r="X6" s="12">
        <f>SUM(J6:W6)</f>
        <v>30227</v>
      </c>
      <c r="Y6" s="12">
        <v>227</v>
      </c>
      <c r="Z6" s="11">
        <v>1</v>
      </c>
      <c r="AA6" s="26" t="s">
        <v>308</v>
      </c>
      <c r="AB6" s="13"/>
      <c r="AC6" s="13"/>
      <c r="AD6" s="13"/>
      <c r="AE6" s="9" t="s">
        <v>251</v>
      </c>
      <c r="AF6" s="9"/>
      <c r="AG6" s="7" t="s">
        <v>1058</v>
      </c>
      <c r="AH6" s="8"/>
      <c r="AI6" s="8"/>
    </row>
    <row r="7" spans="1:35" s="10" customFormat="1" ht="30" hidden="1" customHeight="1" x14ac:dyDescent="0.2">
      <c r="A7" s="108" t="s">
        <v>1059</v>
      </c>
      <c r="B7" s="9" t="s">
        <v>261</v>
      </c>
      <c r="C7" s="9" t="s">
        <v>104</v>
      </c>
      <c r="D7" s="9" t="s">
        <v>1060</v>
      </c>
      <c r="E7" s="9" t="s">
        <v>1061</v>
      </c>
      <c r="F7" s="13" t="s">
        <v>51</v>
      </c>
      <c r="G7" s="9" t="s">
        <v>418</v>
      </c>
      <c r="H7" s="9" t="s">
        <v>52</v>
      </c>
      <c r="I7" s="11">
        <v>2024</v>
      </c>
      <c r="J7" s="12">
        <v>0</v>
      </c>
      <c r="K7" s="12">
        <v>3000</v>
      </c>
      <c r="L7" s="12">
        <v>0</v>
      </c>
      <c r="M7" s="12">
        <v>0</v>
      </c>
      <c r="N7" s="12">
        <v>25000</v>
      </c>
      <c r="O7" s="12">
        <v>0</v>
      </c>
      <c r="P7" s="12">
        <v>0</v>
      </c>
      <c r="Q7" s="12">
        <v>25000</v>
      </c>
      <c r="R7" s="12">
        <v>0</v>
      </c>
      <c r="S7" s="12">
        <v>0</v>
      </c>
      <c r="T7" s="12">
        <v>0</v>
      </c>
      <c r="U7" s="12">
        <v>0</v>
      </c>
      <c r="V7" s="12">
        <v>0</v>
      </c>
      <c r="W7" s="12">
        <v>0</v>
      </c>
      <c r="X7" s="12">
        <v>53000</v>
      </c>
      <c r="Y7" s="12"/>
      <c r="Z7" s="11">
        <v>2</v>
      </c>
      <c r="AA7" s="13" t="s">
        <v>163</v>
      </c>
      <c r="AB7" s="26" t="s">
        <v>53</v>
      </c>
      <c r="AC7" s="13" t="s">
        <v>63</v>
      </c>
      <c r="AD7" s="13" t="s">
        <v>54</v>
      </c>
      <c r="AE7" s="9" t="s">
        <v>251</v>
      </c>
      <c r="AF7" s="9"/>
      <c r="AG7" s="7" t="s">
        <v>1062</v>
      </c>
      <c r="AH7" s="8"/>
      <c r="AI7" s="8"/>
    </row>
    <row r="8" spans="1:35" s="10" customFormat="1" ht="30" hidden="1" customHeight="1" x14ac:dyDescent="0.2">
      <c r="A8" s="108" t="s">
        <v>1063</v>
      </c>
      <c r="B8" s="9" t="s">
        <v>261</v>
      </c>
      <c r="C8" s="9" t="s">
        <v>93</v>
      </c>
      <c r="D8" s="9" t="s">
        <v>265</v>
      </c>
      <c r="E8" s="9" t="s">
        <v>1064</v>
      </c>
      <c r="F8" s="13" t="s">
        <v>51</v>
      </c>
      <c r="G8" s="9"/>
      <c r="H8" s="9" t="s">
        <v>52</v>
      </c>
      <c r="I8" s="11">
        <v>2024</v>
      </c>
      <c r="J8" s="12">
        <v>0</v>
      </c>
      <c r="K8" s="12">
        <v>2000</v>
      </c>
      <c r="L8" s="12">
        <v>200</v>
      </c>
      <c r="M8" s="12">
        <v>1000</v>
      </c>
      <c r="N8" s="12">
        <v>0</v>
      </c>
      <c r="O8" s="12">
        <v>0</v>
      </c>
      <c r="P8" s="12">
        <v>0</v>
      </c>
      <c r="Q8" s="12">
        <v>0</v>
      </c>
      <c r="R8" s="12">
        <v>0</v>
      </c>
      <c r="S8" s="12">
        <v>0</v>
      </c>
      <c r="T8" s="12">
        <v>0</v>
      </c>
      <c r="U8" s="12">
        <v>0</v>
      </c>
      <c r="V8" s="12">
        <v>0</v>
      </c>
      <c r="W8" s="12">
        <v>0</v>
      </c>
      <c r="X8" s="12">
        <v>3200</v>
      </c>
      <c r="Y8" s="12"/>
      <c r="Z8" s="11">
        <v>1</v>
      </c>
      <c r="AA8" s="13" t="s">
        <v>163</v>
      </c>
      <c r="AB8" s="13" t="s">
        <v>63</v>
      </c>
      <c r="AC8" s="13" t="s">
        <v>114</v>
      </c>
      <c r="AD8" s="13" t="s">
        <v>451</v>
      </c>
      <c r="AE8" s="9" t="s">
        <v>251</v>
      </c>
      <c r="AF8" s="9"/>
      <c r="AG8" s="7" t="s">
        <v>1065</v>
      </c>
      <c r="AH8" s="8"/>
      <c r="AI8" s="8"/>
    </row>
    <row r="9" spans="1:35" s="10" customFormat="1" ht="30" hidden="1" customHeight="1" x14ac:dyDescent="0.2">
      <c r="A9" s="108" t="s">
        <v>1066</v>
      </c>
      <c r="B9" s="9" t="s">
        <v>261</v>
      </c>
      <c r="C9" s="9" t="s">
        <v>104</v>
      </c>
      <c r="D9" s="9" t="s">
        <v>1060</v>
      </c>
      <c r="E9" s="9" t="s">
        <v>1067</v>
      </c>
      <c r="F9" s="13" t="s">
        <v>51</v>
      </c>
      <c r="G9" s="9" t="s">
        <v>418</v>
      </c>
      <c r="H9" s="9" t="s">
        <v>52</v>
      </c>
      <c r="I9" s="11">
        <v>2024</v>
      </c>
      <c r="J9" s="12">
        <v>0</v>
      </c>
      <c r="K9" s="12">
        <v>5500</v>
      </c>
      <c r="L9" s="12">
        <v>0</v>
      </c>
      <c r="M9" s="12">
        <v>0</v>
      </c>
      <c r="N9" s="12">
        <v>0</v>
      </c>
      <c r="O9" s="12">
        <v>0</v>
      </c>
      <c r="P9" s="12">
        <v>0</v>
      </c>
      <c r="Q9" s="12">
        <v>0</v>
      </c>
      <c r="R9" s="12">
        <v>0</v>
      </c>
      <c r="S9" s="12">
        <v>0</v>
      </c>
      <c r="T9" s="12">
        <v>0</v>
      </c>
      <c r="U9" s="12">
        <v>0</v>
      </c>
      <c r="V9" s="12">
        <v>0</v>
      </c>
      <c r="W9" s="12">
        <v>0</v>
      </c>
      <c r="X9" s="12">
        <v>5500</v>
      </c>
      <c r="Y9" s="12"/>
      <c r="Z9" s="11">
        <v>1</v>
      </c>
      <c r="AA9" s="13" t="s">
        <v>163</v>
      </c>
      <c r="AB9" s="13"/>
      <c r="AC9" s="13"/>
      <c r="AD9" s="13"/>
      <c r="AE9" s="9" t="s">
        <v>251</v>
      </c>
      <c r="AF9" s="9"/>
      <c r="AG9" s="7" t="s">
        <v>1068</v>
      </c>
      <c r="AH9" s="8"/>
      <c r="AI9" s="8"/>
    </row>
    <row r="10" spans="1:35" s="10" customFormat="1" ht="30" hidden="1" customHeight="1" x14ac:dyDescent="0.2">
      <c r="A10" s="108" t="s">
        <v>1069</v>
      </c>
      <c r="B10" s="9" t="s">
        <v>261</v>
      </c>
      <c r="C10" s="9" t="s">
        <v>118</v>
      </c>
      <c r="D10" s="9" t="s">
        <v>262</v>
      </c>
      <c r="E10" s="9" t="s">
        <v>1070</v>
      </c>
      <c r="F10" s="13" t="s">
        <v>51</v>
      </c>
      <c r="G10" s="9"/>
      <c r="H10" s="9" t="s">
        <v>52</v>
      </c>
      <c r="I10" s="11">
        <v>2024</v>
      </c>
      <c r="J10" s="12">
        <v>0</v>
      </c>
      <c r="K10" s="12">
        <v>500</v>
      </c>
      <c r="L10" s="12">
        <v>0</v>
      </c>
      <c r="M10" s="12">
        <v>0</v>
      </c>
      <c r="N10" s="12">
        <v>0</v>
      </c>
      <c r="O10" s="12">
        <v>0</v>
      </c>
      <c r="P10" s="12">
        <v>0</v>
      </c>
      <c r="Q10" s="12">
        <v>0</v>
      </c>
      <c r="R10" s="12">
        <v>0</v>
      </c>
      <c r="S10" s="12">
        <v>0</v>
      </c>
      <c r="T10" s="12">
        <v>0</v>
      </c>
      <c r="U10" s="12">
        <v>0</v>
      </c>
      <c r="V10" s="12">
        <v>0</v>
      </c>
      <c r="W10" s="12">
        <v>0</v>
      </c>
      <c r="X10" s="12">
        <v>500</v>
      </c>
      <c r="Y10" s="12"/>
      <c r="Z10" s="11">
        <v>3</v>
      </c>
      <c r="AA10" s="13" t="s">
        <v>63</v>
      </c>
      <c r="AB10" s="13" t="s">
        <v>114</v>
      </c>
      <c r="AC10" s="13" t="s">
        <v>63</v>
      </c>
      <c r="AD10" s="13" t="s">
        <v>64</v>
      </c>
      <c r="AE10" s="9" t="s">
        <v>251</v>
      </c>
      <c r="AF10" s="9"/>
      <c r="AG10" s="7" t="s">
        <v>1071</v>
      </c>
      <c r="AH10" s="8"/>
      <c r="AI10" s="8"/>
    </row>
    <row r="11" spans="1:35" s="10" customFormat="1" ht="30" hidden="1" customHeight="1" x14ac:dyDescent="0.2">
      <c r="A11" s="108" t="s">
        <v>1072</v>
      </c>
      <c r="B11" s="9" t="s">
        <v>261</v>
      </c>
      <c r="C11" s="9" t="s">
        <v>93</v>
      </c>
      <c r="D11" s="9" t="s">
        <v>265</v>
      </c>
      <c r="E11" s="9" t="s">
        <v>1073</v>
      </c>
      <c r="F11" s="13" t="s">
        <v>51</v>
      </c>
      <c r="G11" s="9"/>
      <c r="H11" s="9" t="s">
        <v>52</v>
      </c>
      <c r="I11" s="11">
        <v>2024</v>
      </c>
      <c r="J11" s="12">
        <v>1076</v>
      </c>
      <c r="K11" s="12">
        <v>1500</v>
      </c>
      <c r="L11" s="12">
        <v>0</v>
      </c>
      <c r="M11" s="12">
        <v>15000</v>
      </c>
      <c r="N11" s="12">
        <v>0</v>
      </c>
      <c r="O11" s="12">
        <v>0</v>
      </c>
      <c r="P11" s="12">
        <v>0</v>
      </c>
      <c r="Q11" s="12">
        <v>0</v>
      </c>
      <c r="R11" s="12">
        <v>0</v>
      </c>
      <c r="S11" s="12">
        <v>0</v>
      </c>
      <c r="T11" s="12">
        <v>0</v>
      </c>
      <c r="U11" s="12">
        <v>0</v>
      </c>
      <c r="V11" s="12">
        <v>0</v>
      </c>
      <c r="W11" s="12">
        <v>0</v>
      </c>
      <c r="X11" s="12">
        <v>17576</v>
      </c>
      <c r="Y11" s="12"/>
      <c r="Z11" s="11">
        <v>2</v>
      </c>
      <c r="AA11" s="13" t="s">
        <v>63</v>
      </c>
      <c r="AB11" s="13" t="s">
        <v>114</v>
      </c>
      <c r="AC11" s="13" t="s">
        <v>114</v>
      </c>
      <c r="AD11" s="13" t="s">
        <v>64</v>
      </c>
      <c r="AE11" s="9" t="s">
        <v>251</v>
      </c>
      <c r="AF11" s="9"/>
      <c r="AG11" s="7" t="s">
        <v>1074</v>
      </c>
      <c r="AH11" s="8"/>
      <c r="AI11" s="8"/>
    </row>
    <row r="12" spans="1:35" s="10" customFormat="1" ht="30" hidden="1" customHeight="1" x14ac:dyDescent="0.2">
      <c r="A12" s="108" t="s">
        <v>1075</v>
      </c>
      <c r="B12" s="9" t="s">
        <v>261</v>
      </c>
      <c r="C12" s="9" t="s">
        <v>93</v>
      </c>
      <c r="D12" s="9" t="s">
        <v>265</v>
      </c>
      <c r="E12" s="9" t="s">
        <v>1076</v>
      </c>
      <c r="F12" s="13" t="s">
        <v>51</v>
      </c>
      <c r="G12" s="9"/>
      <c r="H12" s="9" t="s">
        <v>52</v>
      </c>
      <c r="I12" s="11">
        <v>2024</v>
      </c>
      <c r="J12" s="12">
        <v>0</v>
      </c>
      <c r="K12" s="12">
        <v>1000</v>
      </c>
      <c r="L12" s="12">
        <v>500</v>
      </c>
      <c r="M12" s="12">
        <v>0</v>
      </c>
      <c r="N12" s="12">
        <v>0</v>
      </c>
      <c r="O12" s="12">
        <v>0</v>
      </c>
      <c r="P12" s="12">
        <v>0</v>
      </c>
      <c r="Q12" s="12">
        <v>0</v>
      </c>
      <c r="R12" s="12">
        <v>0</v>
      </c>
      <c r="S12" s="12">
        <v>0</v>
      </c>
      <c r="T12" s="12">
        <v>0</v>
      </c>
      <c r="U12" s="12">
        <v>0</v>
      </c>
      <c r="V12" s="12">
        <v>0</v>
      </c>
      <c r="W12" s="12">
        <v>0</v>
      </c>
      <c r="X12" s="12">
        <v>1500</v>
      </c>
      <c r="Y12" s="12"/>
      <c r="Z12" s="11">
        <v>2</v>
      </c>
      <c r="AA12" s="13" t="s">
        <v>63</v>
      </c>
      <c r="AB12" s="13"/>
      <c r="AC12" s="13"/>
      <c r="AD12" s="13"/>
      <c r="AE12" s="9" t="s">
        <v>251</v>
      </c>
      <c r="AF12" s="9"/>
      <c r="AG12" s="7" t="s">
        <v>1077</v>
      </c>
      <c r="AH12" s="8"/>
      <c r="AI12" s="8"/>
    </row>
    <row r="13" spans="1:35" s="10" customFormat="1" ht="30" hidden="1" customHeight="1" x14ac:dyDescent="0.2">
      <c r="A13" s="108" t="s">
        <v>1078</v>
      </c>
      <c r="B13" s="9" t="s">
        <v>261</v>
      </c>
      <c r="C13" s="9" t="s">
        <v>67</v>
      </c>
      <c r="D13" s="9" t="s">
        <v>1079</v>
      </c>
      <c r="E13" s="9" t="s">
        <v>1080</v>
      </c>
      <c r="F13" s="13" t="s">
        <v>51</v>
      </c>
      <c r="G13" s="9"/>
      <c r="H13" s="9" t="s">
        <v>52</v>
      </c>
      <c r="I13" s="11">
        <v>2024</v>
      </c>
      <c r="J13" s="12">
        <v>0</v>
      </c>
      <c r="K13" s="12">
        <v>0</v>
      </c>
      <c r="L13" s="12">
        <v>150</v>
      </c>
      <c r="M13" s="12">
        <v>0</v>
      </c>
      <c r="N13" s="12">
        <v>0</v>
      </c>
      <c r="O13" s="12">
        <v>300</v>
      </c>
      <c r="P13" s="12">
        <v>0</v>
      </c>
      <c r="Q13" s="12">
        <v>3000</v>
      </c>
      <c r="R13" s="12">
        <v>0</v>
      </c>
      <c r="S13" s="12">
        <v>0</v>
      </c>
      <c r="T13" s="12">
        <v>0</v>
      </c>
      <c r="U13" s="12">
        <v>0</v>
      </c>
      <c r="V13" s="12">
        <v>0</v>
      </c>
      <c r="W13" s="12">
        <v>0</v>
      </c>
      <c r="X13" s="12">
        <v>3450</v>
      </c>
      <c r="Y13" s="12"/>
      <c r="Z13" s="11">
        <v>1</v>
      </c>
      <c r="AA13" s="64" t="s">
        <v>114</v>
      </c>
      <c r="AB13" s="13" t="s">
        <v>114</v>
      </c>
      <c r="AC13" s="13" t="s">
        <v>163</v>
      </c>
      <c r="AD13" s="13" t="s">
        <v>64</v>
      </c>
      <c r="AE13" s="9" t="s">
        <v>251</v>
      </c>
      <c r="AF13" s="9"/>
      <c r="AG13" s="7" t="s">
        <v>1081</v>
      </c>
      <c r="AH13" s="8"/>
      <c r="AI13" s="8"/>
    </row>
    <row r="14" spans="1:35" s="10" customFormat="1" ht="30" hidden="1" customHeight="1" x14ac:dyDescent="0.2">
      <c r="A14" s="108" t="s">
        <v>1082</v>
      </c>
      <c r="B14" s="9" t="s">
        <v>261</v>
      </c>
      <c r="C14" s="9" t="s">
        <v>67</v>
      </c>
      <c r="D14" s="9" t="s">
        <v>1079</v>
      </c>
      <c r="E14" s="9" t="s">
        <v>1083</v>
      </c>
      <c r="F14" s="13" t="s">
        <v>51</v>
      </c>
      <c r="G14" s="9"/>
      <c r="H14" s="9" t="s">
        <v>52</v>
      </c>
      <c r="I14" s="11">
        <v>2024</v>
      </c>
      <c r="J14" s="12">
        <v>0</v>
      </c>
      <c r="K14" s="12">
        <v>0</v>
      </c>
      <c r="L14" s="12">
        <v>300</v>
      </c>
      <c r="M14" s="12">
        <v>0</v>
      </c>
      <c r="N14" s="12">
        <v>8000</v>
      </c>
      <c r="O14" s="12">
        <v>0</v>
      </c>
      <c r="P14" s="12">
        <v>0</v>
      </c>
      <c r="Q14" s="12">
        <v>0</v>
      </c>
      <c r="R14" s="12">
        <v>0</v>
      </c>
      <c r="S14" s="12">
        <v>0</v>
      </c>
      <c r="T14" s="12">
        <v>0</v>
      </c>
      <c r="U14" s="12">
        <v>0</v>
      </c>
      <c r="V14" s="12">
        <v>0</v>
      </c>
      <c r="W14" s="12">
        <v>0</v>
      </c>
      <c r="X14" s="12">
        <v>8300</v>
      </c>
      <c r="Y14" s="12"/>
      <c r="Z14" s="11">
        <v>1</v>
      </c>
      <c r="AA14" s="64" t="s">
        <v>114</v>
      </c>
      <c r="AB14" s="13" t="s">
        <v>63</v>
      </c>
      <c r="AC14" s="13" t="s">
        <v>435</v>
      </c>
      <c r="AD14" s="13" t="s">
        <v>64</v>
      </c>
      <c r="AE14" s="9" t="s">
        <v>251</v>
      </c>
      <c r="AF14" s="9"/>
      <c r="AG14" s="7" t="s">
        <v>1084</v>
      </c>
      <c r="AH14" s="8"/>
      <c r="AI14" s="8"/>
    </row>
    <row r="15" spans="1:35" s="10" customFormat="1" ht="30" hidden="1" customHeight="1" x14ac:dyDescent="0.2">
      <c r="A15" s="108" t="s">
        <v>1085</v>
      </c>
      <c r="B15" s="9" t="s">
        <v>261</v>
      </c>
      <c r="C15" s="9" t="s">
        <v>118</v>
      </c>
      <c r="D15" s="9" t="s">
        <v>262</v>
      </c>
      <c r="E15" s="9" t="s">
        <v>1086</v>
      </c>
      <c r="F15" s="13" t="s">
        <v>51</v>
      </c>
      <c r="G15" s="9"/>
      <c r="H15" s="9" t="s">
        <v>62</v>
      </c>
      <c r="I15" s="11">
        <v>2024</v>
      </c>
      <c r="J15" s="12">
        <v>0</v>
      </c>
      <c r="K15" s="12">
        <v>1000</v>
      </c>
      <c r="L15" s="12">
        <v>0</v>
      </c>
      <c r="M15" s="12">
        <v>0</v>
      </c>
      <c r="N15" s="12">
        <v>10000</v>
      </c>
      <c r="O15" s="12">
        <v>0</v>
      </c>
      <c r="P15" s="12">
        <v>0</v>
      </c>
      <c r="Q15" s="12">
        <v>0</v>
      </c>
      <c r="R15" s="12">
        <v>0</v>
      </c>
      <c r="S15" s="12">
        <v>0</v>
      </c>
      <c r="T15" s="12">
        <v>0</v>
      </c>
      <c r="U15" s="12">
        <v>0</v>
      </c>
      <c r="V15" s="12">
        <v>0</v>
      </c>
      <c r="W15" s="12">
        <v>0</v>
      </c>
      <c r="X15" s="12">
        <v>11000</v>
      </c>
      <c r="Y15" s="12"/>
      <c r="Z15" s="11">
        <v>3</v>
      </c>
      <c r="AA15" s="64" t="s">
        <v>114</v>
      </c>
      <c r="AB15" s="13" t="s">
        <v>114</v>
      </c>
      <c r="AC15" s="13" t="s">
        <v>63</v>
      </c>
      <c r="AD15" s="13" t="s">
        <v>64</v>
      </c>
      <c r="AE15" s="9" t="s">
        <v>251</v>
      </c>
      <c r="AF15" s="9"/>
      <c r="AG15" s="7" t="s">
        <v>1087</v>
      </c>
      <c r="AH15" s="8"/>
      <c r="AI15" s="8"/>
    </row>
    <row r="16" spans="1:35" s="10" customFormat="1" ht="30" hidden="1" customHeight="1" x14ac:dyDescent="0.2">
      <c r="A16" s="108" t="s">
        <v>1088</v>
      </c>
      <c r="B16" s="9" t="s">
        <v>261</v>
      </c>
      <c r="C16" s="9" t="s">
        <v>118</v>
      </c>
      <c r="D16" s="9" t="s">
        <v>262</v>
      </c>
      <c r="E16" s="9" t="s">
        <v>1089</v>
      </c>
      <c r="F16" s="13" t="s">
        <v>51</v>
      </c>
      <c r="G16" s="9"/>
      <c r="H16" s="9" t="s">
        <v>52</v>
      </c>
      <c r="I16" s="11">
        <v>2024</v>
      </c>
      <c r="J16" s="12">
        <v>0</v>
      </c>
      <c r="K16" s="12">
        <v>3500</v>
      </c>
      <c r="L16" s="12">
        <v>0</v>
      </c>
      <c r="M16" s="12">
        <v>0</v>
      </c>
      <c r="N16" s="12">
        <v>0</v>
      </c>
      <c r="O16" s="12">
        <v>0</v>
      </c>
      <c r="P16" s="12">
        <v>0</v>
      </c>
      <c r="Q16" s="12">
        <v>0</v>
      </c>
      <c r="R16" s="12">
        <v>0</v>
      </c>
      <c r="S16" s="12">
        <v>0</v>
      </c>
      <c r="T16" s="12">
        <v>0</v>
      </c>
      <c r="U16" s="12">
        <v>0</v>
      </c>
      <c r="V16" s="12">
        <v>0</v>
      </c>
      <c r="W16" s="12">
        <v>0</v>
      </c>
      <c r="X16" s="12">
        <v>3500</v>
      </c>
      <c r="Y16" s="12"/>
      <c r="Z16" s="11">
        <v>1</v>
      </c>
      <c r="AA16" s="64" t="s">
        <v>114</v>
      </c>
      <c r="AB16" s="13"/>
      <c r="AC16" s="13"/>
      <c r="AD16" s="13"/>
      <c r="AE16" s="9" t="s">
        <v>251</v>
      </c>
      <c r="AF16" s="9"/>
      <c r="AG16" s="7" t="s">
        <v>1090</v>
      </c>
      <c r="AH16" s="8"/>
      <c r="AI16" s="8"/>
    </row>
    <row r="17" spans="1:35" s="10" customFormat="1" ht="20.25" hidden="1" customHeight="1" x14ac:dyDescent="0.2">
      <c r="A17" s="110" t="s">
        <v>1091</v>
      </c>
      <c r="B17" s="14" t="s">
        <v>261</v>
      </c>
      <c r="C17" s="14" t="s">
        <v>118</v>
      </c>
      <c r="D17" s="14" t="s">
        <v>262</v>
      </c>
      <c r="E17" s="14" t="s">
        <v>1092</v>
      </c>
      <c r="F17" s="13" t="s">
        <v>51</v>
      </c>
      <c r="G17" s="14"/>
      <c r="H17" s="14" t="s">
        <v>62</v>
      </c>
      <c r="I17" s="15">
        <v>2024</v>
      </c>
      <c r="J17" s="16">
        <v>0</v>
      </c>
      <c r="K17" s="16">
        <v>13500</v>
      </c>
      <c r="L17" s="16">
        <v>0</v>
      </c>
      <c r="M17" s="16">
        <v>0</v>
      </c>
      <c r="N17" s="16">
        <v>0</v>
      </c>
      <c r="O17" s="16">
        <v>0</v>
      </c>
      <c r="P17" s="16">
        <v>0</v>
      </c>
      <c r="Q17" s="16">
        <v>0</v>
      </c>
      <c r="R17" s="16">
        <v>0</v>
      </c>
      <c r="S17" s="16">
        <v>0</v>
      </c>
      <c r="T17" s="16">
        <v>0</v>
      </c>
      <c r="U17" s="16">
        <v>0</v>
      </c>
      <c r="V17" s="16">
        <v>0</v>
      </c>
      <c r="W17" s="16">
        <v>0</v>
      </c>
      <c r="X17" s="16">
        <v>13500</v>
      </c>
      <c r="Y17" s="16"/>
      <c r="Z17" s="15">
        <v>1</v>
      </c>
      <c r="AA17" s="65" t="s">
        <v>114</v>
      </c>
      <c r="AB17" s="17"/>
      <c r="AC17" s="17" t="s">
        <v>435</v>
      </c>
      <c r="AD17" s="17"/>
      <c r="AE17" s="14" t="s">
        <v>251</v>
      </c>
      <c r="AF17" s="14"/>
      <c r="AG17" s="18" t="s">
        <v>1093</v>
      </c>
      <c r="AH17" s="8"/>
      <c r="AI17" s="8"/>
    </row>
    <row r="18" spans="1:35" s="10" customFormat="1" ht="20.25" customHeight="1" x14ac:dyDescent="0.2">
      <c r="A18" s="111" t="s">
        <v>264</v>
      </c>
      <c r="B18" s="9" t="s">
        <v>261</v>
      </c>
      <c r="C18" s="9" t="s">
        <v>93</v>
      </c>
      <c r="D18" s="103" t="s">
        <v>265</v>
      </c>
      <c r="E18" s="143" t="s">
        <v>266</v>
      </c>
      <c r="F18" s="13" t="s">
        <v>51</v>
      </c>
      <c r="G18" s="97"/>
      <c r="H18" s="97"/>
      <c r="I18" s="11">
        <v>2024</v>
      </c>
      <c r="J18" s="100">
        <v>250</v>
      </c>
      <c r="K18" s="165">
        <v>2000</v>
      </c>
      <c r="L18" s="104">
        <v>0</v>
      </c>
      <c r="M18" s="104">
        <v>0</v>
      </c>
      <c r="N18" s="166">
        <v>0</v>
      </c>
      <c r="O18" s="12">
        <v>0</v>
      </c>
      <c r="P18" s="12">
        <v>0</v>
      </c>
      <c r="Q18" s="12">
        <v>0</v>
      </c>
      <c r="R18" s="12">
        <v>0</v>
      </c>
      <c r="S18" s="12">
        <v>0</v>
      </c>
      <c r="T18" s="12">
        <v>0</v>
      </c>
      <c r="U18" s="12">
        <v>0</v>
      </c>
      <c r="V18" s="12">
        <v>0</v>
      </c>
      <c r="W18" s="100"/>
      <c r="X18" s="100"/>
      <c r="Y18" s="100"/>
      <c r="Z18" s="99"/>
      <c r="AA18" s="101"/>
      <c r="AB18" s="98"/>
      <c r="AC18" s="98"/>
      <c r="AD18" s="98"/>
      <c r="AE18" s="97"/>
      <c r="AF18" s="97"/>
      <c r="AG18" s="102"/>
      <c r="AH18" s="8"/>
      <c r="AI18" s="8"/>
    </row>
    <row r="19" spans="1:35" ht="112.5" x14ac:dyDescent="0.2">
      <c r="A19" s="381" t="s">
        <v>269</v>
      </c>
      <c r="B19" s="203" t="s">
        <v>261</v>
      </c>
      <c r="C19" s="203" t="s">
        <v>93</v>
      </c>
      <c r="D19" s="203" t="s">
        <v>265</v>
      </c>
      <c r="E19" s="205" t="s">
        <v>1094</v>
      </c>
      <c r="F19" s="203" t="s">
        <v>51</v>
      </c>
      <c r="G19" s="203" t="s">
        <v>230</v>
      </c>
      <c r="H19" s="203" t="s">
        <v>234</v>
      </c>
      <c r="I19" s="203">
        <v>2024</v>
      </c>
      <c r="J19" s="203">
        <v>1070.8499999999999</v>
      </c>
      <c r="K19" s="208">
        <v>2000</v>
      </c>
      <c r="L19" s="205">
        <v>0</v>
      </c>
      <c r="M19" s="205">
        <v>0</v>
      </c>
      <c r="N19" s="208">
        <v>3000</v>
      </c>
      <c r="O19" s="207">
        <v>0</v>
      </c>
      <c r="P19" s="207">
        <v>0</v>
      </c>
      <c r="Q19" s="208">
        <v>75000</v>
      </c>
      <c r="R19" s="205">
        <v>0</v>
      </c>
      <c r="S19" s="205">
        <v>0</v>
      </c>
      <c r="T19" s="209">
        <v>97000</v>
      </c>
      <c r="U19" s="205">
        <v>0</v>
      </c>
      <c r="V19" s="205">
        <v>0</v>
      </c>
      <c r="W19" s="205">
        <v>0</v>
      </c>
      <c r="X19" s="154">
        <f>SUM(J19:T19)</f>
        <v>178070.85</v>
      </c>
      <c r="Y19" s="203" t="s">
        <v>230</v>
      </c>
      <c r="Z19" s="203">
        <v>1</v>
      </c>
      <c r="AA19" s="203" t="s">
        <v>308</v>
      </c>
      <c r="AB19" s="203">
        <v>1</v>
      </c>
      <c r="AC19" s="203">
        <v>5</v>
      </c>
      <c r="AD19" s="203" t="s">
        <v>54</v>
      </c>
      <c r="AE19" s="203" t="s">
        <v>251</v>
      </c>
      <c r="AF19" s="203" t="s">
        <v>230</v>
      </c>
      <c r="AG19" s="203" t="s">
        <v>1095</v>
      </c>
      <c r="AH19" s="114" t="s">
        <v>230</v>
      </c>
      <c r="AI19" s="115" t="s">
        <v>230</v>
      </c>
    </row>
    <row r="20" spans="1:35" ht="42" customHeight="1" x14ac:dyDescent="0.2">
      <c r="A20" s="88" t="s">
        <v>9</v>
      </c>
      <c r="B20" s="19"/>
      <c r="C20" s="19">
        <v>3</v>
      </c>
      <c r="D20" s="19"/>
      <c r="E20" s="19"/>
      <c r="F20" s="19"/>
      <c r="G20" s="19"/>
      <c r="H20" s="19"/>
      <c r="I20" s="19"/>
      <c r="J20" s="105">
        <f>J6+J18+J19</f>
        <v>2047.85</v>
      </c>
      <c r="K20" s="105">
        <f>K6+K18+K19</f>
        <v>33500</v>
      </c>
      <c r="L20" s="105">
        <f t="shared" ref="L20:X20" si="0">L6+L18+L19</f>
        <v>0</v>
      </c>
      <c r="M20" s="105">
        <f t="shared" si="0"/>
        <v>0</v>
      </c>
      <c r="N20" s="105">
        <f t="shared" si="0"/>
        <v>3000</v>
      </c>
      <c r="O20" s="105">
        <f t="shared" si="0"/>
        <v>0</v>
      </c>
      <c r="P20" s="105">
        <f t="shared" si="0"/>
        <v>0</v>
      </c>
      <c r="Q20" s="105">
        <f t="shared" si="0"/>
        <v>75000</v>
      </c>
      <c r="R20" s="105">
        <f t="shared" si="0"/>
        <v>0</v>
      </c>
      <c r="S20" s="105">
        <f t="shared" si="0"/>
        <v>0</v>
      </c>
      <c r="T20" s="105">
        <f t="shared" si="0"/>
        <v>97000</v>
      </c>
      <c r="U20" s="105">
        <f t="shared" si="0"/>
        <v>0</v>
      </c>
      <c r="V20" s="105">
        <f t="shared" si="0"/>
        <v>0</v>
      </c>
      <c r="W20" s="105">
        <f t="shared" si="0"/>
        <v>0</v>
      </c>
      <c r="X20" s="105">
        <f t="shared" si="0"/>
        <v>208297.85</v>
      </c>
      <c r="Y20" s="27" t="e">
        <f>Y6+#REF!</f>
        <v>#REF!</v>
      </c>
      <c r="Z20" s="19"/>
      <c r="AA20" s="19"/>
      <c r="AB20" s="19"/>
      <c r="AC20" s="19"/>
      <c r="AD20" s="19"/>
      <c r="AE20" s="19"/>
      <c r="AF20" s="19"/>
      <c r="AG20" s="19"/>
      <c r="AH20" s="2"/>
      <c r="AI20" s="2"/>
    </row>
    <row r="22" spans="1:35" ht="38.25" x14ac:dyDescent="0.2">
      <c r="K22" s="212" t="s">
        <v>1096</v>
      </c>
    </row>
    <row r="23" spans="1:35" ht="36" customHeight="1" x14ac:dyDescent="0.2">
      <c r="A23" s="452" t="s">
        <v>1097</v>
      </c>
      <c r="B23" s="452"/>
      <c r="C23" s="452"/>
      <c r="D23" s="452"/>
      <c r="E23" s="452"/>
    </row>
    <row r="24" spans="1:35" ht="30.75" customHeight="1" x14ac:dyDescent="0.2">
      <c r="A24" s="112" t="s">
        <v>16</v>
      </c>
      <c r="B24" s="113" t="s">
        <v>17</v>
      </c>
      <c r="C24" s="113" t="s">
        <v>18</v>
      </c>
      <c r="D24" s="113" t="s">
        <v>19</v>
      </c>
      <c r="E24" s="113" t="s">
        <v>295</v>
      </c>
      <c r="F24" s="113" t="s">
        <v>22</v>
      </c>
      <c r="G24" s="113" t="s">
        <v>23</v>
      </c>
      <c r="H24" s="113" t="s">
        <v>24</v>
      </c>
      <c r="I24" s="113" t="s">
        <v>25</v>
      </c>
      <c r="J24" s="113" t="s">
        <v>296</v>
      </c>
      <c r="K24" s="438" t="s">
        <v>297</v>
      </c>
      <c r="L24" s="438"/>
      <c r="M24" s="439"/>
      <c r="N24" s="438" t="s">
        <v>298</v>
      </c>
      <c r="O24" s="438"/>
      <c r="P24" s="439"/>
      <c r="Q24" s="438" t="s">
        <v>299</v>
      </c>
      <c r="R24" s="438"/>
      <c r="S24" s="439"/>
      <c r="T24" s="438" t="s">
        <v>300</v>
      </c>
      <c r="U24" s="438"/>
      <c r="V24" s="439"/>
      <c r="W24" s="113" t="s">
        <v>301</v>
      </c>
      <c r="X24" s="113" t="s">
        <v>302</v>
      </c>
      <c r="Y24" s="113" t="s">
        <v>33</v>
      </c>
      <c r="Z24" s="113" t="s">
        <v>34</v>
      </c>
      <c r="AA24" s="113" t="s">
        <v>35</v>
      </c>
      <c r="AB24" s="113" t="s">
        <v>36</v>
      </c>
      <c r="AC24" s="113" t="s">
        <v>37</v>
      </c>
      <c r="AD24" s="113" t="s">
        <v>38</v>
      </c>
      <c r="AE24" s="113" t="s">
        <v>39</v>
      </c>
      <c r="AF24" s="113" t="s">
        <v>40</v>
      </c>
      <c r="AG24" s="113" t="s">
        <v>303</v>
      </c>
    </row>
    <row r="25" spans="1:35" ht="22.5" x14ac:dyDescent="0.2">
      <c r="A25" s="3"/>
      <c r="B25" s="4"/>
      <c r="C25" s="4"/>
      <c r="D25" s="4"/>
      <c r="E25" s="4"/>
      <c r="F25" s="4"/>
      <c r="G25" s="4"/>
      <c r="H25" s="4"/>
      <c r="I25" s="4"/>
      <c r="J25" s="5"/>
      <c r="K25" s="6" t="s">
        <v>42</v>
      </c>
      <c r="L25" s="6" t="s">
        <v>43</v>
      </c>
      <c r="M25" s="6" t="s">
        <v>44</v>
      </c>
      <c r="N25" s="6" t="s">
        <v>42</v>
      </c>
      <c r="O25" s="6" t="s">
        <v>43</v>
      </c>
      <c r="P25" s="6" t="s">
        <v>44</v>
      </c>
      <c r="Q25" s="6" t="s">
        <v>42</v>
      </c>
      <c r="R25" s="6" t="s">
        <v>43</v>
      </c>
      <c r="S25" s="6" t="s">
        <v>44</v>
      </c>
      <c r="T25" s="6" t="s">
        <v>42</v>
      </c>
      <c r="U25" s="6" t="s">
        <v>43</v>
      </c>
      <c r="V25" s="6" t="s">
        <v>44</v>
      </c>
      <c r="W25" s="3"/>
      <c r="X25" s="4"/>
      <c r="Y25" s="4"/>
      <c r="Z25" s="4"/>
      <c r="AA25" s="4"/>
      <c r="AB25" s="4"/>
      <c r="AC25" s="4"/>
      <c r="AD25" s="4"/>
      <c r="AE25" s="4"/>
      <c r="AF25" s="4"/>
      <c r="AG25" s="5"/>
      <c r="AH25" s="2"/>
      <c r="AI25" s="2"/>
    </row>
    <row r="26" spans="1:35" s="127" customFormat="1" ht="22.5" x14ac:dyDescent="0.2">
      <c r="A26" s="132" t="s">
        <v>1098</v>
      </c>
      <c r="B26" s="133" t="s">
        <v>261</v>
      </c>
      <c r="C26" s="133" t="s">
        <v>104</v>
      </c>
      <c r="D26" s="133" t="s">
        <v>1060</v>
      </c>
      <c r="E26" s="133" t="s">
        <v>1099</v>
      </c>
      <c r="F26" s="203" t="s">
        <v>51</v>
      </c>
      <c r="G26" s="133" t="s">
        <v>83</v>
      </c>
      <c r="H26" s="133" t="s">
        <v>83</v>
      </c>
      <c r="I26" s="133"/>
      <c r="J26" s="134">
        <f>474.63+3932.56</f>
        <v>4407.1899999999996</v>
      </c>
      <c r="K26" s="134">
        <v>30000</v>
      </c>
      <c r="L26" s="147">
        <v>0</v>
      </c>
      <c r="M26" s="132">
        <v>0</v>
      </c>
      <c r="N26" s="134">
        <v>0</v>
      </c>
      <c r="O26" s="133">
        <v>0</v>
      </c>
      <c r="P26" s="134">
        <v>45000</v>
      </c>
      <c r="Q26" s="133">
        <v>0</v>
      </c>
      <c r="R26" s="133">
        <v>0</v>
      </c>
      <c r="S26" s="134"/>
      <c r="T26" s="133">
        <v>0</v>
      </c>
      <c r="U26" s="133">
        <v>0</v>
      </c>
      <c r="V26" s="133">
        <v>0</v>
      </c>
      <c r="W26" s="133">
        <v>0</v>
      </c>
      <c r="X26" s="154">
        <f t="shared" ref="X26" si="1">SUM(J26:T26)</f>
        <v>79407.19</v>
      </c>
    </row>
    <row r="27" spans="1:35" ht="67.5" hidden="1" x14ac:dyDescent="0.2">
      <c r="A27" s="382" t="s">
        <v>1100</v>
      </c>
      <c r="B27" s="135" t="s">
        <v>261</v>
      </c>
      <c r="C27" s="135" t="s">
        <v>93</v>
      </c>
      <c r="D27" s="135" t="s">
        <v>265</v>
      </c>
      <c r="E27" s="151" t="s">
        <v>1101</v>
      </c>
      <c r="F27" s="383" t="s">
        <v>51</v>
      </c>
      <c r="G27" s="152" t="s">
        <v>83</v>
      </c>
      <c r="H27" s="152" t="s">
        <v>83</v>
      </c>
      <c r="I27" s="152"/>
      <c r="J27" s="153">
        <v>1070.8499999999999</v>
      </c>
      <c r="K27" s="154">
        <f>35000+1930-32500</f>
        <v>4430</v>
      </c>
      <c r="L27" s="155">
        <v>0</v>
      </c>
      <c r="M27" s="132">
        <v>0</v>
      </c>
      <c r="N27" s="154">
        <f>57000-27000</f>
        <v>30000</v>
      </c>
      <c r="O27" s="148">
        <v>0</v>
      </c>
      <c r="P27" s="154">
        <v>0</v>
      </c>
      <c r="Q27" s="134">
        <v>30000</v>
      </c>
      <c r="R27" s="148">
        <v>0</v>
      </c>
      <c r="S27" s="134">
        <v>0</v>
      </c>
      <c r="T27" s="148">
        <v>29500</v>
      </c>
      <c r="U27" s="148">
        <v>0</v>
      </c>
      <c r="V27" s="148">
        <v>0</v>
      </c>
      <c r="W27" s="148">
        <v>0</v>
      </c>
      <c r="X27" s="154">
        <f>SUM(J27:T27)</f>
        <v>95000.85</v>
      </c>
    </row>
    <row r="28" spans="1:35" ht="29.25" customHeight="1" x14ac:dyDescent="0.2">
      <c r="C28" s="146"/>
      <c r="E28" s="202" t="s">
        <v>825</v>
      </c>
      <c r="F28" s="149"/>
      <c r="G28" s="149"/>
      <c r="H28" s="149"/>
      <c r="I28" s="149"/>
      <c r="J28" s="149"/>
      <c r="K28" s="150">
        <f>SUM(K26)</f>
        <v>30000</v>
      </c>
      <c r="L28" s="150">
        <f t="shared" ref="L28:X28" si="2">L26</f>
        <v>0</v>
      </c>
      <c r="M28" s="150">
        <f t="shared" si="2"/>
        <v>0</v>
      </c>
      <c r="N28" s="150">
        <f t="shared" si="2"/>
        <v>0</v>
      </c>
      <c r="O28" s="150">
        <f t="shared" si="2"/>
        <v>0</v>
      </c>
      <c r="P28" s="150">
        <f t="shared" si="2"/>
        <v>45000</v>
      </c>
      <c r="Q28" s="150">
        <f t="shared" si="2"/>
        <v>0</v>
      </c>
      <c r="R28" s="150">
        <f t="shared" si="2"/>
        <v>0</v>
      </c>
      <c r="S28" s="150">
        <f t="shared" si="2"/>
        <v>0</v>
      </c>
      <c r="T28" s="150">
        <f t="shared" si="2"/>
        <v>0</v>
      </c>
      <c r="U28" s="150">
        <f t="shared" si="2"/>
        <v>0</v>
      </c>
      <c r="V28" s="150">
        <f t="shared" si="2"/>
        <v>0</v>
      </c>
      <c r="W28" s="150">
        <f t="shared" si="2"/>
        <v>0</v>
      </c>
      <c r="X28" s="150">
        <f t="shared" si="2"/>
        <v>79407.19</v>
      </c>
    </row>
  </sheetData>
  <autoFilter ref="A4:AI4" xr:uid="{00000000-0009-0000-0000-000001000000}">
    <filterColumn colId="10" showButton="0"/>
    <filterColumn colId="11" showButton="0"/>
    <filterColumn colId="13" showButton="0"/>
    <filterColumn colId="14" showButton="0"/>
    <filterColumn colId="16" showButton="0"/>
    <filterColumn colId="17" showButton="0"/>
    <filterColumn colId="19" showButton="0"/>
    <filterColumn colId="20" showButton="0"/>
    <sortState xmlns:xlrd2="http://schemas.microsoft.com/office/spreadsheetml/2017/richdata2" ref="A6:AI18">
      <sortCondition descending="1" ref="AA4"/>
    </sortState>
  </autoFilter>
  <mergeCells count="10">
    <mergeCell ref="K24:M24"/>
    <mergeCell ref="N24:P24"/>
    <mergeCell ref="Q24:S24"/>
    <mergeCell ref="T24:V24"/>
    <mergeCell ref="A23:E23"/>
    <mergeCell ref="B2:AH2"/>
    <mergeCell ref="K4:M4"/>
    <mergeCell ref="N4:P4"/>
    <mergeCell ref="Q4:S4"/>
    <mergeCell ref="T4:V4"/>
  </mergeCells>
  <pageMargins left="0.39370078740157483" right="0.39370078740157483" top="0.39370078740157483" bottom="0.68897637795275601" header="0.39370078740157483" footer="0.39370078740157483"/>
  <pageSetup paperSize="9" orientation="landscape" r:id="rId1"/>
  <headerFooter alignWithMargins="0">
    <oddFooter>&amp;C&amp;R&amp;L&amp;"Calibri"&amp;11&amp;K000000&amp;"Arial"&amp;8 FaMa+ (c) 2005, TESCO SW 
KUMKPrehled_financ_RPTREM03 06.04.2023 8:45:19 Strana: &amp;P/&amp;N _x000D_&amp;1#&amp;"Calibri"&amp;9&amp;K000000Klasifikace informací: Neveřejné</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22F20-3163-43C7-8626-CBD35234990F}">
  <sheetPr>
    <tabColor rgb="FF00FF99"/>
  </sheetPr>
  <dimension ref="A1:AI75"/>
  <sheetViews>
    <sheetView workbookViewId="0">
      <pane ySplit="5" topLeftCell="A31" activePane="bottomLeft" state="frozen"/>
      <selection pane="bottomLeft" activeCell="D8" sqref="D8"/>
    </sheetView>
  </sheetViews>
  <sheetFormatPr defaultRowHeight="12.75" x14ac:dyDescent="0.2"/>
  <cols>
    <col min="1" max="1" width="16.28515625" customWidth="1"/>
    <col min="2" max="2" width="11.42578125" customWidth="1"/>
    <col min="3" max="3" width="11.42578125" hidden="1" customWidth="1"/>
    <col min="4" max="4" width="43.28515625" customWidth="1"/>
    <col min="5" max="5" width="22.7109375" customWidth="1"/>
    <col min="6" max="6" width="67" customWidth="1"/>
    <col min="7" max="9" width="11.42578125" hidden="1" customWidth="1"/>
    <col min="10" max="10" width="19.7109375" hidden="1" customWidth="1"/>
    <col min="11" max="11" width="11.42578125" customWidth="1"/>
    <col min="12" max="12" width="12" customWidth="1"/>
    <col min="13" max="13" width="11.140625" customWidth="1"/>
    <col min="14" max="14" width="11.42578125" hidden="1" customWidth="1"/>
    <col min="15" max="16" width="11.42578125" customWidth="1"/>
    <col min="17" max="17" width="11.42578125" hidden="1" customWidth="1"/>
    <col min="18" max="19" width="11.42578125" customWidth="1"/>
    <col min="20" max="20" width="11.42578125" hidden="1" customWidth="1"/>
    <col min="21" max="22" width="11.42578125" customWidth="1"/>
    <col min="23" max="23" width="11.42578125" hidden="1" customWidth="1"/>
    <col min="24" max="25" width="11.42578125" customWidth="1"/>
    <col min="26" max="31" width="11.42578125" hidden="1" customWidth="1"/>
    <col min="32" max="33" width="11.42578125" customWidth="1"/>
    <col min="34" max="34" width="16.140625" customWidth="1"/>
    <col min="35" max="35" width="68" customWidth="1"/>
  </cols>
  <sheetData>
    <row r="1" spans="1:35" ht="5.6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22.5" customHeight="1" x14ac:dyDescent="0.2">
      <c r="A2" s="1"/>
      <c r="B2" s="448" t="s">
        <v>1102</v>
      </c>
      <c r="C2" s="448"/>
      <c r="D2" s="448"/>
      <c r="E2" s="448"/>
      <c r="F2" s="448"/>
      <c r="G2" s="87"/>
      <c r="H2" s="87"/>
      <c r="I2" s="87"/>
      <c r="J2" s="164" t="e">
        <f>#REF!+#REF!+#REF!+L59</f>
        <v>#REF!</v>
      </c>
      <c r="K2" s="87"/>
      <c r="L2" s="87"/>
      <c r="M2" s="87"/>
      <c r="N2" s="87"/>
      <c r="O2" s="87"/>
      <c r="P2" s="87"/>
      <c r="Q2" s="87"/>
      <c r="R2" s="87"/>
      <c r="S2" s="87"/>
      <c r="T2" s="87"/>
      <c r="U2" s="87"/>
      <c r="V2" s="87"/>
      <c r="W2" s="87"/>
      <c r="X2" s="87"/>
      <c r="Y2" s="87"/>
      <c r="Z2" s="87"/>
      <c r="AA2" s="87"/>
      <c r="AB2" s="87"/>
      <c r="AC2" s="87"/>
      <c r="AD2" s="87"/>
      <c r="AE2" s="87"/>
      <c r="AF2" s="87"/>
      <c r="AG2" s="87"/>
      <c r="AH2" s="87"/>
      <c r="AI2" s="1"/>
    </row>
    <row r="3" spans="1:35" ht="11.45" customHeight="1" thickBo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45.75" customHeight="1" thickBot="1" x14ac:dyDescent="0.25">
      <c r="A4" s="20" t="s">
        <v>16</v>
      </c>
      <c r="B4" s="20" t="s">
        <v>17</v>
      </c>
      <c r="C4" s="20" t="s">
        <v>18</v>
      </c>
      <c r="D4" s="20" t="s">
        <v>19</v>
      </c>
      <c r="E4" s="20" t="s">
        <v>20</v>
      </c>
      <c r="F4" s="222" t="s">
        <v>21</v>
      </c>
      <c r="G4" s="20" t="s">
        <v>22</v>
      </c>
      <c r="H4" s="20" t="s">
        <v>23</v>
      </c>
      <c r="I4" s="20" t="s">
        <v>24</v>
      </c>
      <c r="J4" s="20" t="s">
        <v>25</v>
      </c>
      <c r="K4" s="20" t="s">
        <v>26</v>
      </c>
      <c r="L4" s="434" t="s">
        <v>27</v>
      </c>
      <c r="M4" s="435"/>
      <c r="N4" s="436"/>
      <c r="O4" s="434" t="s">
        <v>28</v>
      </c>
      <c r="P4" s="435"/>
      <c r="Q4" s="436"/>
      <c r="R4" s="434" t="s">
        <v>29</v>
      </c>
      <c r="S4" s="435"/>
      <c r="T4" s="436"/>
      <c r="U4" s="434" t="s">
        <v>30</v>
      </c>
      <c r="V4" s="435"/>
      <c r="W4" s="436"/>
      <c r="X4" s="234" t="s">
        <v>31</v>
      </c>
      <c r="Y4" s="229" t="s">
        <v>32</v>
      </c>
      <c r="Z4" s="228" t="s">
        <v>33</v>
      </c>
      <c r="AA4" s="20" t="s">
        <v>34</v>
      </c>
      <c r="AB4" s="28" t="s">
        <v>35</v>
      </c>
      <c r="AC4" s="29" t="s">
        <v>36</v>
      </c>
      <c r="AD4" s="30" t="s">
        <v>37</v>
      </c>
      <c r="AE4" s="252" t="s">
        <v>38</v>
      </c>
      <c r="AF4" s="255" t="s">
        <v>39</v>
      </c>
      <c r="AG4" s="256" t="s">
        <v>40</v>
      </c>
      <c r="AH4" s="2"/>
      <c r="AI4" s="2"/>
    </row>
    <row r="5" spans="1:35" ht="36.75" customHeight="1" thickBot="1" x14ac:dyDescent="0.25">
      <c r="A5" s="3"/>
      <c r="B5" s="4"/>
      <c r="C5" s="4"/>
      <c r="D5" s="4"/>
      <c r="E5" s="4"/>
      <c r="F5" s="5"/>
      <c r="G5" s="4"/>
      <c r="H5" s="4"/>
      <c r="I5" s="4"/>
      <c r="J5" s="4"/>
      <c r="K5" s="243"/>
      <c r="L5" s="180" t="s">
        <v>42</v>
      </c>
      <c r="M5" s="181" t="s">
        <v>43</v>
      </c>
      <c r="N5" s="3" t="s">
        <v>44</v>
      </c>
      <c r="O5" s="180" t="s">
        <v>42</v>
      </c>
      <c r="P5" s="181" t="s">
        <v>45</v>
      </c>
      <c r="Q5" s="182" t="s">
        <v>44</v>
      </c>
      <c r="R5" s="180" t="s">
        <v>42</v>
      </c>
      <c r="S5" s="181" t="s">
        <v>45</v>
      </c>
      <c r="T5" s="182" t="s">
        <v>44</v>
      </c>
      <c r="U5" s="180" t="s">
        <v>42</v>
      </c>
      <c r="V5" s="181" t="s">
        <v>45</v>
      </c>
      <c r="W5" s="182" t="s">
        <v>44</v>
      </c>
      <c r="X5" s="230"/>
      <c r="Y5" s="230"/>
      <c r="Z5" s="4"/>
      <c r="AA5" s="4"/>
      <c r="AB5" s="4"/>
      <c r="AC5" s="4"/>
      <c r="AD5" s="4"/>
      <c r="AE5" s="4"/>
      <c r="AF5" s="257"/>
      <c r="AG5" s="251"/>
      <c r="AH5" s="2"/>
      <c r="AI5" s="2"/>
    </row>
    <row r="6" spans="1:35" ht="39.950000000000003" customHeight="1" x14ac:dyDescent="0.2">
      <c r="A6" s="108" t="s">
        <v>46</v>
      </c>
      <c r="B6" s="9" t="s">
        <v>47</v>
      </c>
      <c r="C6" s="9" t="s">
        <v>48</v>
      </c>
      <c r="D6" s="215" t="s">
        <v>49</v>
      </c>
      <c r="E6" s="9" t="s">
        <v>50</v>
      </c>
      <c r="F6" s="7" t="s">
        <v>315</v>
      </c>
      <c r="G6" s="13" t="s">
        <v>51</v>
      </c>
      <c r="H6" s="9"/>
      <c r="I6" s="9" t="s">
        <v>52</v>
      </c>
      <c r="J6" s="236">
        <v>2024</v>
      </c>
      <c r="K6" s="244">
        <v>0</v>
      </c>
      <c r="L6" s="239">
        <v>1150</v>
      </c>
      <c r="M6" s="12">
        <v>0</v>
      </c>
      <c r="N6" s="172">
        <v>0</v>
      </c>
      <c r="O6" s="183">
        <v>0</v>
      </c>
      <c r="P6" s="12">
        <v>0</v>
      </c>
      <c r="Q6" s="184">
        <v>0</v>
      </c>
      <c r="R6" s="183">
        <v>0</v>
      </c>
      <c r="S6" s="12">
        <v>0</v>
      </c>
      <c r="T6" s="184">
        <v>0</v>
      </c>
      <c r="U6" s="183">
        <v>0</v>
      </c>
      <c r="V6" s="12">
        <v>0</v>
      </c>
      <c r="W6" s="184">
        <v>0</v>
      </c>
      <c r="X6" s="231">
        <v>0</v>
      </c>
      <c r="Y6" s="231">
        <f>SUM(K6:X6)</f>
        <v>1150</v>
      </c>
      <c r="Z6" s="166"/>
      <c r="AA6" s="11">
        <v>1</v>
      </c>
      <c r="AB6" s="13" t="s">
        <v>53</v>
      </c>
      <c r="AC6" s="13" t="s">
        <v>53</v>
      </c>
      <c r="AD6" s="13" t="s">
        <v>53</v>
      </c>
      <c r="AE6" s="253" t="s">
        <v>54</v>
      </c>
      <c r="AF6" s="258" t="s">
        <v>55</v>
      </c>
      <c r="AG6" s="259"/>
      <c r="AH6" s="2"/>
      <c r="AI6" s="2"/>
    </row>
    <row r="7" spans="1:35" ht="39.950000000000003" customHeight="1" x14ac:dyDescent="0.2">
      <c r="A7" s="108" t="s">
        <v>57</v>
      </c>
      <c r="B7" s="9" t="s">
        <v>47</v>
      </c>
      <c r="C7" s="9" t="s">
        <v>58</v>
      </c>
      <c r="D7" s="215" t="s">
        <v>59</v>
      </c>
      <c r="E7" s="9" t="s">
        <v>60</v>
      </c>
      <c r="F7" s="7" t="s">
        <v>316</v>
      </c>
      <c r="G7" s="13" t="s">
        <v>51</v>
      </c>
      <c r="H7" s="9"/>
      <c r="I7" s="9" t="s">
        <v>62</v>
      </c>
      <c r="J7" s="236">
        <v>2024</v>
      </c>
      <c r="K7" s="231">
        <v>0</v>
      </c>
      <c r="L7" s="239">
        <v>2700</v>
      </c>
      <c r="M7" s="12">
        <v>0</v>
      </c>
      <c r="N7" s="172">
        <v>0</v>
      </c>
      <c r="O7" s="183">
        <v>0</v>
      </c>
      <c r="P7" s="12">
        <v>0</v>
      </c>
      <c r="Q7" s="184">
        <v>0</v>
      </c>
      <c r="R7" s="183">
        <v>0</v>
      </c>
      <c r="S7" s="12">
        <v>0</v>
      </c>
      <c r="T7" s="184">
        <v>0</v>
      </c>
      <c r="U7" s="183">
        <v>0</v>
      </c>
      <c r="V7" s="12">
        <v>0</v>
      </c>
      <c r="W7" s="184">
        <v>0</v>
      </c>
      <c r="X7" s="231">
        <v>0</v>
      </c>
      <c r="Y7" s="231">
        <f>SUM(K7:X7)</f>
        <v>2700</v>
      </c>
      <c r="Z7" s="166"/>
      <c r="AA7" s="11">
        <v>2</v>
      </c>
      <c r="AB7" s="73">
        <v>1</v>
      </c>
      <c r="AC7" s="13" t="s">
        <v>63</v>
      </c>
      <c r="AD7" s="13" t="s">
        <v>53</v>
      </c>
      <c r="AE7" t="s">
        <v>64</v>
      </c>
      <c r="AF7" s="258" t="s">
        <v>65</v>
      </c>
      <c r="AG7" s="260"/>
      <c r="AH7" s="2"/>
      <c r="AI7" s="2"/>
    </row>
    <row r="8" spans="1:35" ht="39.950000000000003" customHeight="1" x14ac:dyDescent="0.2">
      <c r="A8" s="108" t="s">
        <v>66</v>
      </c>
      <c r="B8" s="9" t="s">
        <v>47</v>
      </c>
      <c r="C8" s="9" t="s">
        <v>67</v>
      </c>
      <c r="D8" s="215" t="s">
        <v>68</v>
      </c>
      <c r="E8" s="9" t="s">
        <v>317</v>
      </c>
      <c r="F8" s="7" t="s">
        <v>318</v>
      </c>
      <c r="G8" s="13" t="s">
        <v>51</v>
      </c>
      <c r="H8" s="9"/>
      <c r="I8" s="9" t="s">
        <v>71</v>
      </c>
      <c r="J8" s="236">
        <v>2025</v>
      </c>
      <c r="K8" s="231">
        <v>0</v>
      </c>
      <c r="L8" s="239">
        <v>3300</v>
      </c>
      <c r="M8" s="12">
        <v>0</v>
      </c>
      <c r="N8" s="172">
        <v>0</v>
      </c>
      <c r="O8" s="187">
        <v>0</v>
      </c>
      <c r="P8" s="12">
        <v>0</v>
      </c>
      <c r="Q8" s="184">
        <v>0</v>
      </c>
      <c r="R8" s="183">
        <v>0</v>
      </c>
      <c r="S8" s="12">
        <v>0</v>
      </c>
      <c r="T8" s="184">
        <v>0</v>
      </c>
      <c r="U8" s="183">
        <v>0</v>
      </c>
      <c r="V8" s="12">
        <v>0</v>
      </c>
      <c r="W8" s="184">
        <v>0</v>
      </c>
      <c r="X8" s="231">
        <v>0</v>
      </c>
      <c r="Y8" s="231">
        <f>SUM(K8:X8)</f>
        <v>3300</v>
      </c>
      <c r="Z8" s="166"/>
      <c r="AA8" s="11">
        <v>3</v>
      </c>
      <c r="AB8" s="13" t="s">
        <v>53</v>
      </c>
      <c r="AC8" s="13" t="s">
        <v>63</v>
      </c>
      <c r="AD8" s="13" t="s">
        <v>53</v>
      </c>
      <c r="AE8" s="253" t="s">
        <v>54</v>
      </c>
      <c r="AF8" s="258" t="s">
        <v>72</v>
      </c>
      <c r="AG8" s="260"/>
      <c r="AH8" s="2"/>
      <c r="AI8" s="2"/>
    </row>
    <row r="9" spans="1:35" ht="39.950000000000003" customHeight="1" x14ac:dyDescent="0.2">
      <c r="A9" s="108" t="s">
        <v>73</v>
      </c>
      <c r="B9" s="9" t="s">
        <v>47</v>
      </c>
      <c r="C9" s="9" t="s">
        <v>58</v>
      </c>
      <c r="D9" s="215" t="s">
        <v>74</v>
      </c>
      <c r="E9" s="9" t="s">
        <v>319</v>
      </c>
      <c r="F9" s="7" t="s">
        <v>320</v>
      </c>
      <c r="G9" s="13" t="s">
        <v>51</v>
      </c>
      <c r="H9" s="9"/>
      <c r="I9" s="9" t="s">
        <v>71</v>
      </c>
      <c r="J9" s="236">
        <v>2025</v>
      </c>
      <c r="K9" s="231">
        <v>0</v>
      </c>
      <c r="L9" s="239">
        <v>1000</v>
      </c>
      <c r="M9" s="12">
        <v>0</v>
      </c>
      <c r="N9" s="172">
        <v>0</v>
      </c>
      <c r="O9" s="188">
        <v>0</v>
      </c>
      <c r="P9" s="12">
        <v>0</v>
      </c>
      <c r="Q9" s="184">
        <v>0</v>
      </c>
      <c r="R9" s="183">
        <v>0</v>
      </c>
      <c r="S9" s="12">
        <v>0</v>
      </c>
      <c r="T9" s="184">
        <v>0</v>
      </c>
      <c r="U9" s="183">
        <v>0</v>
      </c>
      <c r="V9" s="12">
        <v>0</v>
      </c>
      <c r="W9" s="184">
        <v>0</v>
      </c>
      <c r="X9" s="231">
        <v>0</v>
      </c>
      <c r="Y9" s="231">
        <f>SUM(K9:X9)</f>
        <v>1000</v>
      </c>
      <c r="Z9" s="166"/>
      <c r="AA9" s="11">
        <v>3</v>
      </c>
      <c r="AB9" s="73">
        <v>1</v>
      </c>
      <c r="AC9" s="13" t="s">
        <v>63</v>
      </c>
      <c r="AD9" s="13" t="s">
        <v>53</v>
      </c>
      <c r="AE9" t="s">
        <v>77</v>
      </c>
      <c r="AF9" s="258" t="s">
        <v>65</v>
      </c>
      <c r="AG9" s="260"/>
      <c r="AH9" s="2"/>
      <c r="AI9" s="2"/>
    </row>
    <row r="10" spans="1:35" s="81" customFormat="1" ht="39.950000000000003" customHeight="1" x14ac:dyDescent="0.2">
      <c r="A10" s="108" t="s">
        <v>78</v>
      </c>
      <c r="B10" s="9" t="s">
        <v>47</v>
      </c>
      <c r="C10" s="9" t="s">
        <v>79</v>
      </c>
      <c r="D10" s="9" t="s">
        <v>80</v>
      </c>
      <c r="E10" s="215" t="s">
        <v>81</v>
      </c>
      <c r="F10" s="7" t="s">
        <v>322</v>
      </c>
      <c r="G10" s="13" t="s">
        <v>51</v>
      </c>
      <c r="H10" s="221"/>
      <c r="I10" s="9" t="s">
        <v>83</v>
      </c>
      <c r="J10" s="236">
        <v>2024</v>
      </c>
      <c r="K10" s="245">
        <f>1082.6+1417.4+80</f>
        <v>2580</v>
      </c>
      <c r="L10" s="239">
        <v>50000</v>
      </c>
      <c r="M10" s="12">
        <v>0</v>
      </c>
      <c r="N10" s="172">
        <v>0</v>
      </c>
      <c r="O10" s="187">
        <v>50000</v>
      </c>
      <c r="P10" s="122">
        <v>0</v>
      </c>
      <c r="Q10" s="191">
        <v>0</v>
      </c>
      <c r="R10" s="187">
        <v>0</v>
      </c>
      <c r="S10" s="122">
        <v>0</v>
      </c>
      <c r="T10" s="184">
        <v>0</v>
      </c>
      <c r="U10" s="183">
        <v>0</v>
      </c>
      <c r="V10" s="12">
        <v>0</v>
      </c>
      <c r="W10" s="184">
        <v>0</v>
      </c>
      <c r="X10" s="231">
        <v>0</v>
      </c>
      <c r="Y10" s="231">
        <f>SUM(K10:X10)</f>
        <v>102580</v>
      </c>
      <c r="Z10" s="177"/>
      <c r="AA10" s="91"/>
      <c r="AB10" s="90">
        <v>1</v>
      </c>
      <c r="AC10" s="90"/>
      <c r="AD10" s="90"/>
      <c r="AE10" s="253" t="s">
        <v>54</v>
      </c>
      <c r="AF10" s="258" t="s">
        <v>55</v>
      </c>
      <c r="AG10" s="260" t="s">
        <v>65</v>
      </c>
      <c r="AH10" s="2"/>
      <c r="AI10" s="2"/>
    </row>
    <row r="11" spans="1:35" s="81" customFormat="1" ht="39.950000000000003" customHeight="1" x14ac:dyDescent="0.2">
      <c r="A11" s="108" t="s">
        <v>84</v>
      </c>
      <c r="B11" s="9" t="s">
        <v>47</v>
      </c>
      <c r="C11" s="9" t="s">
        <v>67</v>
      </c>
      <c r="D11" s="9" t="s">
        <v>85</v>
      </c>
      <c r="E11" s="215" t="s">
        <v>86</v>
      </c>
      <c r="F11" s="7" t="s">
        <v>323</v>
      </c>
      <c r="G11" s="13" t="s">
        <v>51</v>
      </c>
      <c r="H11" s="221"/>
      <c r="I11" s="9" t="s">
        <v>83</v>
      </c>
      <c r="J11" s="236">
        <v>2024</v>
      </c>
      <c r="K11" s="245">
        <v>1000</v>
      </c>
      <c r="L11" s="239">
        <v>9000</v>
      </c>
      <c r="M11" s="12">
        <v>0</v>
      </c>
      <c r="N11" s="172">
        <v>0</v>
      </c>
      <c r="O11" s="187">
        <v>0</v>
      </c>
      <c r="P11" s="122">
        <v>0</v>
      </c>
      <c r="Q11" s="191">
        <v>0</v>
      </c>
      <c r="R11" s="187">
        <v>0</v>
      </c>
      <c r="S11" s="122">
        <v>0</v>
      </c>
      <c r="T11" s="184">
        <v>0</v>
      </c>
      <c r="U11" s="183">
        <v>0</v>
      </c>
      <c r="V11" s="12">
        <v>0</v>
      </c>
      <c r="W11" s="184">
        <v>0</v>
      </c>
      <c r="X11" s="231">
        <v>0</v>
      </c>
      <c r="Y11" s="231">
        <f t="shared" ref="Y11:Y14" si="0">SUM(K11:X11)</f>
        <v>10000</v>
      </c>
      <c r="Z11" s="177"/>
      <c r="AA11" s="91"/>
      <c r="AB11" s="90">
        <v>1</v>
      </c>
      <c r="AC11" s="90"/>
      <c r="AD11" s="90"/>
      <c r="AE11" s="253" t="s">
        <v>54</v>
      </c>
      <c r="AF11" s="258" t="s">
        <v>72</v>
      </c>
      <c r="AG11" s="260" t="s">
        <v>72</v>
      </c>
      <c r="AH11" s="2"/>
      <c r="AI11" s="2"/>
    </row>
    <row r="12" spans="1:35" s="81" customFormat="1" ht="39.950000000000003" customHeight="1" x14ac:dyDescent="0.2">
      <c r="A12" s="108" t="s">
        <v>88</v>
      </c>
      <c r="B12" s="9" t="s">
        <v>47</v>
      </c>
      <c r="C12" s="9" t="s">
        <v>79</v>
      </c>
      <c r="D12" s="9" t="s">
        <v>89</v>
      </c>
      <c r="E12" s="215" t="s">
        <v>90</v>
      </c>
      <c r="F12" s="7" t="s">
        <v>324</v>
      </c>
      <c r="G12" s="13" t="s">
        <v>51</v>
      </c>
      <c r="H12" s="221"/>
      <c r="I12" s="9" t="s">
        <v>83</v>
      </c>
      <c r="J12" s="236">
        <v>2024</v>
      </c>
      <c r="K12" s="245">
        <f>226.27+73.73</f>
        <v>300</v>
      </c>
      <c r="L12" s="239">
        <v>9000</v>
      </c>
      <c r="M12" s="12">
        <v>0</v>
      </c>
      <c r="N12" s="172">
        <v>0</v>
      </c>
      <c r="O12" s="187">
        <v>0</v>
      </c>
      <c r="P12" s="122">
        <v>0</v>
      </c>
      <c r="Q12" s="191">
        <v>0</v>
      </c>
      <c r="R12" s="187">
        <v>0</v>
      </c>
      <c r="S12" s="122">
        <v>0</v>
      </c>
      <c r="T12" s="184">
        <v>0</v>
      </c>
      <c r="U12" s="183">
        <v>0</v>
      </c>
      <c r="V12" s="12">
        <v>0</v>
      </c>
      <c r="W12" s="184">
        <v>0</v>
      </c>
      <c r="X12" s="231">
        <v>0</v>
      </c>
      <c r="Y12" s="231">
        <f t="shared" si="0"/>
        <v>9300</v>
      </c>
      <c r="Z12" s="177"/>
      <c r="AA12" s="91"/>
      <c r="AB12" s="90">
        <v>1</v>
      </c>
      <c r="AC12" s="90"/>
      <c r="AD12" s="90"/>
      <c r="AE12" s="253" t="s">
        <v>54</v>
      </c>
      <c r="AF12" s="258" t="s">
        <v>55</v>
      </c>
      <c r="AG12" s="260" t="s">
        <v>65</v>
      </c>
      <c r="AH12" s="2"/>
      <c r="AI12" s="2"/>
    </row>
    <row r="13" spans="1:35" s="81" customFormat="1" ht="39.950000000000003" customHeight="1" x14ac:dyDescent="0.2">
      <c r="A13" s="108" t="s">
        <v>92</v>
      </c>
      <c r="B13" s="9" t="s">
        <v>47</v>
      </c>
      <c r="C13" s="9" t="s">
        <v>93</v>
      </c>
      <c r="D13" s="9" t="s">
        <v>94</v>
      </c>
      <c r="E13" s="215" t="s">
        <v>95</v>
      </c>
      <c r="F13" s="7" t="s">
        <v>325</v>
      </c>
      <c r="G13" s="13" t="s">
        <v>51</v>
      </c>
      <c r="H13" s="221"/>
      <c r="I13" s="9" t="s">
        <v>83</v>
      </c>
      <c r="J13" s="236">
        <v>2024</v>
      </c>
      <c r="K13" s="245">
        <v>2500</v>
      </c>
      <c r="L13" s="239">
        <v>10000</v>
      </c>
      <c r="M13" s="12">
        <v>0</v>
      </c>
      <c r="N13" s="172">
        <v>0</v>
      </c>
      <c r="O13" s="187">
        <v>8500</v>
      </c>
      <c r="P13" s="122">
        <v>0</v>
      </c>
      <c r="Q13" s="191">
        <v>0</v>
      </c>
      <c r="R13" s="187">
        <v>7500</v>
      </c>
      <c r="S13" s="122">
        <v>0</v>
      </c>
      <c r="T13" s="184">
        <v>0</v>
      </c>
      <c r="U13" s="183">
        <v>0</v>
      </c>
      <c r="V13" s="12">
        <v>0</v>
      </c>
      <c r="W13" s="184">
        <v>0</v>
      </c>
      <c r="X13" s="231">
        <v>0</v>
      </c>
      <c r="Y13" s="231">
        <f>SUM(K13:X13)</f>
        <v>28500</v>
      </c>
      <c r="Z13" s="177"/>
      <c r="AA13" s="91"/>
      <c r="AB13" s="90">
        <v>1</v>
      </c>
      <c r="AC13" s="90"/>
      <c r="AD13" s="90"/>
      <c r="AE13" s="253" t="s">
        <v>54</v>
      </c>
      <c r="AF13" s="258" t="s">
        <v>65</v>
      </c>
      <c r="AG13" s="261" t="s">
        <v>97</v>
      </c>
      <c r="AH13" s="2"/>
      <c r="AI13" s="2"/>
    </row>
    <row r="14" spans="1:35" s="81" customFormat="1" ht="39.950000000000003" customHeight="1" x14ac:dyDescent="0.2">
      <c r="A14" s="108" t="s">
        <v>98</v>
      </c>
      <c r="B14" s="14" t="s">
        <v>47</v>
      </c>
      <c r="C14" s="14" t="s">
        <v>67</v>
      </c>
      <c r="D14" s="14" t="s">
        <v>99</v>
      </c>
      <c r="E14" s="220" t="s">
        <v>100</v>
      </c>
      <c r="F14" s="18" t="s">
        <v>331</v>
      </c>
      <c r="G14" s="13" t="s">
        <v>51</v>
      </c>
      <c r="H14" s="221"/>
      <c r="I14" s="14" t="s">
        <v>83</v>
      </c>
      <c r="J14" s="236">
        <v>2024</v>
      </c>
      <c r="K14" s="246">
        <f>3437.93+150+6812.07</f>
        <v>10400</v>
      </c>
      <c r="L14" s="240">
        <v>12500</v>
      </c>
      <c r="M14" s="12">
        <v>0</v>
      </c>
      <c r="N14" s="172">
        <v>0</v>
      </c>
      <c r="O14" s="192">
        <v>0</v>
      </c>
      <c r="P14" s="12">
        <v>0</v>
      </c>
      <c r="Q14" s="184">
        <v>0</v>
      </c>
      <c r="R14" s="192">
        <v>0</v>
      </c>
      <c r="S14" s="16">
        <v>0</v>
      </c>
      <c r="T14" s="196">
        <v>0</v>
      </c>
      <c r="U14" s="183">
        <v>0</v>
      </c>
      <c r="V14" s="12">
        <v>0</v>
      </c>
      <c r="W14" s="184">
        <v>0</v>
      </c>
      <c r="X14" s="231">
        <v>0</v>
      </c>
      <c r="Y14" s="231">
        <f t="shared" si="0"/>
        <v>22900</v>
      </c>
      <c r="Z14" s="177"/>
      <c r="AA14" s="91"/>
      <c r="AB14" s="90">
        <v>1</v>
      </c>
      <c r="AC14" s="90"/>
      <c r="AD14" s="90"/>
      <c r="AE14" s="253" t="s">
        <v>54</v>
      </c>
      <c r="AF14" s="262" t="s">
        <v>102</v>
      </c>
      <c r="AG14" s="263" t="s">
        <v>72</v>
      </c>
      <c r="AH14" s="2"/>
      <c r="AI14" s="2"/>
    </row>
    <row r="15" spans="1:35" ht="39.950000000000003" customHeight="1" x14ac:dyDescent="0.2">
      <c r="A15" s="108" t="s">
        <v>103</v>
      </c>
      <c r="B15" s="9" t="s">
        <v>47</v>
      </c>
      <c r="C15" s="9" t="s">
        <v>104</v>
      </c>
      <c r="D15" s="9" t="s">
        <v>105</v>
      </c>
      <c r="E15" s="9" t="s">
        <v>334</v>
      </c>
      <c r="F15" s="7" t="s">
        <v>335</v>
      </c>
      <c r="G15" s="13" t="s">
        <v>51</v>
      </c>
      <c r="H15" s="9"/>
      <c r="I15" s="9" t="s">
        <v>62</v>
      </c>
      <c r="J15" s="236">
        <v>2024</v>
      </c>
      <c r="K15" s="231">
        <v>0</v>
      </c>
      <c r="L15" s="239">
        <v>1500</v>
      </c>
      <c r="M15" s="12">
        <v>0</v>
      </c>
      <c r="N15" s="172">
        <v>0</v>
      </c>
      <c r="O15" s="183">
        <v>0</v>
      </c>
      <c r="P15" s="12">
        <v>0</v>
      </c>
      <c r="Q15" s="184">
        <v>0</v>
      </c>
      <c r="R15" s="183">
        <v>0</v>
      </c>
      <c r="S15" s="12">
        <v>0</v>
      </c>
      <c r="T15" s="184">
        <v>0</v>
      </c>
      <c r="U15" s="183">
        <v>0</v>
      </c>
      <c r="V15" s="12">
        <v>0</v>
      </c>
      <c r="W15" s="184">
        <v>0</v>
      </c>
      <c r="X15" s="231">
        <v>0</v>
      </c>
      <c r="Y15" s="231">
        <f t="shared" ref="Y15:Y52" si="1">SUM(K15:X15)</f>
        <v>1500</v>
      </c>
      <c r="Z15" s="166"/>
      <c r="AA15" s="11">
        <v>1</v>
      </c>
      <c r="AB15" s="26" t="s">
        <v>53</v>
      </c>
      <c r="AC15" s="13"/>
      <c r="AD15" s="13"/>
      <c r="AE15" s="253"/>
      <c r="AF15" s="258" t="s">
        <v>102</v>
      </c>
      <c r="AG15" s="260"/>
      <c r="AH15" s="2"/>
      <c r="AI15" s="2"/>
    </row>
    <row r="16" spans="1:35" ht="39.950000000000003" customHeight="1" x14ac:dyDescent="0.2">
      <c r="A16" s="108" t="s">
        <v>108</v>
      </c>
      <c r="B16" s="9" t="s">
        <v>47</v>
      </c>
      <c r="C16" s="9" t="s">
        <v>79</v>
      </c>
      <c r="D16" s="9" t="s">
        <v>109</v>
      </c>
      <c r="E16" s="9" t="s">
        <v>110</v>
      </c>
      <c r="F16" s="7" t="s">
        <v>336</v>
      </c>
      <c r="G16" s="13" t="s">
        <v>51</v>
      </c>
      <c r="H16" s="9"/>
      <c r="I16" s="9" t="s">
        <v>62</v>
      </c>
      <c r="J16" s="236">
        <v>2024</v>
      </c>
      <c r="K16" s="231">
        <v>0</v>
      </c>
      <c r="L16" s="239">
        <v>500</v>
      </c>
      <c r="M16" s="12">
        <v>0</v>
      </c>
      <c r="N16" s="172">
        <v>0</v>
      </c>
      <c r="O16" s="183">
        <v>0</v>
      </c>
      <c r="P16" s="12">
        <v>0</v>
      </c>
      <c r="Q16" s="184">
        <v>0</v>
      </c>
      <c r="R16" s="183">
        <v>0</v>
      </c>
      <c r="S16" s="12">
        <v>0</v>
      </c>
      <c r="T16" s="184">
        <v>0</v>
      </c>
      <c r="U16" s="183">
        <v>0</v>
      </c>
      <c r="V16" s="12">
        <v>0</v>
      </c>
      <c r="W16" s="184">
        <v>0</v>
      </c>
      <c r="X16" s="231">
        <v>0</v>
      </c>
      <c r="Y16" s="231">
        <f t="shared" si="1"/>
        <v>500</v>
      </c>
      <c r="Z16" s="166"/>
      <c r="AA16" s="11">
        <v>1</v>
      </c>
      <c r="AB16" s="26" t="s">
        <v>53</v>
      </c>
      <c r="AC16" s="13"/>
      <c r="AD16" s="13"/>
      <c r="AE16" s="253"/>
      <c r="AF16" s="258" t="s">
        <v>55</v>
      </c>
      <c r="AG16" s="260"/>
      <c r="AH16" s="2"/>
      <c r="AI16" s="2"/>
    </row>
    <row r="17" spans="1:35" ht="39.950000000000003" customHeight="1" x14ac:dyDescent="0.2">
      <c r="A17" s="108" t="s">
        <v>111</v>
      </c>
      <c r="B17" s="9" t="s">
        <v>47</v>
      </c>
      <c r="C17" s="9" t="s">
        <v>67</v>
      </c>
      <c r="D17" s="9" t="s">
        <v>112</v>
      </c>
      <c r="E17" s="9" t="s">
        <v>113</v>
      </c>
      <c r="F17" s="7" t="s">
        <v>337</v>
      </c>
      <c r="G17" s="13" t="s">
        <v>51</v>
      </c>
      <c r="H17" s="9"/>
      <c r="I17" s="9" t="s">
        <v>62</v>
      </c>
      <c r="J17" s="236">
        <v>2024</v>
      </c>
      <c r="K17" s="231">
        <v>0</v>
      </c>
      <c r="L17" s="239">
        <v>4000</v>
      </c>
      <c r="M17" s="12">
        <v>0</v>
      </c>
      <c r="N17" s="172">
        <v>0</v>
      </c>
      <c r="O17" s="183">
        <v>0</v>
      </c>
      <c r="P17" s="12">
        <v>0</v>
      </c>
      <c r="Q17" s="184">
        <v>0</v>
      </c>
      <c r="R17" s="183">
        <v>0</v>
      </c>
      <c r="S17" s="12">
        <v>0</v>
      </c>
      <c r="T17" s="184">
        <v>0</v>
      </c>
      <c r="U17" s="183">
        <v>0</v>
      </c>
      <c r="V17" s="12">
        <v>0</v>
      </c>
      <c r="W17" s="184">
        <v>0</v>
      </c>
      <c r="X17" s="231">
        <v>0</v>
      </c>
      <c r="Y17" s="231">
        <f t="shared" si="1"/>
        <v>4000</v>
      </c>
      <c r="Z17" s="166"/>
      <c r="AA17" s="11">
        <v>1</v>
      </c>
      <c r="AB17" s="26" t="s">
        <v>53</v>
      </c>
      <c r="AC17" s="13" t="s">
        <v>114</v>
      </c>
      <c r="AD17" s="26" t="s">
        <v>53</v>
      </c>
      <c r="AE17" s="253" t="s">
        <v>54</v>
      </c>
      <c r="AF17" s="258" t="s">
        <v>72</v>
      </c>
      <c r="AG17" s="260"/>
      <c r="AH17" s="2"/>
      <c r="AI17" s="2"/>
    </row>
    <row r="18" spans="1:35" ht="39.950000000000003" customHeight="1" x14ac:dyDescent="0.2">
      <c r="A18" s="108" t="s">
        <v>115</v>
      </c>
      <c r="B18" s="9" t="s">
        <v>47</v>
      </c>
      <c r="C18" s="9" t="s">
        <v>79</v>
      </c>
      <c r="D18" s="9" t="s">
        <v>116</v>
      </c>
      <c r="E18" s="9" t="s">
        <v>100</v>
      </c>
      <c r="F18" s="7" t="s">
        <v>338</v>
      </c>
      <c r="G18" s="13" t="s">
        <v>51</v>
      </c>
      <c r="H18" s="9"/>
      <c r="I18" s="9" t="s">
        <v>52</v>
      </c>
      <c r="J18" s="236">
        <v>2024</v>
      </c>
      <c r="K18" s="231">
        <v>0</v>
      </c>
      <c r="L18" s="239">
        <v>7000</v>
      </c>
      <c r="M18" s="12">
        <v>0</v>
      </c>
      <c r="N18" s="172">
        <v>0</v>
      </c>
      <c r="O18" s="183">
        <v>0</v>
      </c>
      <c r="P18" s="12">
        <v>0</v>
      </c>
      <c r="Q18" s="184">
        <v>0</v>
      </c>
      <c r="R18" s="183">
        <v>0</v>
      </c>
      <c r="S18" s="12">
        <v>0</v>
      </c>
      <c r="T18" s="184">
        <v>0</v>
      </c>
      <c r="U18" s="183">
        <v>0</v>
      </c>
      <c r="V18" s="12">
        <v>0</v>
      </c>
      <c r="W18" s="184">
        <v>0</v>
      </c>
      <c r="X18" s="231">
        <v>0</v>
      </c>
      <c r="Y18" s="231">
        <f t="shared" si="1"/>
        <v>7000</v>
      </c>
      <c r="Z18" s="166"/>
      <c r="AA18" s="11">
        <v>2</v>
      </c>
      <c r="AB18" s="26" t="s">
        <v>53</v>
      </c>
      <c r="AC18" s="13" t="s">
        <v>114</v>
      </c>
      <c r="AD18" s="26" t="s">
        <v>53</v>
      </c>
      <c r="AE18" s="253" t="s">
        <v>54</v>
      </c>
      <c r="AF18" s="258" t="s">
        <v>55</v>
      </c>
      <c r="AG18" s="260"/>
      <c r="AH18" s="2"/>
      <c r="AI18" s="2"/>
    </row>
    <row r="19" spans="1:35" ht="39.950000000000003" customHeight="1" x14ac:dyDescent="0.2">
      <c r="A19" s="108" t="s">
        <v>117</v>
      </c>
      <c r="B19" s="9" t="s">
        <v>47</v>
      </c>
      <c r="C19" s="9" t="s">
        <v>118</v>
      </c>
      <c r="D19" s="9" t="s">
        <v>119</v>
      </c>
      <c r="E19" s="9" t="s">
        <v>120</v>
      </c>
      <c r="F19" s="7" t="s">
        <v>339</v>
      </c>
      <c r="G19" s="13" t="s">
        <v>51</v>
      </c>
      <c r="H19" s="9"/>
      <c r="I19" s="9" t="s">
        <v>62</v>
      </c>
      <c r="J19" s="236">
        <v>2024</v>
      </c>
      <c r="K19" s="231">
        <v>543.04999999999995</v>
      </c>
      <c r="L19" s="239">
        <v>2000</v>
      </c>
      <c r="M19" s="12">
        <v>0</v>
      </c>
      <c r="N19" s="172">
        <v>0</v>
      </c>
      <c r="O19" s="183">
        <v>20000</v>
      </c>
      <c r="P19" s="12">
        <v>0</v>
      </c>
      <c r="Q19" s="184">
        <v>0</v>
      </c>
      <c r="R19" s="183">
        <v>0</v>
      </c>
      <c r="S19" s="12">
        <v>0</v>
      </c>
      <c r="T19" s="184">
        <v>0</v>
      </c>
      <c r="U19" s="183">
        <v>0</v>
      </c>
      <c r="V19" s="12">
        <v>0</v>
      </c>
      <c r="W19" s="184">
        <v>0</v>
      </c>
      <c r="X19" s="231">
        <v>0</v>
      </c>
      <c r="Y19" s="231">
        <f t="shared" si="1"/>
        <v>22543.05</v>
      </c>
      <c r="Z19" s="166">
        <v>542.94000000000005</v>
      </c>
      <c r="AA19" s="11">
        <v>1</v>
      </c>
      <c r="AB19" s="26" t="s">
        <v>53</v>
      </c>
      <c r="AC19" s="13" t="s">
        <v>63</v>
      </c>
      <c r="AD19" s="13" t="s">
        <v>63</v>
      </c>
      <c r="AE19" s="253" t="s">
        <v>54</v>
      </c>
      <c r="AF19" s="258" t="s">
        <v>72</v>
      </c>
      <c r="AG19" s="260"/>
      <c r="AH19" s="2"/>
      <c r="AI19" s="2"/>
    </row>
    <row r="20" spans="1:35" ht="39.950000000000003" customHeight="1" x14ac:dyDescent="0.2">
      <c r="A20" s="108" t="s">
        <v>122</v>
      </c>
      <c r="B20" s="9" t="s">
        <v>47</v>
      </c>
      <c r="C20" s="9" t="s">
        <v>67</v>
      </c>
      <c r="D20" s="9" t="s">
        <v>123</v>
      </c>
      <c r="E20" s="9" t="s">
        <v>124</v>
      </c>
      <c r="F20" s="7" t="s">
        <v>340</v>
      </c>
      <c r="G20" s="13" t="s">
        <v>51</v>
      </c>
      <c r="H20" s="9"/>
      <c r="I20" s="9" t="s">
        <v>62</v>
      </c>
      <c r="J20" s="236">
        <v>2024</v>
      </c>
      <c r="K20" s="231">
        <v>0</v>
      </c>
      <c r="L20" s="239">
        <v>900</v>
      </c>
      <c r="M20" s="12">
        <v>0</v>
      </c>
      <c r="N20" s="172">
        <v>0</v>
      </c>
      <c r="O20" s="183">
        <v>0</v>
      </c>
      <c r="P20" s="12">
        <v>0</v>
      </c>
      <c r="Q20" s="184">
        <v>0</v>
      </c>
      <c r="R20" s="183">
        <v>0</v>
      </c>
      <c r="S20" s="12">
        <v>0</v>
      </c>
      <c r="T20" s="184">
        <v>0</v>
      </c>
      <c r="U20" s="183">
        <v>0</v>
      </c>
      <c r="V20" s="12">
        <v>0</v>
      </c>
      <c r="W20" s="184">
        <v>0</v>
      </c>
      <c r="X20" s="231">
        <v>0</v>
      </c>
      <c r="Y20" s="231">
        <f t="shared" si="1"/>
        <v>900</v>
      </c>
      <c r="Z20" s="166"/>
      <c r="AA20" s="11">
        <v>1</v>
      </c>
      <c r="AB20" s="26" t="s">
        <v>53</v>
      </c>
      <c r="AC20" s="13" t="s">
        <v>114</v>
      </c>
      <c r="AD20" s="13" t="s">
        <v>63</v>
      </c>
      <c r="AE20" s="253" t="s">
        <v>54</v>
      </c>
      <c r="AF20" s="258" t="s">
        <v>72</v>
      </c>
      <c r="AG20" s="260"/>
      <c r="AH20" s="2"/>
      <c r="AI20" s="2"/>
    </row>
    <row r="21" spans="1:35" ht="39.950000000000003" customHeight="1" x14ac:dyDescent="0.2">
      <c r="A21" s="108" t="s">
        <v>126</v>
      </c>
      <c r="B21" s="9" t="s">
        <v>47</v>
      </c>
      <c r="C21" s="9" t="s">
        <v>67</v>
      </c>
      <c r="D21" s="9" t="s">
        <v>127</v>
      </c>
      <c r="E21" s="9" t="s">
        <v>128</v>
      </c>
      <c r="F21" s="7" t="s">
        <v>341</v>
      </c>
      <c r="G21" s="13" t="s">
        <v>51</v>
      </c>
      <c r="H21" s="9"/>
      <c r="I21" s="9" t="s">
        <v>62</v>
      </c>
      <c r="J21" s="236">
        <v>2024</v>
      </c>
      <c r="K21" s="231">
        <v>0</v>
      </c>
      <c r="L21" s="239">
        <v>3500</v>
      </c>
      <c r="M21" s="12">
        <v>0</v>
      </c>
      <c r="N21" s="172">
        <v>0</v>
      </c>
      <c r="O21" s="183">
        <v>0</v>
      </c>
      <c r="P21" s="12">
        <v>0</v>
      </c>
      <c r="Q21" s="184">
        <v>0</v>
      </c>
      <c r="R21" s="183">
        <v>0</v>
      </c>
      <c r="S21" s="12">
        <v>0</v>
      </c>
      <c r="T21" s="184">
        <v>0</v>
      </c>
      <c r="U21" s="183">
        <v>0</v>
      </c>
      <c r="V21" s="12">
        <v>0</v>
      </c>
      <c r="W21" s="184">
        <v>0</v>
      </c>
      <c r="X21" s="231">
        <v>0</v>
      </c>
      <c r="Y21" s="231">
        <f t="shared" si="1"/>
        <v>3500</v>
      </c>
      <c r="Z21" s="166"/>
      <c r="AA21" s="11">
        <v>1</v>
      </c>
      <c r="AB21" s="26" t="s">
        <v>53</v>
      </c>
      <c r="AC21" s="13" t="s">
        <v>114</v>
      </c>
      <c r="AD21" s="13" t="s">
        <v>63</v>
      </c>
      <c r="AE21" s="253" t="s">
        <v>54</v>
      </c>
      <c r="AF21" s="258" t="s">
        <v>72</v>
      </c>
      <c r="AG21" s="260"/>
      <c r="AH21" s="2"/>
      <c r="AI21" s="2"/>
    </row>
    <row r="22" spans="1:35" ht="39.950000000000003" customHeight="1" x14ac:dyDescent="0.2">
      <c r="A22" s="108" t="s">
        <v>130</v>
      </c>
      <c r="B22" s="9" t="s">
        <v>47</v>
      </c>
      <c r="C22" s="9" t="s">
        <v>104</v>
      </c>
      <c r="D22" s="9" t="s">
        <v>131</v>
      </c>
      <c r="E22" s="9" t="s">
        <v>342</v>
      </c>
      <c r="F22" s="7" t="s">
        <v>343</v>
      </c>
      <c r="G22" s="13" t="s">
        <v>51</v>
      </c>
      <c r="H22" s="9"/>
      <c r="I22" s="9" t="s">
        <v>62</v>
      </c>
      <c r="J22" s="236">
        <v>2024</v>
      </c>
      <c r="K22" s="231">
        <v>0</v>
      </c>
      <c r="L22" s="239">
        <v>2500</v>
      </c>
      <c r="M22" s="12">
        <v>0</v>
      </c>
      <c r="N22" s="172">
        <v>0</v>
      </c>
      <c r="O22" s="183">
        <v>0</v>
      </c>
      <c r="P22" s="12">
        <v>0</v>
      </c>
      <c r="Q22" s="184">
        <v>0</v>
      </c>
      <c r="R22" s="183">
        <v>0</v>
      </c>
      <c r="S22" s="12">
        <v>0</v>
      </c>
      <c r="T22" s="184">
        <v>0</v>
      </c>
      <c r="U22" s="183">
        <v>0</v>
      </c>
      <c r="V22" s="12">
        <v>0</v>
      </c>
      <c r="W22" s="184">
        <v>0</v>
      </c>
      <c r="X22" s="231">
        <v>0</v>
      </c>
      <c r="Y22" s="231">
        <f t="shared" si="1"/>
        <v>2500</v>
      </c>
      <c r="Z22" s="166"/>
      <c r="AA22" s="11">
        <v>1</v>
      </c>
      <c r="AB22" s="26" t="s">
        <v>53</v>
      </c>
      <c r="AC22" s="13"/>
      <c r="AD22" s="13"/>
      <c r="AE22" s="253"/>
      <c r="AF22" s="258" t="s">
        <v>102</v>
      </c>
      <c r="AG22" s="260"/>
      <c r="AH22" s="2"/>
      <c r="AI22" s="2"/>
    </row>
    <row r="23" spans="1:35" ht="39.950000000000003" customHeight="1" x14ac:dyDescent="0.2">
      <c r="A23" s="108" t="s">
        <v>134</v>
      </c>
      <c r="B23" s="9" t="s">
        <v>47</v>
      </c>
      <c r="C23" s="9" t="s">
        <v>104</v>
      </c>
      <c r="D23" s="9" t="s">
        <v>135</v>
      </c>
      <c r="E23" s="9" t="s">
        <v>344</v>
      </c>
      <c r="F23" s="7" t="s">
        <v>345</v>
      </c>
      <c r="G23" s="13" t="s">
        <v>51</v>
      </c>
      <c r="H23" s="9"/>
      <c r="I23" s="9" t="s">
        <v>62</v>
      </c>
      <c r="J23" s="236">
        <v>2024</v>
      </c>
      <c r="K23" s="231">
        <v>0</v>
      </c>
      <c r="L23" s="239">
        <v>850</v>
      </c>
      <c r="M23" s="12">
        <v>0</v>
      </c>
      <c r="N23" s="172">
        <v>0</v>
      </c>
      <c r="O23" s="183">
        <v>0</v>
      </c>
      <c r="P23" s="12">
        <v>0</v>
      </c>
      <c r="Q23" s="184">
        <v>0</v>
      </c>
      <c r="R23" s="183">
        <v>0</v>
      </c>
      <c r="S23" s="12">
        <v>0</v>
      </c>
      <c r="T23" s="184">
        <v>0</v>
      </c>
      <c r="U23" s="183">
        <v>0</v>
      </c>
      <c r="V23" s="12">
        <v>0</v>
      </c>
      <c r="W23" s="184">
        <v>0</v>
      </c>
      <c r="X23" s="231">
        <v>0</v>
      </c>
      <c r="Y23" s="231">
        <f t="shared" si="1"/>
        <v>850</v>
      </c>
      <c r="Z23" s="166"/>
      <c r="AA23" s="11">
        <v>1</v>
      </c>
      <c r="AB23" s="26" t="s">
        <v>53</v>
      </c>
      <c r="AC23" s="13"/>
      <c r="AD23" s="13"/>
      <c r="AE23" s="253"/>
      <c r="AF23" s="258" t="s">
        <v>102</v>
      </c>
      <c r="AG23" s="260"/>
      <c r="AH23" s="2"/>
      <c r="AI23" s="2"/>
    </row>
    <row r="24" spans="1:35" ht="39.950000000000003" customHeight="1" x14ac:dyDescent="0.2">
      <c r="A24" s="108" t="s">
        <v>138</v>
      </c>
      <c r="B24" s="9" t="s">
        <v>47</v>
      </c>
      <c r="C24" s="9" t="s">
        <v>79</v>
      </c>
      <c r="D24" s="9" t="s">
        <v>139</v>
      </c>
      <c r="E24" s="9" t="s">
        <v>140</v>
      </c>
      <c r="F24" s="7" t="s">
        <v>346</v>
      </c>
      <c r="G24" s="13" t="s">
        <v>51</v>
      </c>
      <c r="H24" s="9"/>
      <c r="I24" s="9" t="s">
        <v>52</v>
      </c>
      <c r="J24" s="236">
        <v>2024</v>
      </c>
      <c r="K24" s="231">
        <v>0</v>
      </c>
      <c r="L24" s="239">
        <v>2000</v>
      </c>
      <c r="M24" s="12">
        <v>0</v>
      </c>
      <c r="N24" s="172">
        <v>0</v>
      </c>
      <c r="O24" s="183">
        <v>0</v>
      </c>
      <c r="P24" s="12">
        <v>0</v>
      </c>
      <c r="Q24" s="184">
        <v>0</v>
      </c>
      <c r="R24" s="183">
        <v>0</v>
      </c>
      <c r="S24" s="12">
        <v>0</v>
      </c>
      <c r="T24" s="184">
        <v>0</v>
      </c>
      <c r="U24" s="183">
        <v>0</v>
      </c>
      <c r="V24" s="12">
        <v>0</v>
      </c>
      <c r="W24" s="184">
        <v>0</v>
      </c>
      <c r="X24" s="231">
        <v>0</v>
      </c>
      <c r="Y24" s="231">
        <f t="shared" si="1"/>
        <v>2000</v>
      </c>
      <c r="Z24" s="166"/>
      <c r="AA24" s="11">
        <v>1</v>
      </c>
      <c r="AB24" s="26" t="s">
        <v>53</v>
      </c>
      <c r="AC24" s="13" t="s">
        <v>114</v>
      </c>
      <c r="AD24" s="13" t="s">
        <v>63</v>
      </c>
      <c r="AE24" s="253" t="s">
        <v>54</v>
      </c>
      <c r="AF24" s="258" t="s">
        <v>55</v>
      </c>
      <c r="AG24" s="260"/>
      <c r="AH24" s="2"/>
      <c r="AI24" s="2"/>
    </row>
    <row r="25" spans="1:35" ht="39.950000000000003" customHeight="1" x14ac:dyDescent="0.2">
      <c r="A25" s="108" t="s">
        <v>141</v>
      </c>
      <c r="B25" s="9" t="s">
        <v>47</v>
      </c>
      <c r="C25" s="9" t="s">
        <v>79</v>
      </c>
      <c r="D25" s="9" t="s">
        <v>142</v>
      </c>
      <c r="E25" s="9" t="s">
        <v>143</v>
      </c>
      <c r="F25" s="7" t="s">
        <v>351</v>
      </c>
      <c r="G25" s="13" t="s">
        <v>51</v>
      </c>
      <c r="H25" s="9"/>
      <c r="I25" s="9" t="s">
        <v>52</v>
      </c>
      <c r="J25" s="236">
        <v>2024</v>
      </c>
      <c r="K25" s="231">
        <v>0</v>
      </c>
      <c r="L25" s="239">
        <v>9500</v>
      </c>
      <c r="M25" s="12">
        <v>0</v>
      </c>
      <c r="N25" s="172">
        <v>0</v>
      </c>
      <c r="O25" s="183">
        <v>0</v>
      </c>
      <c r="P25" s="12">
        <v>0</v>
      </c>
      <c r="Q25" s="184">
        <v>0</v>
      </c>
      <c r="R25" s="183">
        <v>0</v>
      </c>
      <c r="S25" s="12">
        <v>0</v>
      </c>
      <c r="T25" s="184">
        <v>0</v>
      </c>
      <c r="U25" s="183">
        <v>0</v>
      </c>
      <c r="V25" s="12">
        <v>0</v>
      </c>
      <c r="W25" s="184">
        <v>0</v>
      </c>
      <c r="X25" s="231">
        <v>0</v>
      </c>
      <c r="Y25" s="231">
        <f t="shared" si="1"/>
        <v>9500</v>
      </c>
      <c r="Z25" s="166"/>
      <c r="AA25" s="11">
        <v>1</v>
      </c>
      <c r="AB25" s="26" t="s">
        <v>53</v>
      </c>
      <c r="AC25" s="26" t="s">
        <v>53</v>
      </c>
      <c r="AD25" s="26" t="s">
        <v>53</v>
      </c>
      <c r="AE25" s="253" t="s">
        <v>54</v>
      </c>
      <c r="AF25" s="258" t="s">
        <v>55</v>
      </c>
      <c r="AG25" s="260"/>
      <c r="AH25" s="2"/>
      <c r="AI25" s="2"/>
    </row>
    <row r="26" spans="1:35" ht="39.950000000000003" customHeight="1" x14ac:dyDescent="0.2">
      <c r="A26" s="108" t="s">
        <v>145</v>
      </c>
      <c r="B26" s="9" t="s">
        <v>47</v>
      </c>
      <c r="C26" s="9" t="s">
        <v>58</v>
      </c>
      <c r="D26" s="9" t="s">
        <v>146</v>
      </c>
      <c r="E26" s="9" t="s">
        <v>355</v>
      </c>
      <c r="F26" s="7" t="s">
        <v>356</v>
      </c>
      <c r="G26" s="13" t="s">
        <v>51</v>
      </c>
      <c r="H26" s="9"/>
      <c r="I26" s="9" t="s">
        <v>62</v>
      </c>
      <c r="J26" s="236">
        <v>2024</v>
      </c>
      <c r="K26" s="231">
        <v>0</v>
      </c>
      <c r="L26" s="239">
        <v>150</v>
      </c>
      <c r="M26" s="12">
        <v>0</v>
      </c>
      <c r="N26" s="172">
        <v>0</v>
      </c>
      <c r="O26" s="183">
        <v>0</v>
      </c>
      <c r="P26" s="12">
        <v>0</v>
      </c>
      <c r="Q26" s="184">
        <v>0</v>
      </c>
      <c r="R26" s="183">
        <v>0</v>
      </c>
      <c r="S26" s="12">
        <v>0</v>
      </c>
      <c r="T26" s="184">
        <v>0</v>
      </c>
      <c r="U26" s="183">
        <v>0</v>
      </c>
      <c r="V26" s="12">
        <v>0</v>
      </c>
      <c r="W26" s="184">
        <v>0</v>
      </c>
      <c r="X26" s="231">
        <v>0</v>
      </c>
      <c r="Y26" s="231">
        <f t="shared" si="1"/>
        <v>150</v>
      </c>
      <c r="Z26" s="166"/>
      <c r="AA26" s="11">
        <v>1</v>
      </c>
      <c r="AB26" s="26" t="s">
        <v>53</v>
      </c>
      <c r="AC26" s="13" t="s">
        <v>114</v>
      </c>
      <c r="AD26" s="26" t="s">
        <v>53</v>
      </c>
      <c r="AE26" s="253" t="s">
        <v>54</v>
      </c>
      <c r="AF26" s="258" t="s">
        <v>65</v>
      </c>
      <c r="AG26" s="260"/>
      <c r="AH26" s="2"/>
      <c r="AI26" s="2"/>
    </row>
    <row r="27" spans="1:35" ht="39.950000000000003" customHeight="1" x14ac:dyDescent="0.2">
      <c r="A27" s="108" t="s">
        <v>148</v>
      </c>
      <c r="B27" s="9" t="s">
        <v>47</v>
      </c>
      <c r="C27" s="9" t="s">
        <v>67</v>
      </c>
      <c r="D27" s="9" t="s">
        <v>149</v>
      </c>
      <c r="E27" s="9" t="s">
        <v>361</v>
      </c>
      <c r="F27" s="7" t="s">
        <v>362</v>
      </c>
      <c r="G27" s="13" t="s">
        <v>51</v>
      </c>
      <c r="H27" s="9"/>
      <c r="I27" s="9" t="s">
        <v>62</v>
      </c>
      <c r="J27" s="236">
        <v>2024</v>
      </c>
      <c r="K27" s="231">
        <v>0</v>
      </c>
      <c r="L27" s="239">
        <v>800</v>
      </c>
      <c r="M27" s="12">
        <v>0</v>
      </c>
      <c r="N27" s="172">
        <v>0</v>
      </c>
      <c r="O27" s="183">
        <v>0</v>
      </c>
      <c r="P27" s="12">
        <v>0</v>
      </c>
      <c r="Q27" s="184">
        <v>0</v>
      </c>
      <c r="R27" s="183">
        <v>0</v>
      </c>
      <c r="S27" s="12">
        <v>0</v>
      </c>
      <c r="T27" s="184">
        <v>0</v>
      </c>
      <c r="U27" s="183">
        <v>0</v>
      </c>
      <c r="V27" s="12">
        <v>0</v>
      </c>
      <c r="W27" s="184">
        <v>0</v>
      </c>
      <c r="X27" s="231">
        <v>0</v>
      </c>
      <c r="Y27" s="231">
        <f t="shared" si="1"/>
        <v>800</v>
      </c>
      <c r="Z27" s="166"/>
      <c r="AA27" s="11">
        <v>1</v>
      </c>
      <c r="AB27" s="26" t="s">
        <v>53</v>
      </c>
      <c r="AC27" s="13" t="s">
        <v>114</v>
      </c>
      <c r="AD27" s="13" t="s">
        <v>63</v>
      </c>
      <c r="AE27" s="253" t="s">
        <v>54</v>
      </c>
      <c r="AF27" s="258" t="s">
        <v>102</v>
      </c>
      <c r="AG27" s="260"/>
      <c r="AH27" s="2"/>
      <c r="AI27" s="2"/>
    </row>
    <row r="28" spans="1:35" ht="39.950000000000003" customHeight="1" x14ac:dyDescent="0.2">
      <c r="A28" s="108" t="s">
        <v>152</v>
      </c>
      <c r="B28" s="9" t="s">
        <v>47</v>
      </c>
      <c r="C28" s="9" t="s">
        <v>79</v>
      </c>
      <c r="D28" s="9" t="s">
        <v>153</v>
      </c>
      <c r="E28" s="9" t="s">
        <v>95</v>
      </c>
      <c r="F28" s="7" t="s">
        <v>363</v>
      </c>
      <c r="G28" s="13" t="s">
        <v>51</v>
      </c>
      <c r="H28" s="9"/>
      <c r="I28" s="9" t="s">
        <v>62</v>
      </c>
      <c r="J28" s="236">
        <v>2024</v>
      </c>
      <c r="K28" s="231">
        <v>0</v>
      </c>
      <c r="L28" s="239">
        <v>400</v>
      </c>
      <c r="M28" s="12">
        <v>0</v>
      </c>
      <c r="N28" s="172">
        <v>0</v>
      </c>
      <c r="O28" s="183">
        <v>9000</v>
      </c>
      <c r="P28" s="12">
        <v>0</v>
      </c>
      <c r="Q28" s="184">
        <v>0</v>
      </c>
      <c r="R28" s="183">
        <v>0</v>
      </c>
      <c r="S28" s="12">
        <v>0</v>
      </c>
      <c r="T28" s="184">
        <v>0</v>
      </c>
      <c r="U28" s="183">
        <v>0</v>
      </c>
      <c r="V28" s="12">
        <v>0</v>
      </c>
      <c r="W28" s="184">
        <v>0</v>
      </c>
      <c r="X28" s="231">
        <v>0</v>
      </c>
      <c r="Y28" s="231">
        <f t="shared" si="1"/>
        <v>9400</v>
      </c>
      <c r="Z28" s="166"/>
      <c r="AA28" s="11">
        <v>1</v>
      </c>
      <c r="AB28" s="26">
        <v>1</v>
      </c>
      <c r="AC28" s="13" t="s">
        <v>114</v>
      </c>
      <c r="AD28" s="26" t="s">
        <v>53</v>
      </c>
      <c r="AE28" s="253" t="s">
        <v>54</v>
      </c>
      <c r="AF28" s="258" t="s">
        <v>55</v>
      </c>
      <c r="AG28" s="260"/>
      <c r="AH28" s="2"/>
      <c r="AI28" s="2"/>
    </row>
    <row r="29" spans="1:35" ht="39.950000000000003" customHeight="1" x14ac:dyDescent="0.2">
      <c r="A29" s="108" t="s">
        <v>154</v>
      </c>
      <c r="B29" s="9" t="s">
        <v>47</v>
      </c>
      <c r="C29" s="9" t="s">
        <v>79</v>
      </c>
      <c r="D29" s="9" t="s">
        <v>116</v>
      </c>
      <c r="E29" s="9" t="s">
        <v>364</v>
      </c>
      <c r="F29" s="7" t="s">
        <v>365</v>
      </c>
      <c r="G29" s="13" t="s">
        <v>51</v>
      </c>
      <c r="H29" s="9"/>
      <c r="I29" s="9" t="s">
        <v>52</v>
      </c>
      <c r="J29" s="236">
        <v>2024</v>
      </c>
      <c r="K29" s="231">
        <v>0</v>
      </c>
      <c r="L29" s="239">
        <v>15000</v>
      </c>
      <c r="M29" s="12">
        <v>0</v>
      </c>
      <c r="N29" s="172">
        <v>0</v>
      </c>
      <c r="O29" s="183">
        <v>0</v>
      </c>
      <c r="P29" s="12">
        <v>0</v>
      </c>
      <c r="Q29" s="184">
        <v>0</v>
      </c>
      <c r="R29" s="183">
        <v>0</v>
      </c>
      <c r="S29" s="12">
        <v>0</v>
      </c>
      <c r="T29" s="184">
        <v>0</v>
      </c>
      <c r="U29" s="183">
        <v>0</v>
      </c>
      <c r="V29" s="12">
        <v>0</v>
      </c>
      <c r="W29" s="184">
        <v>0</v>
      </c>
      <c r="X29" s="231">
        <v>0</v>
      </c>
      <c r="Y29" s="231">
        <f t="shared" si="1"/>
        <v>15000</v>
      </c>
      <c r="Z29" s="166"/>
      <c r="AA29" s="11">
        <v>1</v>
      </c>
      <c r="AB29" s="26" t="s">
        <v>53</v>
      </c>
      <c r="AC29" s="26" t="s">
        <v>53</v>
      </c>
      <c r="AD29" s="13" t="s">
        <v>63</v>
      </c>
      <c r="AE29" s="253" t="s">
        <v>54</v>
      </c>
      <c r="AF29" s="258" t="s">
        <v>55</v>
      </c>
      <c r="AG29" s="260"/>
      <c r="AH29" s="2"/>
      <c r="AI29" s="2"/>
    </row>
    <row r="30" spans="1:35" ht="39.950000000000003" customHeight="1" x14ac:dyDescent="0.2">
      <c r="A30" s="108" t="s">
        <v>156</v>
      </c>
      <c r="B30" s="9" t="s">
        <v>47</v>
      </c>
      <c r="C30" s="9" t="s">
        <v>118</v>
      </c>
      <c r="D30" s="9" t="s">
        <v>157</v>
      </c>
      <c r="E30" s="9" t="s">
        <v>158</v>
      </c>
      <c r="F30" s="7" t="s">
        <v>366</v>
      </c>
      <c r="G30" s="13" t="s">
        <v>51</v>
      </c>
      <c r="H30" s="9"/>
      <c r="I30" s="9" t="s">
        <v>62</v>
      </c>
      <c r="J30" s="236">
        <v>2024</v>
      </c>
      <c r="K30" s="231">
        <v>0</v>
      </c>
      <c r="L30" s="239">
        <v>650</v>
      </c>
      <c r="M30" s="12">
        <v>0</v>
      </c>
      <c r="N30" s="172">
        <v>0</v>
      </c>
      <c r="O30" s="183">
        <v>0</v>
      </c>
      <c r="P30" s="12">
        <v>0</v>
      </c>
      <c r="Q30" s="184">
        <v>0</v>
      </c>
      <c r="R30" s="183">
        <v>0</v>
      </c>
      <c r="S30" s="12">
        <v>0</v>
      </c>
      <c r="T30" s="184">
        <v>0</v>
      </c>
      <c r="U30" s="183">
        <v>0</v>
      </c>
      <c r="V30" s="12">
        <v>0</v>
      </c>
      <c r="W30" s="184">
        <v>0</v>
      </c>
      <c r="X30" s="231">
        <v>0</v>
      </c>
      <c r="Y30" s="231">
        <f t="shared" si="1"/>
        <v>650</v>
      </c>
      <c r="Z30" s="166"/>
      <c r="AA30" s="11">
        <v>1</v>
      </c>
      <c r="AB30" s="26" t="s">
        <v>53</v>
      </c>
      <c r="AC30" s="26" t="s">
        <v>53</v>
      </c>
      <c r="AD30" s="13" t="s">
        <v>63</v>
      </c>
      <c r="AE30" s="253" t="s">
        <v>54</v>
      </c>
      <c r="AF30" s="258" t="s">
        <v>72</v>
      </c>
      <c r="AG30" s="260"/>
      <c r="AH30" s="2"/>
      <c r="AI30" s="2"/>
    </row>
    <row r="31" spans="1:35" ht="39.950000000000003" customHeight="1" x14ac:dyDescent="0.2">
      <c r="A31" s="108" t="s">
        <v>159</v>
      </c>
      <c r="B31" s="9" t="s">
        <v>47</v>
      </c>
      <c r="C31" s="9" t="s">
        <v>67</v>
      </c>
      <c r="D31" s="9" t="s">
        <v>160</v>
      </c>
      <c r="E31" s="9" t="s">
        <v>161</v>
      </c>
      <c r="F31" s="7" t="s">
        <v>367</v>
      </c>
      <c r="G31" s="13" t="s">
        <v>51</v>
      </c>
      <c r="H31" s="9"/>
      <c r="I31" s="9" t="s">
        <v>62</v>
      </c>
      <c r="J31" s="236">
        <v>2024</v>
      </c>
      <c r="K31" s="231">
        <v>0</v>
      </c>
      <c r="L31" s="239">
        <v>2500</v>
      </c>
      <c r="M31" s="12">
        <v>500</v>
      </c>
      <c r="N31" s="172">
        <v>0</v>
      </c>
      <c r="O31" s="183">
        <v>0</v>
      </c>
      <c r="P31" s="12">
        <v>0</v>
      </c>
      <c r="Q31" s="184">
        <v>0</v>
      </c>
      <c r="R31" s="183">
        <v>0</v>
      </c>
      <c r="S31" s="12">
        <v>0</v>
      </c>
      <c r="T31" s="184">
        <v>0</v>
      </c>
      <c r="U31" s="183">
        <v>0</v>
      </c>
      <c r="V31" s="12">
        <v>0</v>
      </c>
      <c r="W31" s="184">
        <v>0</v>
      </c>
      <c r="X31" s="231">
        <v>0</v>
      </c>
      <c r="Y31" s="231">
        <f t="shared" si="1"/>
        <v>3000</v>
      </c>
      <c r="Z31" s="166"/>
      <c r="AA31" s="11">
        <v>3</v>
      </c>
      <c r="AB31" s="26" t="s">
        <v>53</v>
      </c>
      <c r="AC31" s="13" t="s">
        <v>63</v>
      </c>
      <c r="AD31" s="13" t="s">
        <v>163</v>
      </c>
      <c r="AE31" s="253" t="s">
        <v>54</v>
      </c>
      <c r="AF31" s="258" t="s">
        <v>102</v>
      </c>
      <c r="AG31" s="260"/>
      <c r="AH31" s="2"/>
      <c r="AI31" s="2"/>
    </row>
    <row r="32" spans="1:35" ht="39.950000000000003" customHeight="1" x14ac:dyDescent="0.2">
      <c r="A32" s="108" t="s">
        <v>164</v>
      </c>
      <c r="B32" s="9" t="s">
        <v>47</v>
      </c>
      <c r="C32" s="9" t="s">
        <v>67</v>
      </c>
      <c r="D32" s="9" t="s">
        <v>165</v>
      </c>
      <c r="E32" s="9" t="s">
        <v>166</v>
      </c>
      <c r="F32" s="7" t="s">
        <v>368</v>
      </c>
      <c r="G32" s="13" t="s">
        <v>51</v>
      </c>
      <c r="H32" s="9"/>
      <c r="I32" s="9" t="s">
        <v>62</v>
      </c>
      <c r="J32" s="236">
        <v>2024</v>
      </c>
      <c r="K32" s="231">
        <v>0</v>
      </c>
      <c r="L32" s="239">
        <v>2000</v>
      </c>
      <c r="M32" s="12">
        <v>0</v>
      </c>
      <c r="N32" s="172">
        <v>0</v>
      </c>
      <c r="O32" s="183">
        <v>0</v>
      </c>
      <c r="P32" s="12">
        <v>0</v>
      </c>
      <c r="Q32" s="184">
        <v>0</v>
      </c>
      <c r="R32" s="183">
        <v>0</v>
      </c>
      <c r="S32" s="12">
        <v>0</v>
      </c>
      <c r="T32" s="184">
        <v>0</v>
      </c>
      <c r="U32" s="183">
        <v>0</v>
      </c>
      <c r="V32" s="12">
        <v>0</v>
      </c>
      <c r="W32" s="184">
        <v>0</v>
      </c>
      <c r="X32" s="231">
        <v>0</v>
      </c>
      <c r="Y32" s="231">
        <f t="shared" si="1"/>
        <v>2000</v>
      </c>
      <c r="Z32" s="166"/>
      <c r="AA32" s="11">
        <v>1</v>
      </c>
      <c r="AB32" s="26" t="s">
        <v>53</v>
      </c>
      <c r="AC32" s="13" t="s">
        <v>114</v>
      </c>
      <c r="AD32" s="13" t="s">
        <v>63</v>
      </c>
      <c r="AE32" s="253" t="s">
        <v>54</v>
      </c>
      <c r="AF32" s="258" t="s">
        <v>102</v>
      </c>
      <c r="AG32" s="260"/>
      <c r="AH32" s="2"/>
      <c r="AI32" s="2"/>
    </row>
    <row r="33" spans="1:35" ht="39.950000000000003" customHeight="1" x14ac:dyDescent="0.2">
      <c r="A33" s="108" t="s">
        <v>168</v>
      </c>
      <c r="B33" s="9" t="s">
        <v>47</v>
      </c>
      <c r="C33" s="9" t="s">
        <v>79</v>
      </c>
      <c r="D33" s="9" t="s">
        <v>169</v>
      </c>
      <c r="E33" s="9" t="s">
        <v>369</v>
      </c>
      <c r="F33" s="7" t="s">
        <v>370</v>
      </c>
      <c r="G33" s="13" t="s">
        <v>51</v>
      </c>
      <c r="H33" s="9"/>
      <c r="I33" s="9" t="s">
        <v>52</v>
      </c>
      <c r="J33" s="236">
        <v>2024</v>
      </c>
      <c r="K33" s="231">
        <v>326</v>
      </c>
      <c r="L33" s="239">
        <v>12000</v>
      </c>
      <c r="M33" s="12">
        <v>0</v>
      </c>
      <c r="N33" s="172">
        <v>0</v>
      </c>
      <c r="O33" s="183">
        <v>12000</v>
      </c>
      <c r="P33" s="12">
        <v>0</v>
      </c>
      <c r="Q33" s="184">
        <v>0</v>
      </c>
      <c r="R33" s="183">
        <v>0</v>
      </c>
      <c r="S33" s="12">
        <v>0</v>
      </c>
      <c r="T33" s="184">
        <v>0</v>
      </c>
      <c r="U33" s="183">
        <v>0</v>
      </c>
      <c r="V33" s="12">
        <v>0</v>
      </c>
      <c r="W33" s="184">
        <v>0</v>
      </c>
      <c r="X33" s="231">
        <v>0</v>
      </c>
      <c r="Y33" s="231">
        <f t="shared" si="1"/>
        <v>24326</v>
      </c>
      <c r="Z33" s="166">
        <v>325.49</v>
      </c>
      <c r="AA33" s="11">
        <v>1</v>
      </c>
      <c r="AB33" s="26" t="s">
        <v>53</v>
      </c>
      <c r="AC33" s="13" t="s">
        <v>114</v>
      </c>
      <c r="AD33" s="13" t="s">
        <v>63</v>
      </c>
      <c r="AE33" s="253" t="s">
        <v>54</v>
      </c>
      <c r="AF33" s="258" t="s">
        <v>55</v>
      </c>
      <c r="AG33" s="260"/>
      <c r="AH33" s="2"/>
      <c r="AI33" s="2"/>
    </row>
    <row r="34" spans="1:35" ht="39.950000000000003" customHeight="1" x14ac:dyDescent="0.2">
      <c r="A34" s="108" t="s">
        <v>171</v>
      </c>
      <c r="B34" s="9" t="s">
        <v>47</v>
      </c>
      <c r="C34" s="9" t="s">
        <v>104</v>
      </c>
      <c r="D34" s="9" t="s">
        <v>172</v>
      </c>
      <c r="E34" s="9" t="s">
        <v>173</v>
      </c>
      <c r="F34" s="7" t="s">
        <v>371</v>
      </c>
      <c r="G34" s="13" t="s">
        <v>51</v>
      </c>
      <c r="H34" s="9"/>
      <c r="I34" s="9" t="s">
        <v>52</v>
      </c>
      <c r="J34" s="236">
        <v>2024</v>
      </c>
      <c r="K34" s="231">
        <v>0</v>
      </c>
      <c r="L34" s="239">
        <v>300</v>
      </c>
      <c r="M34" s="12">
        <v>0</v>
      </c>
      <c r="N34" s="172">
        <v>0</v>
      </c>
      <c r="O34" s="183">
        <v>4700</v>
      </c>
      <c r="P34" s="12">
        <v>0</v>
      </c>
      <c r="Q34" s="184">
        <v>0</v>
      </c>
      <c r="R34" s="183">
        <v>0</v>
      </c>
      <c r="S34" s="12">
        <v>0</v>
      </c>
      <c r="T34" s="184">
        <v>0</v>
      </c>
      <c r="U34" s="183">
        <v>0</v>
      </c>
      <c r="V34" s="12">
        <v>0</v>
      </c>
      <c r="W34" s="184">
        <v>0</v>
      </c>
      <c r="X34" s="231">
        <v>0</v>
      </c>
      <c r="Y34" s="231">
        <f t="shared" si="1"/>
        <v>5000</v>
      </c>
      <c r="Z34" s="166"/>
      <c r="AA34" s="11">
        <v>1</v>
      </c>
      <c r="AB34" s="26" t="s">
        <v>53</v>
      </c>
      <c r="AC34" s="13" t="s">
        <v>114</v>
      </c>
      <c r="AD34" s="13" t="s">
        <v>114</v>
      </c>
      <c r="AE34" s="253" t="s">
        <v>54</v>
      </c>
      <c r="AF34" s="258" t="s">
        <v>102</v>
      </c>
      <c r="AG34" s="260"/>
      <c r="AH34" s="2"/>
      <c r="AI34" s="2"/>
    </row>
    <row r="35" spans="1:35" ht="39.950000000000003" customHeight="1" x14ac:dyDescent="0.2">
      <c r="A35" s="108" t="s">
        <v>175</v>
      </c>
      <c r="B35" s="9" t="s">
        <v>47</v>
      </c>
      <c r="C35" s="9" t="s">
        <v>79</v>
      </c>
      <c r="D35" s="9" t="s">
        <v>89</v>
      </c>
      <c r="E35" s="9" t="s">
        <v>176</v>
      </c>
      <c r="F35" s="7" t="s">
        <v>372</v>
      </c>
      <c r="G35" s="13" t="s">
        <v>51</v>
      </c>
      <c r="H35" s="9"/>
      <c r="I35" s="9" t="s">
        <v>52</v>
      </c>
      <c r="J35" s="236">
        <v>2024</v>
      </c>
      <c r="K35" s="231">
        <v>0</v>
      </c>
      <c r="L35" s="239">
        <v>2000</v>
      </c>
      <c r="M35" s="12">
        <v>0</v>
      </c>
      <c r="N35" s="172">
        <v>0</v>
      </c>
      <c r="O35" s="183">
        <v>0</v>
      </c>
      <c r="P35" s="12">
        <v>0</v>
      </c>
      <c r="Q35" s="184">
        <v>0</v>
      </c>
      <c r="R35" s="183">
        <v>0</v>
      </c>
      <c r="S35" s="12">
        <v>0</v>
      </c>
      <c r="T35" s="184">
        <v>0</v>
      </c>
      <c r="U35" s="183">
        <v>0</v>
      </c>
      <c r="V35" s="12">
        <v>0</v>
      </c>
      <c r="W35" s="184">
        <v>0</v>
      </c>
      <c r="X35" s="231">
        <v>0</v>
      </c>
      <c r="Y35" s="231">
        <f t="shared" si="1"/>
        <v>2000</v>
      </c>
      <c r="Z35" s="166"/>
      <c r="AA35" s="11">
        <v>1</v>
      </c>
      <c r="AB35" s="26" t="s">
        <v>53</v>
      </c>
      <c r="AC35" s="13" t="s">
        <v>114</v>
      </c>
      <c r="AD35" s="13" t="s">
        <v>63</v>
      </c>
      <c r="AE35" s="253" t="s">
        <v>54</v>
      </c>
      <c r="AF35" s="258" t="s">
        <v>55</v>
      </c>
      <c r="AG35" s="260"/>
      <c r="AH35" s="2"/>
      <c r="AI35" s="2"/>
    </row>
    <row r="36" spans="1:35" ht="39.950000000000003" customHeight="1" x14ac:dyDescent="0.2">
      <c r="A36" s="108" t="s">
        <v>177</v>
      </c>
      <c r="B36" s="9" t="s">
        <v>47</v>
      </c>
      <c r="C36" s="9" t="s">
        <v>79</v>
      </c>
      <c r="D36" s="9" t="s">
        <v>178</v>
      </c>
      <c r="E36" s="9" t="s">
        <v>95</v>
      </c>
      <c r="F36" s="7" t="s">
        <v>373</v>
      </c>
      <c r="G36" s="13" t="s">
        <v>51</v>
      </c>
      <c r="H36" s="9"/>
      <c r="I36" s="9" t="s">
        <v>52</v>
      </c>
      <c r="J36" s="236">
        <v>2024</v>
      </c>
      <c r="K36" s="231">
        <v>0</v>
      </c>
      <c r="L36" s="239">
        <v>2000</v>
      </c>
      <c r="M36" s="12">
        <v>0</v>
      </c>
      <c r="N36" s="172">
        <v>0</v>
      </c>
      <c r="O36" s="183">
        <v>35000</v>
      </c>
      <c r="P36" s="12">
        <v>0</v>
      </c>
      <c r="Q36" s="184">
        <v>0</v>
      </c>
      <c r="R36" s="183">
        <v>0</v>
      </c>
      <c r="S36" s="12">
        <v>0</v>
      </c>
      <c r="T36" s="184">
        <v>0</v>
      </c>
      <c r="U36" s="183">
        <v>0</v>
      </c>
      <c r="V36" s="12">
        <v>0</v>
      </c>
      <c r="W36" s="184">
        <v>0</v>
      </c>
      <c r="X36" s="231">
        <v>0</v>
      </c>
      <c r="Y36" s="231">
        <f t="shared" si="1"/>
        <v>37000</v>
      </c>
      <c r="Z36" s="166"/>
      <c r="AA36" s="11">
        <v>1</v>
      </c>
      <c r="AB36" s="26" t="s">
        <v>53</v>
      </c>
      <c r="AC36" s="13" t="s">
        <v>114</v>
      </c>
      <c r="AD36" s="13" t="s">
        <v>63</v>
      </c>
      <c r="AE36" s="253" t="s">
        <v>54</v>
      </c>
      <c r="AF36" s="258" t="s">
        <v>55</v>
      </c>
      <c r="AG36" s="260"/>
      <c r="AH36" s="2"/>
      <c r="AI36" s="2"/>
    </row>
    <row r="37" spans="1:35" ht="39.950000000000003" customHeight="1" x14ac:dyDescent="0.2">
      <c r="A37" s="108" t="s">
        <v>179</v>
      </c>
      <c r="B37" s="9" t="s">
        <v>47</v>
      </c>
      <c r="C37" s="9" t="s">
        <v>79</v>
      </c>
      <c r="D37" s="9" t="s">
        <v>180</v>
      </c>
      <c r="E37" s="9" t="s">
        <v>181</v>
      </c>
      <c r="F37" s="7" t="s">
        <v>374</v>
      </c>
      <c r="G37" s="13" t="s">
        <v>51</v>
      </c>
      <c r="H37" s="9"/>
      <c r="I37" s="9" t="s">
        <v>52</v>
      </c>
      <c r="J37" s="236">
        <v>2024</v>
      </c>
      <c r="K37" s="231">
        <v>0</v>
      </c>
      <c r="L37" s="239">
        <v>7000</v>
      </c>
      <c r="M37" s="12">
        <v>0</v>
      </c>
      <c r="N37" s="172">
        <v>0</v>
      </c>
      <c r="O37" s="183">
        <v>0</v>
      </c>
      <c r="P37" s="12">
        <v>0</v>
      </c>
      <c r="Q37" s="184">
        <v>0</v>
      </c>
      <c r="R37" s="183">
        <v>0</v>
      </c>
      <c r="S37" s="12">
        <v>0</v>
      </c>
      <c r="T37" s="184">
        <v>0</v>
      </c>
      <c r="U37" s="183">
        <v>0</v>
      </c>
      <c r="V37" s="12">
        <v>0</v>
      </c>
      <c r="W37" s="184">
        <v>0</v>
      </c>
      <c r="X37" s="231">
        <v>0</v>
      </c>
      <c r="Y37" s="231">
        <f t="shared" si="1"/>
        <v>7000</v>
      </c>
      <c r="Z37" s="166"/>
      <c r="AA37" s="11">
        <v>1</v>
      </c>
      <c r="AB37" s="26" t="s">
        <v>53</v>
      </c>
      <c r="AC37" s="13"/>
      <c r="AD37" s="13"/>
      <c r="AE37" s="253"/>
      <c r="AF37" s="258" t="s">
        <v>55</v>
      </c>
      <c r="AG37" s="260"/>
      <c r="AH37" s="2"/>
      <c r="AI37" s="2"/>
    </row>
    <row r="38" spans="1:35" ht="39.950000000000003" customHeight="1" x14ac:dyDescent="0.2">
      <c r="A38" s="108" t="s">
        <v>375</v>
      </c>
      <c r="B38" s="9" t="s">
        <v>47</v>
      </c>
      <c r="C38" s="9" t="s">
        <v>79</v>
      </c>
      <c r="D38" s="9" t="s">
        <v>183</v>
      </c>
      <c r="E38" s="9" t="s">
        <v>376</v>
      </c>
      <c r="F38" s="7" t="s">
        <v>377</v>
      </c>
      <c r="G38" s="13" t="s">
        <v>51</v>
      </c>
      <c r="H38" s="9"/>
      <c r="I38" s="9" t="s">
        <v>62</v>
      </c>
      <c r="J38" s="236">
        <v>2024</v>
      </c>
      <c r="K38" s="231">
        <v>0</v>
      </c>
      <c r="L38" s="239">
        <v>4150</v>
      </c>
      <c r="M38" s="12">
        <v>0</v>
      </c>
      <c r="N38" s="172">
        <v>0</v>
      </c>
      <c r="O38" s="183">
        <v>0</v>
      </c>
      <c r="P38" s="12">
        <v>0</v>
      </c>
      <c r="Q38" s="184">
        <v>0</v>
      </c>
      <c r="R38" s="183">
        <v>0</v>
      </c>
      <c r="S38" s="12">
        <v>0</v>
      </c>
      <c r="T38" s="184">
        <v>0</v>
      </c>
      <c r="U38" s="183">
        <v>0</v>
      </c>
      <c r="V38" s="12">
        <v>0</v>
      </c>
      <c r="W38" s="184">
        <v>0</v>
      </c>
      <c r="X38" s="231">
        <v>0</v>
      </c>
      <c r="Y38" s="231">
        <f t="shared" si="1"/>
        <v>4150</v>
      </c>
      <c r="Z38" s="166"/>
      <c r="AA38" s="11">
        <v>1</v>
      </c>
      <c r="AB38" s="26" t="s">
        <v>53</v>
      </c>
      <c r="AC38" s="13"/>
      <c r="AD38" s="13"/>
      <c r="AE38" s="253"/>
      <c r="AF38" s="258" t="s">
        <v>55</v>
      </c>
      <c r="AG38" s="260"/>
      <c r="AH38" s="2"/>
      <c r="AI38" s="2"/>
    </row>
    <row r="39" spans="1:35" ht="39.950000000000003" customHeight="1" x14ac:dyDescent="0.2">
      <c r="A39" s="108" t="s">
        <v>185</v>
      </c>
      <c r="B39" s="9" t="s">
        <v>47</v>
      </c>
      <c r="C39" s="9" t="s">
        <v>58</v>
      </c>
      <c r="D39" s="9" t="s">
        <v>186</v>
      </c>
      <c r="E39" s="9" t="s">
        <v>60</v>
      </c>
      <c r="F39" s="7" t="s">
        <v>382</v>
      </c>
      <c r="G39" s="13" t="s">
        <v>51</v>
      </c>
      <c r="H39" s="9"/>
      <c r="I39" s="9" t="s">
        <v>52</v>
      </c>
      <c r="J39" s="236">
        <v>2024</v>
      </c>
      <c r="K39" s="231">
        <v>0</v>
      </c>
      <c r="L39" s="239">
        <v>3500</v>
      </c>
      <c r="M39" s="12">
        <v>0</v>
      </c>
      <c r="N39" s="172">
        <v>0</v>
      </c>
      <c r="O39" s="183">
        <v>0</v>
      </c>
      <c r="P39" s="12">
        <v>0</v>
      </c>
      <c r="Q39" s="184">
        <v>0</v>
      </c>
      <c r="R39" s="183">
        <v>0</v>
      </c>
      <c r="S39" s="12">
        <v>0</v>
      </c>
      <c r="T39" s="184">
        <v>0</v>
      </c>
      <c r="U39" s="183">
        <v>0</v>
      </c>
      <c r="V39" s="12">
        <v>0</v>
      </c>
      <c r="W39" s="184">
        <v>0</v>
      </c>
      <c r="X39" s="231">
        <v>0</v>
      </c>
      <c r="Y39" s="231">
        <f t="shared" si="1"/>
        <v>3500</v>
      </c>
      <c r="Z39" s="166"/>
      <c r="AA39" s="11">
        <v>1</v>
      </c>
      <c r="AB39" s="26" t="s">
        <v>53</v>
      </c>
      <c r="AC39" s="13"/>
      <c r="AD39" s="13"/>
      <c r="AE39" s="253"/>
      <c r="AF39" s="258" t="s">
        <v>65</v>
      </c>
      <c r="AG39" s="260"/>
      <c r="AH39" s="2"/>
      <c r="AI39" s="2"/>
    </row>
    <row r="40" spans="1:35" ht="39.950000000000003" customHeight="1" x14ac:dyDescent="0.2">
      <c r="A40" s="108" t="s">
        <v>187</v>
      </c>
      <c r="B40" s="9" t="s">
        <v>47</v>
      </c>
      <c r="C40" s="9" t="s">
        <v>79</v>
      </c>
      <c r="D40" s="9" t="s">
        <v>188</v>
      </c>
      <c r="E40" s="9" t="s">
        <v>383</v>
      </c>
      <c r="F40" s="7" t="s">
        <v>384</v>
      </c>
      <c r="G40" s="13" t="s">
        <v>51</v>
      </c>
      <c r="H40" s="9"/>
      <c r="I40" s="9" t="s">
        <v>62</v>
      </c>
      <c r="J40" s="236">
        <v>2024</v>
      </c>
      <c r="K40" s="231">
        <v>0</v>
      </c>
      <c r="L40" s="239">
        <v>700</v>
      </c>
      <c r="M40" s="12">
        <v>0</v>
      </c>
      <c r="N40" s="172">
        <v>0</v>
      </c>
      <c r="O40" s="183">
        <v>15000</v>
      </c>
      <c r="P40" s="12">
        <v>0</v>
      </c>
      <c r="Q40" s="184">
        <v>0</v>
      </c>
      <c r="R40" s="183">
        <v>0</v>
      </c>
      <c r="S40" s="12">
        <v>0</v>
      </c>
      <c r="T40" s="184">
        <v>0</v>
      </c>
      <c r="U40" s="183">
        <v>0</v>
      </c>
      <c r="V40" s="12">
        <v>0</v>
      </c>
      <c r="W40" s="184">
        <v>0</v>
      </c>
      <c r="X40" s="231">
        <v>0</v>
      </c>
      <c r="Y40" s="231">
        <f t="shared" si="1"/>
        <v>15700</v>
      </c>
      <c r="Z40" s="166"/>
      <c r="AA40" s="11">
        <v>1</v>
      </c>
      <c r="AB40" s="26" t="s">
        <v>53</v>
      </c>
      <c r="AC40" s="13"/>
      <c r="AD40" s="13"/>
      <c r="AE40" s="253"/>
      <c r="AF40" s="258" t="s">
        <v>55</v>
      </c>
      <c r="AG40" s="260"/>
      <c r="AH40" s="2"/>
      <c r="AI40" s="2"/>
    </row>
    <row r="41" spans="1:35" ht="39.950000000000003" customHeight="1" x14ac:dyDescent="0.2">
      <c r="A41" s="108" t="s">
        <v>190</v>
      </c>
      <c r="B41" s="9" t="s">
        <v>47</v>
      </c>
      <c r="C41" s="9" t="s">
        <v>79</v>
      </c>
      <c r="D41" s="9" t="s">
        <v>188</v>
      </c>
      <c r="E41" s="9" t="s">
        <v>385</v>
      </c>
      <c r="F41" s="7" t="s">
        <v>386</v>
      </c>
      <c r="G41" s="13" t="s">
        <v>51</v>
      </c>
      <c r="H41" s="9"/>
      <c r="I41" s="9" t="s">
        <v>62</v>
      </c>
      <c r="J41" s="236">
        <v>2024</v>
      </c>
      <c r="K41" s="231">
        <v>0</v>
      </c>
      <c r="L41" s="239">
        <v>150</v>
      </c>
      <c r="M41" s="12">
        <v>0</v>
      </c>
      <c r="N41" s="172">
        <v>0</v>
      </c>
      <c r="O41" s="183">
        <v>10000</v>
      </c>
      <c r="P41" s="12">
        <v>0</v>
      </c>
      <c r="Q41" s="184">
        <v>0</v>
      </c>
      <c r="R41" s="183">
        <v>0</v>
      </c>
      <c r="S41" s="12">
        <v>0</v>
      </c>
      <c r="T41" s="184">
        <v>0</v>
      </c>
      <c r="U41" s="183">
        <v>0</v>
      </c>
      <c r="V41" s="12">
        <v>0</v>
      </c>
      <c r="W41" s="184">
        <v>0</v>
      </c>
      <c r="X41" s="231">
        <v>0</v>
      </c>
      <c r="Y41" s="231">
        <f t="shared" si="1"/>
        <v>10150</v>
      </c>
      <c r="Z41" s="166"/>
      <c r="AA41" s="11">
        <v>1</v>
      </c>
      <c r="AB41" s="26" t="s">
        <v>53</v>
      </c>
      <c r="AC41" s="13"/>
      <c r="AD41" s="13"/>
      <c r="AE41" s="253"/>
      <c r="AF41" s="258" t="s">
        <v>55</v>
      </c>
      <c r="AG41" s="260"/>
      <c r="AH41" s="2"/>
      <c r="AI41" s="2"/>
    </row>
    <row r="42" spans="1:35" ht="39.950000000000003" customHeight="1" x14ac:dyDescent="0.2">
      <c r="A42" s="108" t="s">
        <v>387</v>
      </c>
      <c r="B42" s="9" t="s">
        <v>47</v>
      </c>
      <c r="C42" s="9" t="s">
        <v>58</v>
      </c>
      <c r="D42" s="9" t="s">
        <v>193</v>
      </c>
      <c r="E42" s="9" t="s">
        <v>388</v>
      </c>
      <c r="F42" s="7" t="s">
        <v>389</v>
      </c>
      <c r="G42" s="13" t="s">
        <v>51</v>
      </c>
      <c r="H42" s="9"/>
      <c r="I42" s="9" t="s">
        <v>52</v>
      </c>
      <c r="J42" s="236">
        <v>2024</v>
      </c>
      <c r="K42" s="231">
        <v>0</v>
      </c>
      <c r="L42" s="239">
        <v>3000</v>
      </c>
      <c r="M42" s="12">
        <v>0</v>
      </c>
      <c r="N42" s="172">
        <v>0</v>
      </c>
      <c r="O42" s="183">
        <v>0</v>
      </c>
      <c r="P42" s="12">
        <v>0</v>
      </c>
      <c r="Q42" s="184">
        <v>0</v>
      </c>
      <c r="R42" s="183">
        <v>0</v>
      </c>
      <c r="S42" s="12">
        <v>0</v>
      </c>
      <c r="T42" s="184">
        <v>0</v>
      </c>
      <c r="U42" s="183">
        <v>0</v>
      </c>
      <c r="V42" s="12">
        <v>0</v>
      </c>
      <c r="W42" s="184">
        <v>0</v>
      </c>
      <c r="X42" s="231">
        <v>0</v>
      </c>
      <c r="Y42" s="231">
        <f t="shared" si="1"/>
        <v>3000</v>
      </c>
      <c r="Z42" s="166"/>
      <c r="AA42" s="11">
        <v>1</v>
      </c>
      <c r="AB42" s="26" t="s">
        <v>53</v>
      </c>
      <c r="AC42" s="13"/>
      <c r="AD42" s="13"/>
      <c r="AE42" s="253"/>
      <c r="AF42" s="258" t="s">
        <v>65</v>
      </c>
      <c r="AG42" s="260"/>
      <c r="AH42" s="2"/>
      <c r="AI42" s="2"/>
    </row>
    <row r="43" spans="1:35" ht="39.950000000000003" customHeight="1" x14ac:dyDescent="0.2">
      <c r="A43" s="108" t="s">
        <v>196</v>
      </c>
      <c r="B43" s="9" t="s">
        <v>47</v>
      </c>
      <c r="C43" s="9" t="s">
        <v>58</v>
      </c>
      <c r="D43" s="9" t="s">
        <v>59</v>
      </c>
      <c r="E43" s="9" t="s">
        <v>197</v>
      </c>
      <c r="F43" s="7" t="s">
        <v>390</v>
      </c>
      <c r="G43" s="13" t="s">
        <v>51</v>
      </c>
      <c r="H43" s="9"/>
      <c r="I43" s="9" t="s">
        <v>62</v>
      </c>
      <c r="J43" s="236">
        <v>2024</v>
      </c>
      <c r="K43" s="231">
        <v>0</v>
      </c>
      <c r="L43" s="239">
        <v>500</v>
      </c>
      <c r="M43" s="12">
        <v>500</v>
      </c>
      <c r="N43" s="172">
        <v>0</v>
      </c>
      <c r="O43" s="183">
        <v>0</v>
      </c>
      <c r="P43" s="12">
        <v>0</v>
      </c>
      <c r="Q43" s="184">
        <v>0</v>
      </c>
      <c r="R43" s="183">
        <v>0</v>
      </c>
      <c r="S43" s="12">
        <v>0</v>
      </c>
      <c r="T43" s="184">
        <v>0</v>
      </c>
      <c r="U43" s="183">
        <v>0</v>
      </c>
      <c r="V43" s="12">
        <v>0</v>
      </c>
      <c r="W43" s="184">
        <v>0</v>
      </c>
      <c r="X43" s="231">
        <v>0</v>
      </c>
      <c r="Y43" s="231">
        <f t="shared" si="1"/>
        <v>1000</v>
      </c>
      <c r="Z43" s="166"/>
      <c r="AA43" s="11">
        <v>3</v>
      </c>
      <c r="AB43" s="26" t="s">
        <v>53</v>
      </c>
      <c r="AC43" s="13"/>
      <c r="AD43" s="13"/>
      <c r="AE43" s="253"/>
      <c r="AF43" s="258" t="s">
        <v>65</v>
      </c>
      <c r="AG43" s="260"/>
      <c r="AH43" s="2"/>
      <c r="AI43" s="2"/>
    </row>
    <row r="44" spans="1:35" ht="39.950000000000003" customHeight="1" x14ac:dyDescent="0.2">
      <c r="A44" s="108" t="s">
        <v>198</v>
      </c>
      <c r="B44" s="9" t="s">
        <v>47</v>
      </c>
      <c r="C44" s="9" t="s">
        <v>93</v>
      </c>
      <c r="D44" s="9" t="s">
        <v>199</v>
      </c>
      <c r="E44" s="9" t="s">
        <v>200</v>
      </c>
      <c r="F44" s="7" t="s">
        <v>391</v>
      </c>
      <c r="G44" s="13" t="s">
        <v>51</v>
      </c>
      <c r="H44" s="9"/>
      <c r="I44" s="9" t="s">
        <v>62</v>
      </c>
      <c r="J44" s="236">
        <v>2024</v>
      </c>
      <c r="K44" s="231">
        <v>0</v>
      </c>
      <c r="L44" s="239">
        <v>3100</v>
      </c>
      <c r="M44" s="12">
        <v>0</v>
      </c>
      <c r="N44" s="172">
        <v>0</v>
      </c>
      <c r="O44" s="183">
        <v>0</v>
      </c>
      <c r="P44" s="12">
        <v>0</v>
      </c>
      <c r="Q44" s="184">
        <v>0</v>
      </c>
      <c r="R44" s="183">
        <v>0</v>
      </c>
      <c r="S44" s="12">
        <v>0</v>
      </c>
      <c r="T44" s="184">
        <v>0</v>
      </c>
      <c r="U44" s="183">
        <v>0</v>
      </c>
      <c r="V44" s="12">
        <v>0</v>
      </c>
      <c r="W44" s="184">
        <v>0</v>
      </c>
      <c r="X44" s="231">
        <v>0</v>
      </c>
      <c r="Y44" s="231">
        <f t="shared" si="1"/>
        <v>3100</v>
      </c>
      <c r="Z44" s="166"/>
      <c r="AA44" s="11">
        <v>2</v>
      </c>
      <c r="AB44" s="26" t="s">
        <v>53</v>
      </c>
      <c r="AC44" s="13"/>
      <c r="AD44" s="13"/>
      <c r="AE44" s="253"/>
      <c r="AF44" s="258" t="s">
        <v>65</v>
      </c>
      <c r="AG44" s="260"/>
      <c r="AH44" s="2"/>
      <c r="AI44" s="2"/>
    </row>
    <row r="45" spans="1:35" ht="39.950000000000003" customHeight="1" x14ac:dyDescent="0.2">
      <c r="A45" s="108" t="s">
        <v>201</v>
      </c>
      <c r="B45" s="9" t="s">
        <v>47</v>
      </c>
      <c r="C45" s="9" t="s">
        <v>118</v>
      </c>
      <c r="D45" s="9" t="s">
        <v>119</v>
      </c>
      <c r="E45" s="9" t="s">
        <v>202</v>
      </c>
      <c r="F45" s="7" t="s">
        <v>392</v>
      </c>
      <c r="G45" s="13" t="s">
        <v>51</v>
      </c>
      <c r="H45" s="9"/>
      <c r="I45" s="9" t="s">
        <v>62</v>
      </c>
      <c r="J45" s="236">
        <v>2024</v>
      </c>
      <c r="K45" s="231">
        <v>0</v>
      </c>
      <c r="L45" s="239">
        <v>2000</v>
      </c>
      <c r="M45" s="12">
        <v>0</v>
      </c>
      <c r="N45" s="172">
        <v>0</v>
      </c>
      <c r="O45" s="183">
        <v>0</v>
      </c>
      <c r="P45" s="12">
        <v>0</v>
      </c>
      <c r="Q45" s="184">
        <v>0</v>
      </c>
      <c r="R45" s="183">
        <v>0</v>
      </c>
      <c r="S45" s="12">
        <v>0</v>
      </c>
      <c r="T45" s="184">
        <v>0</v>
      </c>
      <c r="U45" s="183">
        <v>0</v>
      </c>
      <c r="V45" s="12">
        <v>0</v>
      </c>
      <c r="W45" s="184">
        <v>0</v>
      </c>
      <c r="X45" s="231">
        <v>0</v>
      </c>
      <c r="Y45" s="231">
        <f t="shared" si="1"/>
        <v>2000</v>
      </c>
      <c r="Z45" s="166"/>
      <c r="AA45" s="11">
        <v>1</v>
      </c>
      <c r="AB45" s="26" t="s">
        <v>53</v>
      </c>
      <c r="AC45" s="13"/>
      <c r="AD45" s="13"/>
      <c r="AE45" s="253"/>
      <c r="AF45" s="258" t="s">
        <v>72</v>
      </c>
      <c r="AG45" s="260"/>
      <c r="AH45" s="2"/>
      <c r="AI45" s="2"/>
    </row>
    <row r="46" spans="1:35" ht="39.950000000000003" customHeight="1" x14ac:dyDescent="0.2">
      <c r="A46" s="108" t="s">
        <v>204</v>
      </c>
      <c r="B46" s="9" t="s">
        <v>47</v>
      </c>
      <c r="C46" s="9" t="s">
        <v>79</v>
      </c>
      <c r="D46" s="9" t="s">
        <v>205</v>
      </c>
      <c r="E46" s="9" t="s">
        <v>397</v>
      </c>
      <c r="F46" s="7" t="s">
        <v>398</v>
      </c>
      <c r="G46" s="13" t="s">
        <v>51</v>
      </c>
      <c r="H46" s="9"/>
      <c r="I46" s="9" t="s">
        <v>52</v>
      </c>
      <c r="J46" s="236">
        <v>2024</v>
      </c>
      <c r="K46" s="231">
        <v>0</v>
      </c>
      <c r="L46" s="239">
        <v>1000</v>
      </c>
      <c r="M46" s="12">
        <v>0</v>
      </c>
      <c r="N46" s="172">
        <v>0</v>
      </c>
      <c r="O46" s="183">
        <v>15000</v>
      </c>
      <c r="P46" s="12">
        <v>0</v>
      </c>
      <c r="Q46" s="184">
        <v>0</v>
      </c>
      <c r="R46" s="183">
        <v>10000</v>
      </c>
      <c r="S46" s="12">
        <v>0</v>
      </c>
      <c r="T46" s="184">
        <v>0</v>
      </c>
      <c r="U46" s="183">
        <v>0</v>
      </c>
      <c r="V46" s="12">
        <v>0</v>
      </c>
      <c r="W46" s="184">
        <v>0</v>
      </c>
      <c r="X46" s="231">
        <v>0</v>
      </c>
      <c r="Y46" s="231">
        <f t="shared" si="1"/>
        <v>26000</v>
      </c>
      <c r="Z46" s="166"/>
      <c r="AA46" s="11">
        <v>2</v>
      </c>
      <c r="AB46" s="26" t="s">
        <v>53</v>
      </c>
      <c r="AC46" s="13" t="s">
        <v>114</v>
      </c>
      <c r="AD46" s="13" t="s">
        <v>63</v>
      </c>
      <c r="AE46" s="253" t="s">
        <v>54</v>
      </c>
      <c r="AF46" s="258" t="s">
        <v>55</v>
      </c>
      <c r="AG46" s="260"/>
      <c r="AH46" s="2"/>
      <c r="AI46" s="2"/>
    </row>
    <row r="47" spans="1:35" ht="39.950000000000003" customHeight="1" x14ac:dyDescent="0.2">
      <c r="A47" s="108" t="s">
        <v>206</v>
      </c>
      <c r="B47" s="9" t="s">
        <v>47</v>
      </c>
      <c r="C47" s="9" t="s">
        <v>67</v>
      </c>
      <c r="D47" s="9" t="s">
        <v>112</v>
      </c>
      <c r="E47" s="9" t="s">
        <v>207</v>
      </c>
      <c r="F47" s="7" t="s">
        <v>403</v>
      </c>
      <c r="G47" s="13" t="s">
        <v>51</v>
      </c>
      <c r="H47" s="9"/>
      <c r="I47" s="9" t="s">
        <v>62</v>
      </c>
      <c r="J47" s="236">
        <v>2024</v>
      </c>
      <c r="K47" s="231">
        <v>42</v>
      </c>
      <c r="L47" s="239">
        <v>2000</v>
      </c>
      <c r="M47" s="12">
        <v>0</v>
      </c>
      <c r="N47" s="172">
        <v>0</v>
      </c>
      <c r="O47" s="183">
        <v>0</v>
      </c>
      <c r="P47" s="12">
        <v>0</v>
      </c>
      <c r="Q47" s="184">
        <v>0</v>
      </c>
      <c r="R47" s="183">
        <v>0</v>
      </c>
      <c r="S47" s="12">
        <v>0</v>
      </c>
      <c r="T47" s="184">
        <v>0</v>
      </c>
      <c r="U47" s="183">
        <v>0</v>
      </c>
      <c r="V47" s="12">
        <v>0</v>
      </c>
      <c r="W47" s="184">
        <v>0</v>
      </c>
      <c r="X47" s="231">
        <v>0</v>
      </c>
      <c r="Y47" s="231">
        <f t="shared" si="1"/>
        <v>2042</v>
      </c>
      <c r="Z47" s="166">
        <v>42</v>
      </c>
      <c r="AA47" s="11">
        <v>1</v>
      </c>
      <c r="AB47" s="26" t="s">
        <v>53</v>
      </c>
      <c r="AC47" s="13" t="s">
        <v>114</v>
      </c>
      <c r="AD47" s="13" t="s">
        <v>114</v>
      </c>
      <c r="AE47" s="253" t="s">
        <v>54</v>
      </c>
      <c r="AF47" s="258" t="s">
        <v>72</v>
      </c>
      <c r="AG47" s="260"/>
      <c r="AH47" s="2"/>
      <c r="AI47" s="2"/>
    </row>
    <row r="48" spans="1:35" ht="39.950000000000003" customHeight="1" x14ac:dyDescent="0.2">
      <c r="A48" s="108" t="s">
        <v>209</v>
      </c>
      <c r="B48" s="9" t="s">
        <v>47</v>
      </c>
      <c r="C48" s="9" t="s">
        <v>79</v>
      </c>
      <c r="D48" s="9" t="s">
        <v>183</v>
      </c>
      <c r="E48" s="9" t="s">
        <v>210</v>
      </c>
      <c r="F48" s="7" t="s">
        <v>404</v>
      </c>
      <c r="G48" s="13" t="s">
        <v>51</v>
      </c>
      <c r="H48" s="9"/>
      <c r="I48" s="9" t="s">
        <v>62</v>
      </c>
      <c r="J48" s="236">
        <v>2024</v>
      </c>
      <c r="K48" s="231">
        <v>0</v>
      </c>
      <c r="L48" s="239">
        <v>1500</v>
      </c>
      <c r="M48" s="12">
        <v>0</v>
      </c>
      <c r="N48" s="172">
        <v>0</v>
      </c>
      <c r="O48" s="183">
        <v>0</v>
      </c>
      <c r="P48" s="12">
        <v>0</v>
      </c>
      <c r="Q48" s="184">
        <v>0</v>
      </c>
      <c r="R48" s="183">
        <v>0</v>
      </c>
      <c r="S48" s="12">
        <v>0</v>
      </c>
      <c r="T48" s="184">
        <v>0</v>
      </c>
      <c r="U48" s="183">
        <v>0</v>
      </c>
      <c r="V48" s="12">
        <v>0</v>
      </c>
      <c r="W48" s="184">
        <v>0</v>
      </c>
      <c r="X48" s="231">
        <v>0</v>
      </c>
      <c r="Y48" s="231">
        <f t="shared" si="1"/>
        <v>1500</v>
      </c>
      <c r="Z48" s="166"/>
      <c r="AA48" s="11">
        <v>1</v>
      </c>
      <c r="AB48" s="26" t="s">
        <v>53</v>
      </c>
      <c r="AC48" s="13" t="s">
        <v>114</v>
      </c>
      <c r="AD48" s="13" t="s">
        <v>63</v>
      </c>
      <c r="AE48" s="253" t="s">
        <v>54</v>
      </c>
      <c r="AF48" s="258" t="s">
        <v>55</v>
      </c>
      <c r="AG48" s="260"/>
      <c r="AH48" s="2"/>
      <c r="AI48" s="2"/>
    </row>
    <row r="49" spans="1:35" ht="39.950000000000003" customHeight="1" x14ac:dyDescent="0.2">
      <c r="A49" s="108" t="s">
        <v>211</v>
      </c>
      <c r="B49" s="9" t="s">
        <v>47</v>
      </c>
      <c r="C49" s="9" t="s">
        <v>58</v>
      </c>
      <c r="D49" s="9" t="s">
        <v>212</v>
      </c>
      <c r="E49" s="9" t="s">
        <v>213</v>
      </c>
      <c r="F49" s="7" t="s">
        <v>405</v>
      </c>
      <c r="G49" s="13" t="s">
        <v>51</v>
      </c>
      <c r="H49" s="9"/>
      <c r="I49" s="9" t="s">
        <v>62</v>
      </c>
      <c r="J49" s="236">
        <v>2024</v>
      </c>
      <c r="K49" s="231">
        <v>38</v>
      </c>
      <c r="L49" s="239">
        <v>700</v>
      </c>
      <c r="M49" s="12">
        <v>0</v>
      </c>
      <c r="N49" s="172">
        <v>0</v>
      </c>
      <c r="O49" s="183">
        <v>3000</v>
      </c>
      <c r="P49" s="12">
        <v>0</v>
      </c>
      <c r="Q49" s="184">
        <v>0</v>
      </c>
      <c r="R49" s="183">
        <v>3000</v>
      </c>
      <c r="S49" s="12">
        <v>0</v>
      </c>
      <c r="T49" s="184">
        <v>0</v>
      </c>
      <c r="U49" s="183">
        <v>3000</v>
      </c>
      <c r="V49" s="12">
        <v>0</v>
      </c>
      <c r="W49" s="184">
        <v>0</v>
      </c>
      <c r="X49" s="231">
        <v>0</v>
      </c>
      <c r="Y49" s="231">
        <f t="shared" si="1"/>
        <v>9738</v>
      </c>
      <c r="Z49" s="166">
        <v>38</v>
      </c>
      <c r="AA49" s="11">
        <v>1</v>
      </c>
      <c r="AB49" s="26" t="s">
        <v>53</v>
      </c>
      <c r="AC49" s="13" t="s">
        <v>114</v>
      </c>
      <c r="AD49" s="13" t="s">
        <v>114</v>
      </c>
      <c r="AE49" s="253" t="s">
        <v>54</v>
      </c>
      <c r="AF49" s="258" t="s">
        <v>65</v>
      </c>
      <c r="AG49" s="260"/>
      <c r="AH49" s="2"/>
      <c r="AI49" s="2"/>
    </row>
    <row r="50" spans="1:35" ht="39.950000000000003" customHeight="1" x14ac:dyDescent="0.2">
      <c r="A50" s="108" t="s">
        <v>214</v>
      </c>
      <c r="B50" s="9" t="s">
        <v>47</v>
      </c>
      <c r="C50" s="9" t="s">
        <v>79</v>
      </c>
      <c r="D50" s="121" t="s">
        <v>153</v>
      </c>
      <c r="E50" s="121" t="s">
        <v>410</v>
      </c>
      <c r="F50" s="7" t="s">
        <v>411</v>
      </c>
      <c r="G50" s="13" t="s">
        <v>51</v>
      </c>
      <c r="H50" s="9"/>
      <c r="I50" s="9" t="s">
        <v>62</v>
      </c>
      <c r="J50" s="236">
        <v>2024</v>
      </c>
      <c r="K50" s="231">
        <v>0</v>
      </c>
      <c r="L50" s="239">
        <v>500</v>
      </c>
      <c r="M50" s="12">
        <v>0</v>
      </c>
      <c r="N50" s="172">
        <v>0</v>
      </c>
      <c r="O50" s="187">
        <v>4000</v>
      </c>
      <c r="P50" s="12">
        <v>0</v>
      </c>
      <c r="Q50" s="184">
        <v>0</v>
      </c>
      <c r="R50" s="183">
        <v>0</v>
      </c>
      <c r="S50" s="12">
        <v>0</v>
      </c>
      <c r="T50" s="184">
        <v>0</v>
      </c>
      <c r="U50" s="183">
        <v>0</v>
      </c>
      <c r="V50" s="12">
        <v>0</v>
      </c>
      <c r="W50" s="184">
        <v>0</v>
      </c>
      <c r="X50" s="231">
        <v>0</v>
      </c>
      <c r="Y50" s="231">
        <f t="shared" si="1"/>
        <v>4500</v>
      </c>
      <c r="Z50" s="166"/>
      <c r="AA50" s="11">
        <v>3</v>
      </c>
      <c r="AB50" s="73">
        <v>1</v>
      </c>
      <c r="AC50" s="13" t="s">
        <v>114</v>
      </c>
      <c r="AD50" s="13" t="s">
        <v>163</v>
      </c>
      <c r="AE50" s="253" t="s">
        <v>64</v>
      </c>
      <c r="AF50" s="258" t="s">
        <v>55</v>
      </c>
      <c r="AG50" s="260"/>
      <c r="AH50" s="2"/>
      <c r="AI50" s="2"/>
    </row>
    <row r="51" spans="1:35" ht="39.950000000000003" customHeight="1" x14ac:dyDescent="0.2">
      <c r="A51" s="108" t="s">
        <v>216</v>
      </c>
      <c r="B51" s="9" t="s">
        <v>47</v>
      </c>
      <c r="C51" s="9" t="s">
        <v>104</v>
      </c>
      <c r="D51" s="9" t="s">
        <v>217</v>
      </c>
      <c r="E51" s="9" t="s">
        <v>218</v>
      </c>
      <c r="F51" s="7" t="s">
        <v>219</v>
      </c>
      <c r="G51" s="13" t="s">
        <v>51</v>
      </c>
      <c r="H51" s="9"/>
      <c r="I51" s="121" t="s">
        <v>62</v>
      </c>
      <c r="J51" s="237">
        <v>2024</v>
      </c>
      <c r="K51" s="231">
        <v>16</v>
      </c>
      <c r="L51" s="239">
        <v>6000</v>
      </c>
      <c r="M51" s="12">
        <v>0</v>
      </c>
      <c r="N51" s="172">
        <v>0</v>
      </c>
      <c r="O51" s="183">
        <v>0</v>
      </c>
      <c r="P51" s="12">
        <v>0</v>
      </c>
      <c r="Q51" s="184">
        <v>0</v>
      </c>
      <c r="R51" s="183">
        <v>0</v>
      </c>
      <c r="S51" s="12">
        <v>0</v>
      </c>
      <c r="T51" s="184">
        <v>0</v>
      </c>
      <c r="U51" s="183">
        <v>0</v>
      </c>
      <c r="V51" s="12">
        <v>0</v>
      </c>
      <c r="W51" s="184">
        <v>0</v>
      </c>
      <c r="X51" s="231">
        <v>0</v>
      </c>
      <c r="Y51" s="231">
        <f t="shared" si="1"/>
        <v>6016</v>
      </c>
      <c r="Z51" s="166"/>
      <c r="AA51" s="11">
        <v>2</v>
      </c>
      <c r="AB51" s="73" t="s">
        <v>53</v>
      </c>
      <c r="AC51" s="13">
        <v>2</v>
      </c>
      <c r="AD51" s="13">
        <v>3</v>
      </c>
      <c r="AE51" s="253" t="s">
        <v>54</v>
      </c>
      <c r="AF51" s="258" t="s">
        <v>102</v>
      </c>
      <c r="AG51" s="260"/>
      <c r="AH51" s="2"/>
      <c r="AI51" s="2"/>
    </row>
    <row r="52" spans="1:35" ht="39.950000000000003" customHeight="1" x14ac:dyDescent="0.2">
      <c r="A52" s="108" t="s">
        <v>220</v>
      </c>
      <c r="B52" s="9" t="s">
        <v>47</v>
      </c>
      <c r="C52" s="9" t="s">
        <v>48</v>
      </c>
      <c r="D52" s="9" t="s">
        <v>221</v>
      </c>
      <c r="E52" s="9" t="s">
        <v>412</v>
      </c>
      <c r="F52" s="7"/>
      <c r="G52" s="13" t="s">
        <v>51</v>
      </c>
      <c r="H52" s="9"/>
      <c r="I52" s="121" t="s">
        <v>62</v>
      </c>
      <c r="J52" s="237">
        <v>2024</v>
      </c>
      <c r="K52" s="231">
        <v>0</v>
      </c>
      <c r="L52" s="239">
        <v>500</v>
      </c>
      <c r="M52" s="12">
        <v>0</v>
      </c>
      <c r="N52" s="172">
        <v>0</v>
      </c>
      <c r="O52" s="183">
        <v>0</v>
      </c>
      <c r="P52" s="12">
        <v>0</v>
      </c>
      <c r="Q52" s="184">
        <v>0</v>
      </c>
      <c r="R52" s="183">
        <v>0</v>
      </c>
      <c r="S52" s="12">
        <v>0</v>
      </c>
      <c r="T52" s="184">
        <v>0</v>
      </c>
      <c r="U52" s="183">
        <v>0</v>
      </c>
      <c r="V52" s="12">
        <v>0</v>
      </c>
      <c r="W52" s="184">
        <v>0</v>
      </c>
      <c r="X52" s="231">
        <v>0</v>
      </c>
      <c r="Y52" s="231">
        <f t="shared" si="1"/>
        <v>500</v>
      </c>
      <c r="Z52" s="166"/>
      <c r="AA52" s="11"/>
      <c r="AB52" s="73">
        <v>1</v>
      </c>
      <c r="AC52" s="13"/>
      <c r="AD52" s="13"/>
      <c r="AE52" s="253"/>
      <c r="AF52" s="258" t="s">
        <v>55</v>
      </c>
      <c r="AG52" s="260"/>
      <c r="AH52" s="2"/>
      <c r="AI52" s="2"/>
    </row>
    <row r="53" spans="1:35" ht="39.950000000000003" customHeight="1" x14ac:dyDescent="0.2">
      <c r="A53" s="108" t="s">
        <v>223</v>
      </c>
      <c r="B53" s="9" t="s">
        <v>47</v>
      </c>
      <c r="C53" s="9" t="s">
        <v>79</v>
      </c>
      <c r="D53" s="9" t="s">
        <v>224</v>
      </c>
      <c r="E53" s="9" t="s">
        <v>225</v>
      </c>
      <c r="F53" s="7" t="s">
        <v>413</v>
      </c>
      <c r="G53" s="13" t="s">
        <v>51</v>
      </c>
      <c r="H53" s="9"/>
      <c r="I53" s="9" t="s">
        <v>62</v>
      </c>
      <c r="J53" s="236">
        <v>2024</v>
      </c>
      <c r="K53" s="231">
        <v>0</v>
      </c>
      <c r="L53" s="239">
        <v>1000</v>
      </c>
      <c r="M53" s="12">
        <v>0</v>
      </c>
      <c r="N53" s="172">
        <v>0</v>
      </c>
      <c r="O53" s="183">
        <v>10000</v>
      </c>
      <c r="P53" s="12">
        <v>0</v>
      </c>
      <c r="Q53" s="184">
        <v>0</v>
      </c>
      <c r="R53" s="183">
        <v>5000</v>
      </c>
      <c r="S53" s="12">
        <v>0</v>
      </c>
      <c r="T53" s="184">
        <v>0</v>
      </c>
      <c r="U53" s="183">
        <v>0</v>
      </c>
      <c r="V53" s="12">
        <v>0</v>
      </c>
      <c r="W53" s="184">
        <v>0</v>
      </c>
      <c r="X53" s="231">
        <v>0</v>
      </c>
      <c r="Y53" s="231">
        <f>SUM(K53:X53)</f>
        <v>16000</v>
      </c>
      <c r="Z53" s="166"/>
      <c r="AA53" s="11">
        <v>1</v>
      </c>
      <c r="AB53" s="26" t="s">
        <v>53</v>
      </c>
      <c r="AC53" s="13"/>
      <c r="AD53" s="13"/>
      <c r="AE53" s="253" t="s">
        <v>54</v>
      </c>
      <c r="AF53" s="258" t="s">
        <v>55</v>
      </c>
      <c r="AG53" s="260"/>
      <c r="AH53" s="2"/>
      <c r="AI53" s="2"/>
    </row>
    <row r="54" spans="1:35" s="126" customFormat="1" ht="39.950000000000003" customHeight="1" x14ac:dyDescent="0.2">
      <c r="A54" s="368" t="s">
        <v>226</v>
      </c>
      <c r="B54" s="369" t="s">
        <v>47</v>
      </c>
      <c r="C54" s="369" t="s">
        <v>104</v>
      </c>
      <c r="D54" s="369" t="s">
        <v>227</v>
      </c>
      <c r="E54" s="369" t="s">
        <v>228</v>
      </c>
      <c r="F54" s="369" t="s">
        <v>818</v>
      </c>
      <c r="G54" s="369" t="s">
        <v>51</v>
      </c>
      <c r="H54" s="369" t="s">
        <v>230</v>
      </c>
      <c r="I54" s="369" t="s">
        <v>62</v>
      </c>
      <c r="J54" s="370">
        <v>2024</v>
      </c>
      <c r="K54" s="371">
        <v>200</v>
      </c>
      <c r="L54" s="241">
        <v>1800</v>
      </c>
      <c r="M54" s="369">
        <v>0</v>
      </c>
      <c r="N54" s="370">
        <v>0</v>
      </c>
      <c r="O54" s="274">
        <v>0</v>
      </c>
      <c r="P54" s="369">
        <v>0</v>
      </c>
      <c r="Q54" s="372">
        <v>0</v>
      </c>
      <c r="R54" s="274">
        <v>0</v>
      </c>
      <c r="S54" s="369">
        <v>0</v>
      </c>
      <c r="T54" s="372">
        <v>0</v>
      </c>
      <c r="U54" s="274">
        <v>0</v>
      </c>
      <c r="V54" s="369">
        <v>0</v>
      </c>
      <c r="W54" s="372">
        <v>0</v>
      </c>
      <c r="X54" s="371">
        <v>0</v>
      </c>
      <c r="Y54" s="231">
        <f t="shared" ref="Y54:Y58" si="2">SUM(K54:X54)</f>
        <v>2000</v>
      </c>
      <c r="Z54" s="373" t="s">
        <v>230</v>
      </c>
      <c r="AA54" s="369">
        <v>1</v>
      </c>
      <c r="AB54" s="369">
        <v>1</v>
      </c>
      <c r="AC54" s="369" t="s">
        <v>230</v>
      </c>
      <c r="AD54" s="369" t="s">
        <v>230</v>
      </c>
      <c r="AE54" s="370" t="s">
        <v>230</v>
      </c>
      <c r="AF54" s="274" t="s">
        <v>102</v>
      </c>
      <c r="AG54" s="372" t="s">
        <v>230</v>
      </c>
      <c r="AH54" s="124" t="s">
        <v>230</v>
      </c>
      <c r="AI54" s="125" t="s">
        <v>230</v>
      </c>
    </row>
    <row r="55" spans="1:35" ht="39.950000000000003" customHeight="1" x14ac:dyDescent="0.2">
      <c r="A55" s="374" t="s">
        <v>231</v>
      </c>
      <c r="B55" s="214" t="s">
        <v>47</v>
      </c>
      <c r="C55" s="214" t="s">
        <v>58</v>
      </c>
      <c r="D55" s="214" t="s">
        <v>232</v>
      </c>
      <c r="E55" s="214" t="s">
        <v>233</v>
      </c>
      <c r="F55" s="214" t="s">
        <v>819</v>
      </c>
      <c r="G55" s="214" t="s">
        <v>51</v>
      </c>
      <c r="H55" s="214" t="s">
        <v>230</v>
      </c>
      <c r="I55" s="214" t="s">
        <v>234</v>
      </c>
      <c r="J55" s="375">
        <v>2024</v>
      </c>
      <c r="K55" s="376">
        <v>0</v>
      </c>
      <c r="L55" s="241">
        <v>4900</v>
      </c>
      <c r="M55" s="214">
        <v>0</v>
      </c>
      <c r="N55" s="375">
        <v>0</v>
      </c>
      <c r="O55" s="377">
        <v>0</v>
      </c>
      <c r="P55" s="214">
        <v>0</v>
      </c>
      <c r="Q55" s="378">
        <v>0</v>
      </c>
      <c r="R55" s="377">
        <v>0</v>
      </c>
      <c r="S55" s="214">
        <v>0</v>
      </c>
      <c r="T55" s="378">
        <v>0</v>
      </c>
      <c r="U55" s="377">
        <v>0</v>
      </c>
      <c r="V55" s="214">
        <v>0</v>
      </c>
      <c r="W55" s="378">
        <v>0</v>
      </c>
      <c r="X55" s="376">
        <v>0</v>
      </c>
      <c r="Y55" s="231">
        <f t="shared" si="2"/>
        <v>4900</v>
      </c>
      <c r="Z55" s="379" t="s">
        <v>230</v>
      </c>
      <c r="AA55" s="214">
        <v>1</v>
      </c>
      <c r="AB55" s="214">
        <v>1</v>
      </c>
      <c r="AC55" s="214">
        <v>2</v>
      </c>
      <c r="AD55" s="214">
        <v>3</v>
      </c>
      <c r="AE55" s="375" t="s">
        <v>54</v>
      </c>
      <c r="AF55" s="377" t="s">
        <v>65</v>
      </c>
      <c r="AG55" s="378" t="s">
        <v>230</v>
      </c>
      <c r="AH55" s="116"/>
      <c r="AI55" s="117"/>
    </row>
    <row r="56" spans="1:35" s="126" customFormat="1" ht="39.950000000000003" customHeight="1" x14ac:dyDescent="0.2">
      <c r="A56" s="368" t="s">
        <v>235</v>
      </c>
      <c r="B56" s="369" t="s">
        <v>47</v>
      </c>
      <c r="C56" s="369" t="s">
        <v>67</v>
      </c>
      <c r="D56" s="369" t="s">
        <v>149</v>
      </c>
      <c r="E56" s="369" t="s">
        <v>820</v>
      </c>
      <c r="F56" s="369" t="s">
        <v>821</v>
      </c>
      <c r="G56" s="369" t="s">
        <v>51</v>
      </c>
      <c r="H56" s="369" t="s">
        <v>230</v>
      </c>
      <c r="I56" s="369" t="s">
        <v>234</v>
      </c>
      <c r="J56" s="370">
        <v>2024</v>
      </c>
      <c r="K56" s="371">
        <v>0</v>
      </c>
      <c r="L56" s="241">
        <v>1500</v>
      </c>
      <c r="M56" s="369">
        <v>0</v>
      </c>
      <c r="N56" s="370">
        <v>0</v>
      </c>
      <c r="O56" s="274">
        <v>8000</v>
      </c>
      <c r="P56" s="369">
        <v>0</v>
      </c>
      <c r="Q56" s="372">
        <v>0</v>
      </c>
      <c r="R56" s="274">
        <v>0</v>
      </c>
      <c r="S56" s="369">
        <v>0</v>
      </c>
      <c r="T56" s="372">
        <v>0</v>
      </c>
      <c r="U56" s="274">
        <v>0</v>
      </c>
      <c r="V56" s="369">
        <v>0</v>
      </c>
      <c r="W56" s="372">
        <v>0</v>
      </c>
      <c r="X56" s="371">
        <v>0</v>
      </c>
      <c r="Y56" s="231">
        <f t="shared" si="2"/>
        <v>9500</v>
      </c>
      <c r="Z56" s="373" t="s">
        <v>230</v>
      </c>
      <c r="AA56" s="369">
        <v>2</v>
      </c>
      <c r="AB56" s="369">
        <v>1</v>
      </c>
      <c r="AC56" s="369">
        <v>2</v>
      </c>
      <c r="AD56" s="369">
        <v>3</v>
      </c>
      <c r="AE56" s="370" t="s">
        <v>54</v>
      </c>
      <c r="AF56" s="274" t="s">
        <v>102</v>
      </c>
      <c r="AG56" s="372" t="s">
        <v>230</v>
      </c>
      <c r="AH56" s="124" t="s">
        <v>230</v>
      </c>
      <c r="AI56" s="125" t="s">
        <v>230</v>
      </c>
    </row>
    <row r="57" spans="1:35" ht="39.950000000000003" customHeight="1" x14ac:dyDescent="0.2">
      <c r="A57" s="223" t="s">
        <v>238</v>
      </c>
      <c r="B57" s="215" t="s">
        <v>47</v>
      </c>
      <c r="C57" s="215" t="s">
        <v>67</v>
      </c>
      <c r="D57" s="215" t="s">
        <v>68</v>
      </c>
      <c r="E57" s="215" t="s">
        <v>239</v>
      </c>
      <c r="F57" s="218" t="s">
        <v>822</v>
      </c>
      <c r="G57" s="369" t="s">
        <v>51</v>
      </c>
      <c r="H57" s="215"/>
      <c r="I57" s="215" t="s">
        <v>52</v>
      </c>
      <c r="J57" s="238">
        <v>2024</v>
      </c>
      <c r="K57" s="232">
        <v>0</v>
      </c>
      <c r="L57" s="241">
        <v>12000</v>
      </c>
      <c r="M57" s="213">
        <v>0</v>
      </c>
      <c r="N57" s="224">
        <v>0</v>
      </c>
      <c r="O57" s="226">
        <v>0</v>
      </c>
      <c r="P57" s="213">
        <v>0</v>
      </c>
      <c r="Q57" s="227">
        <v>0</v>
      </c>
      <c r="R57" s="226">
        <v>0</v>
      </c>
      <c r="S57" s="213">
        <v>0</v>
      </c>
      <c r="T57" s="227">
        <v>0</v>
      </c>
      <c r="U57" s="226">
        <v>0</v>
      </c>
      <c r="V57" s="213">
        <v>0</v>
      </c>
      <c r="W57" s="227">
        <v>0</v>
      </c>
      <c r="X57" s="232">
        <v>0</v>
      </c>
      <c r="Y57" s="231">
        <f t="shared" si="2"/>
        <v>12000</v>
      </c>
      <c r="Z57" s="225"/>
      <c r="AA57" s="216">
        <v>2</v>
      </c>
      <c r="AB57" s="217" t="s">
        <v>114</v>
      </c>
      <c r="AC57" s="217" t="s">
        <v>63</v>
      </c>
      <c r="AD57" s="217" t="s">
        <v>114</v>
      </c>
      <c r="AE57" s="254" t="s">
        <v>64</v>
      </c>
      <c r="AF57" s="264" t="s">
        <v>72</v>
      </c>
      <c r="AG57" s="265"/>
      <c r="AH57" s="2"/>
      <c r="AI57" s="2"/>
    </row>
    <row r="58" spans="1:35" ht="48.75" customHeight="1" thickBot="1" x14ac:dyDescent="0.25">
      <c r="A58" s="364" t="s">
        <v>241</v>
      </c>
      <c r="B58" s="220" t="s">
        <v>47</v>
      </c>
      <c r="C58" s="220" t="s">
        <v>48</v>
      </c>
      <c r="D58" s="220" t="s">
        <v>242</v>
      </c>
      <c r="E58" s="220" t="s">
        <v>243</v>
      </c>
      <c r="F58" s="292" t="s">
        <v>824</v>
      </c>
      <c r="G58" s="369" t="s">
        <v>51</v>
      </c>
      <c r="H58" s="215"/>
      <c r="I58" s="219" t="s">
        <v>244</v>
      </c>
      <c r="J58" s="370">
        <v>2024</v>
      </c>
      <c r="K58" s="233">
        <v>0</v>
      </c>
      <c r="L58" s="242">
        <v>2200</v>
      </c>
      <c r="M58" s="213">
        <v>0</v>
      </c>
      <c r="N58" s="224">
        <v>0</v>
      </c>
      <c r="O58" s="226">
        <v>0</v>
      </c>
      <c r="P58" s="213">
        <v>0</v>
      </c>
      <c r="Q58" s="227">
        <v>0</v>
      </c>
      <c r="R58" s="226">
        <v>0</v>
      </c>
      <c r="S58" s="213">
        <v>0</v>
      </c>
      <c r="T58" s="227">
        <v>0</v>
      </c>
      <c r="U58" s="226">
        <v>0</v>
      </c>
      <c r="V58" s="213">
        <v>0</v>
      </c>
      <c r="W58" s="227">
        <v>0</v>
      </c>
      <c r="X58" s="232">
        <v>0</v>
      </c>
      <c r="Y58" s="231">
        <f t="shared" si="2"/>
        <v>2200</v>
      </c>
      <c r="Z58" s="225"/>
      <c r="AA58" s="216"/>
      <c r="AB58" s="217"/>
      <c r="AC58" s="217"/>
      <c r="AD58" s="217"/>
      <c r="AE58" s="254"/>
      <c r="AF58" s="266" t="s">
        <v>55</v>
      </c>
      <c r="AG58" s="267"/>
      <c r="AH58" s="2"/>
      <c r="AI58" s="2"/>
    </row>
    <row r="59" spans="1:35" ht="30" customHeight="1" thickBot="1" x14ac:dyDescent="0.25">
      <c r="A59" s="295">
        <f>COUNTA(A6:A58)</f>
        <v>53</v>
      </c>
      <c r="B59" s="296"/>
      <c r="C59" s="296"/>
      <c r="D59" s="296"/>
      <c r="E59" s="297"/>
      <c r="F59" s="298" t="s">
        <v>245</v>
      </c>
      <c r="G59" s="291"/>
      <c r="H59" s="34"/>
      <c r="I59" s="34"/>
      <c r="J59" s="36"/>
      <c r="K59" s="247">
        <f>SUM(K6:K58)</f>
        <v>17945.05</v>
      </c>
      <c r="L59" s="247">
        <f>SUM(L6:L58)</f>
        <v>230400</v>
      </c>
      <c r="M59" s="248">
        <f t="shared" ref="M59:X59" si="3">SUM(M6:M58)</f>
        <v>1000</v>
      </c>
      <c r="N59" s="249">
        <f t="shared" si="3"/>
        <v>0</v>
      </c>
      <c r="O59" s="247">
        <f t="shared" si="3"/>
        <v>204200</v>
      </c>
      <c r="P59" s="248">
        <f t="shared" si="3"/>
        <v>0</v>
      </c>
      <c r="Q59" s="250">
        <f t="shared" si="3"/>
        <v>0</v>
      </c>
      <c r="R59" s="247">
        <f t="shared" si="3"/>
        <v>25500</v>
      </c>
      <c r="S59" s="248">
        <f t="shared" si="3"/>
        <v>0</v>
      </c>
      <c r="T59" s="250">
        <f t="shared" si="3"/>
        <v>0</v>
      </c>
      <c r="U59" s="247">
        <f t="shared" si="3"/>
        <v>3000</v>
      </c>
      <c r="V59" s="248">
        <f t="shared" si="3"/>
        <v>0</v>
      </c>
      <c r="W59" s="250">
        <f t="shared" si="3"/>
        <v>0</v>
      </c>
      <c r="X59" s="247">
        <f t="shared" si="3"/>
        <v>0</v>
      </c>
      <c r="Y59" s="248">
        <f>SUM(Y6:Y58)</f>
        <v>482045.05</v>
      </c>
      <c r="Z59" s="235"/>
      <c r="AA59" s="36"/>
      <c r="AB59" s="35"/>
      <c r="AC59" s="35"/>
      <c r="AD59" s="35"/>
      <c r="AE59" s="268"/>
      <c r="AF59" s="269" t="s">
        <v>246</v>
      </c>
      <c r="AG59" s="270" t="s">
        <v>246</v>
      </c>
      <c r="AH59" s="2"/>
      <c r="AI59" s="2"/>
    </row>
    <row r="60" spans="1:35" ht="39.950000000000003" customHeight="1" x14ac:dyDescent="0.2">
      <c r="A60" s="293" t="s">
        <v>247</v>
      </c>
      <c r="B60" s="283" t="s">
        <v>248</v>
      </c>
      <c r="D60" s="283" t="s">
        <v>249</v>
      </c>
      <c r="E60" s="283" t="s">
        <v>250</v>
      </c>
      <c r="F60" s="294" t="s">
        <v>1016</v>
      </c>
      <c r="K60" s="282">
        <v>0</v>
      </c>
      <c r="L60" s="313">
        <v>8500</v>
      </c>
      <c r="M60" s="314">
        <v>0</v>
      </c>
      <c r="O60" s="310">
        <v>0</v>
      </c>
      <c r="P60" s="314">
        <v>0</v>
      </c>
      <c r="R60" s="310">
        <v>0</v>
      </c>
      <c r="S60" s="314">
        <v>0</v>
      </c>
      <c r="U60" s="310">
        <v>0</v>
      </c>
      <c r="V60" s="314">
        <v>0</v>
      </c>
      <c r="X60" s="310">
        <v>0</v>
      </c>
      <c r="Y60" s="314">
        <f>SUM(K60:X60)</f>
        <v>8500</v>
      </c>
      <c r="AF60" s="286" t="s">
        <v>251</v>
      </c>
      <c r="AG60" s="318"/>
    </row>
    <row r="61" spans="1:35" ht="39.950000000000003" customHeight="1" x14ac:dyDescent="0.2">
      <c r="A61" s="272" t="s">
        <v>252</v>
      </c>
      <c r="B61" s="271" t="s">
        <v>248</v>
      </c>
      <c r="D61" s="271" t="s">
        <v>253</v>
      </c>
      <c r="E61" s="271" t="s">
        <v>254</v>
      </c>
      <c r="F61" s="273" t="s">
        <v>1017</v>
      </c>
      <c r="K61" s="281">
        <v>0</v>
      </c>
      <c r="L61" s="315">
        <v>5000</v>
      </c>
      <c r="M61" s="280">
        <v>1000</v>
      </c>
      <c r="O61" s="279">
        <v>0</v>
      </c>
      <c r="P61" s="280">
        <v>0</v>
      </c>
      <c r="R61" s="279">
        <v>0</v>
      </c>
      <c r="S61" s="280">
        <v>0</v>
      </c>
      <c r="U61" s="279">
        <v>0</v>
      </c>
      <c r="V61" s="280">
        <v>0</v>
      </c>
      <c r="X61" s="279">
        <v>0</v>
      </c>
      <c r="Y61" s="280">
        <f t="shared" ref="Y61:Y62" si="4">SUM(K61:X61)</f>
        <v>6000</v>
      </c>
      <c r="AF61" s="284" t="s">
        <v>251</v>
      </c>
      <c r="AG61" s="285"/>
    </row>
    <row r="62" spans="1:35" ht="39.950000000000003" customHeight="1" thickBot="1" x14ac:dyDescent="0.25">
      <c r="A62" s="278" t="s">
        <v>255</v>
      </c>
      <c r="B62" s="276" t="s">
        <v>248</v>
      </c>
      <c r="D62" s="276" t="s">
        <v>256</v>
      </c>
      <c r="E62" s="276" t="s">
        <v>257</v>
      </c>
      <c r="F62" s="277"/>
      <c r="K62" s="312">
        <v>50</v>
      </c>
      <c r="L62" s="316">
        <v>11000</v>
      </c>
      <c r="M62" s="317">
        <v>0</v>
      </c>
      <c r="O62" s="311">
        <v>0</v>
      </c>
      <c r="P62" s="317">
        <v>0</v>
      </c>
      <c r="R62" s="311">
        <v>0</v>
      </c>
      <c r="S62" s="317">
        <v>0</v>
      </c>
      <c r="U62" s="311">
        <v>0</v>
      </c>
      <c r="V62" s="317">
        <v>0</v>
      </c>
      <c r="X62" s="311">
        <v>0</v>
      </c>
      <c r="Y62" s="317">
        <f t="shared" si="4"/>
        <v>11050</v>
      </c>
      <c r="AF62" s="266" t="s">
        <v>72</v>
      </c>
      <c r="AG62" s="319"/>
    </row>
    <row r="63" spans="1:35" ht="30" customHeight="1" thickBot="1" x14ac:dyDescent="0.25">
      <c r="A63" s="295">
        <f>COUNTA(A60:A62)</f>
        <v>3</v>
      </c>
      <c r="B63" s="296"/>
      <c r="C63" s="296"/>
      <c r="D63" s="296"/>
      <c r="E63" s="297"/>
      <c r="F63" s="298" t="s">
        <v>259</v>
      </c>
      <c r="G63" s="291"/>
      <c r="H63" s="34"/>
      <c r="I63" s="34"/>
      <c r="J63" s="36"/>
      <c r="K63" s="247">
        <f>SUM(K60:K62)</f>
        <v>50</v>
      </c>
      <c r="L63" s="247">
        <f>SUM(L60:L62)</f>
        <v>24500</v>
      </c>
      <c r="M63" s="248">
        <f t="shared" ref="M63:Y63" si="5">SUM(M60:M62)</f>
        <v>1000</v>
      </c>
      <c r="N63" s="249">
        <f t="shared" si="5"/>
        <v>0</v>
      </c>
      <c r="O63" s="247">
        <f t="shared" si="5"/>
        <v>0</v>
      </c>
      <c r="P63" s="248">
        <f t="shared" si="5"/>
        <v>0</v>
      </c>
      <c r="Q63" s="250">
        <f t="shared" si="5"/>
        <v>0</v>
      </c>
      <c r="R63" s="247">
        <f t="shared" si="5"/>
        <v>0</v>
      </c>
      <c r="S63" s="248">
        <f t="shared" si="5"/>
        <v>0</v>
      </c>
      <c r="T63" s="250">
        <f t="shared" si="5"/>
        <v>0</v>
      </c>
      <c r="U63" s="247">
        <f t="shared" si="5"/>
        <v>0</v>
      </c>
      <c r="V63" s="248">
        <f t="shared" si="5"/>
        <v>0</v>
      </c>
      <c r="W63" s="250">
        <f t="shared" si="5"/>
        <v>0</v>
      </c>
      <c r="X63" s="247">
        <f t="shared" si="5"/>
        <v>0</v>
      </c>
      <c r="Y63" s="247">
        <f t="shared" si="5"/>
        <v>25550</v>
      </c>
      <c r="Z63" s="235"/>
      <c r="AA63" s="36"/>
      <c r="AB63" s="35"/>
      <c r="AC63" s="35"/>
      <c r="AD63" s="35"/>
      <c r="AE63" s="268"/>
      <c r="AF63" s="269" t="s">
        <v>246</v>
      </c>
      <c r="AG63" s="270" t="s">
        <v>246</v>
      </c>
      <c r="AH63" s="2"/>
      <c r="AI63" s="2"/>
    </row>
    <row r="64" spans="1:35" ht="54" customHeight="1" thickBot="1" x14ac:dyDescent="0.25">
      <c r="A64" s="293" t="s">
        <v>260</v>
      </c>
      <c r="B64" s="283" t="s">
        <v>261</v>
      </c>
      <c r="D64" s="283" t="s">
        <v>262</v>
      </c>
      <c r="E64" s="283" t="s">
        <v>263</v>
      </c>
      <c r="F64" s="299" t="s">
        <v>1058</v>
      </c>
      <c r="K64" s="327">
        <v>727</v>
      </c>
      <c r="L64" s="330">
        <v>29500</v>
      </c>
      <c r="M64" s="321">
        <v>0</v>
      </c>
      <c r="O64" s="320">
        <v>0</v>
      </c>
      <c r="P64" s="321">
        <v>0</v>
      </c>
      <c r="R64" s="320">
        <v>0</v>
      </c>
      <c r="S64" s="321">
        <v>0</v>
      </c>
      <c r="U64" s="320">
        <v>0</v>
      </c>
      <c r="V64" s="321">
        <v>0</v>
      </c>
      <c r="W64" s="329">
        <v>0</v>
      </c>
      <c r="X64" s="320">
        <v>0</v>
      </c>
      <c r="Y64" s="314">
        <f>SUM(K64:X64)</f>
        <v>30227</v>
      </c>
      <c r="AF64" s="286" t="s">
        <v>251</v>
      </c>
      <c r="AG64" s="287"/>
    </row>
    <row r="65" spans="1:35" ht="22.5" x14ac:dyDescent="0.2">
      <c r="A65" s="275" t="s">
        <v>264</v>
      </c>
      <c r="B65" s="271" t="s">
        <v>261</v>
      </c>
      <c r="D65" s="271" t="s">
        <v>265</v>
      </c>
      <c r="E65" s="271" t="s">
        <v>266</v>
      </c>
      <c r="F65" s="7"/>
      <c r="K65" s="322">
        <v>250</v>
      </c>
      <c r="L65" s="362">
        <v>2000</v>
      </c>
      <c r="M65" s="323">
        <v>0</v>
      </c>
      <c r="O65" s="183">
        <v>0</v>
      </c>
      <c r="P65" s="184">
        <v>0</v>
      </c>
      <c r="R65" s="183">
        <v>0</v>
      </c>
      <c r="S65" s="184">
        <v>0</v>
      </c>
      <c r="T65" s="329">
        <v>0</v>
      </c>
      <c r="U65" s="183">
        <v>0</v>
      </c>
      <c r="V65" s="184">
        <v>0</v>
      </c>
      <c r="W65" s="329">
        <v>0</v>
      </c>
      <c r="X65" s="183">
        <v>0</v>
      </c>
      <c r="Y65" s="280">
        <f t="shared" ref="Y65" si="6">SUM(K65:X65)</f>
        <v>2250</v>
      </c>
      <c r="AF65" s="286" t="s">
        <v>268</v>
      </c>
      <c r="AG65" s="288"/>
    </row>
    <row r="66" spans="1:35" ht="99.75" customHeight="1" thickBot="1" x14ac:dyDescent="0.25">
      <c r="A66" s="300" t="s">
        <v>269</v>
      </c>
      <c r="B66" s="276" t="s">
        <v>261</v>
      </c>
      <c r="D66" s="276" t="s">
        <v>265</v>
      </c>
      <c r="E66" s="301" t="s">
        <v>1103</v>
      </c>
      <c r="F66" s="18"/>
      <c r="K66" s="328">
        <v>1070.8499999999999</v>
      </c>
      <c r="L66" s="363">
        <v>2000</v>
      </c>
      <c r="M66" s="325">
        <v>0</v>
      </c>
      <c r="O66" s="324">
        <v>3000</v>
      </c>
      <c r="P66" s="326">
        <v>0</v>
      </c>
      <c r="Q66" s="329"/>
      <c r="R66" s="324">
        <v>75000</v>
      </c>
      <c r="S66" s="326">
        <v>0</v>
      </c>
      <c r="T66" s="329"/>
      <c r="U66" s="324">
        <v>97000</v>
      </c>
      <c r="V66" s="326">
        <v>0</v>
      </c>
      <c r="W66" s="329"/>
      <c r="X66" s="324">
        <v>0</v>
      </c>
      <c r="Y66" s="317">
        <f>SUM(K66:X66)</f>
        <v>178070.85</v>
      </c>
      <c r="AF66" s="289" t="s">
        <v>251</v>
      </c>
      <c r="AG66" s="290"/>
    </row>
    <row r="67" spans="1:35" ht="30" customHeight="1" thickBot="1" x14ac:dyDescent="0.25">
      <c r="A67" s="295">
        <f>COUNTA(A64:A66)</f>
        <v>3</v>
      </c>
      <c r="B67" s="296"/>
      <c r="C67" s="296"/>
      <c r="D67" s="296"/>
      <c r="E67" s="297"/>
      <c r="F67" s="298" t="s">
        <v>271</v>
      </c>
      <c r="G67" s="291"/>
      <c r="H67" s="34"/>
      <c r="I67" s="34"/>
      <c r="J67" s="36"/>
      <c r="K67" s="247">
        <f>SUM(K64:K66)</f>
        <v>2047.85</v>
      </c>
      <c r="L67" s="247">
        <f t="shared" ref="L67:Y67" si="7">SUM(L64:L66)</f>
        <v>33500</v>
      </c>
      <c r="M67" s="247">
        <f t="shared" si="7"/>
        <v>0</v>
      </c>
      <c r="N67" s="247">
        <f t="shared" si="7"/>
        <v>0</v>
      </c>
      <c r="O67" s="247">
        <f t="shared" si="7"/>
        <v>3000</v>
      </c>
      <c r="P67" s="247">
        <f t="shared" si="7"/>
        <v>0</v>
      </c>
      <c r="Q67" s="247">
        <f t="shared" si="7"/>
        <v>0</v>
      </c>
      <c r="R67" s="247">
        <f t="shared" si="7"/>
        <v>75000</v>
      </c>
      <c r="S67" s="247">
        <f t="shared" si="7"/>
        <v>0</v>
      </c>
      <c r="T67" s="247">
        <f t="shared" si="7"/>
        <v>0</v>
      </c>
      <c r="U67" s="247">
        <f t="shared" si="7"/>
        <v>97000</v>
      </c>
      <c r="V67" s="247">
        <f t="shared" si="7"/>
        <v>0</v>
      </c>
      <c r="W67" s="247">
        <f t="shared" si="7"/>
        <v>0</v>
      </c>
      <c r="X67" s="302">
        <f t="shared" si="7"/>
        <v>0</v>
      </c>
      <c r="Y67" s="302">
        <f t="shared" si="7"/>
        <v>210547.85</v>
      </c>
      <c r="Z67" s="303"/>
      <c r="AA67" s="304"/>
      <c r="AB67" s="305"/>
      <c r="AC67" s="305"/>
      <c r="AD67" s="305"/>
      <c r="AE67" s="306"/>
      <c r="AF67" s="307" t="s">
        <v>246</v>
      </c>
      <c r="AG67" s="308" t="s">
        <v>246</v>
      </c>
      <c r="AH67" s="2"/>
      <c r="AI67" s="2"/>
    </row>
    <row r="68" spans="1:35" ht="78.75" x14ac:dyDescent="0.2">
      <c r="A68" s="108" t="s">
        <v>272</v>
      </c>
      <c r="B68" s="9" t="s">
        <v>273</v>
      </c>
      <c r="D68" s="9" t="s">
        <v>274</v>
      </c>
      <c r="E68" s="9" t="s">
        <v>275</v>
      </c>
      <c r="F68" s="299" t="s">
        <v>1104</v>
      </c>
      <c r="K68" s="244">
        <v>0</v>
      </c>
      <c r="L68" s="330">
        <v>5000</v>
      </c>
      <c r="M68" s="321">
        <v>0</v>
      </c>
      <c r="O68" s="320">
        <v>0</v>
      </c>
      <c r="P68" s="321">
        <v>0</v>
      </c>
      <c r="R68" s="320">
        <v>0</v>
      </c>
      <c r="S68" s="321">
        <v>0</v>
      </c>
      <c r="U68" s="320">
        <v>0</v>
      </c>
      <c r="V68" s="321">
        <v>0</v>
      </c>
      <c r="X68" s="327">
        <v>0</v>
      </c>
      <c r="Y68" s="314">
        <f>SUM(K68:X68)</f>
        <v>5000</v>
      </c>
      <c r="Z68" s="333"/>
      <c r="AA68" s="309"/>
      <c r="AB68" s="309"/>
      <c r="AC68" s="309"/>
      <c r="AD68" s="309"/>
      <c r="AE68" s="335"/>
      <c r="AF68" s="336" t="s">
        <v>277</v>
      </c>
      <c r="AG68" s="337"/>
    </row>
    <row r="69" spans="1:35" ht="62.25" customHeight="1" x14ac:dyDescent="0.2">
      <c r="A69" s="108" t="s">
        <v>278</v>
      </c>
      <c r="B69" s="9" t="s">
        <v>273</v>
      </c>
      <c r="D69" s="9" t="s">
        <v>279</v>
      </c>
      <c r="E69" s="9" t="s">
        <v>280</v>
      </c>
      <c r="F69" s="299" t="s">
        <v>1105</v>
      </c>
      <c r="K69" s="231">
        <v>95</v>
      </c>
      <c r="L69" s="331">
        <v>2500</v>
      </c>
      <c r="M69" s="184">
        <v>0</v>
      </c>
      <c r="O69" s="183">
        <v>0</v>
      </c>
      <c r="P69" s="332">
        <v>20000</v>
      </c>
      <c r="R69" s="183">
        <v>0</v>
      </c>
      <c r="S69" s="332">
        <v>80000</v>
      </c>
      <c r="U69" s="183">
        <v>0</v>
      </c>
      <c r="V69" s="184">
        <v>0</v>
      </c>
      <c r="X69" s="334">
        <v>0</v>
      </c>
      <c r="Y69" s="280">
        <f t="shared" ref="Y69:Y70" si="8">SUM(K69:X69)</f>
        <v>102595</v>
      </c>
      <c r="Z69" s="333"/>
      <c r="AA69" s="309"/>
      <c r="AB69" s="309"/>
      <c r="AC69" s="309"/>
      <c r="AD69" s="309"/>
      <c r="AE69" s="335"/>
      <c r="AF69" s="258" t="s">
        <v>251</v>
      </c>
      <c r="AG69" s="338"/>
    </row>
    <row r="70" spans="1:35" ht="101.25" customHeight="1" thickBot="1" x14ac:dyDescent="0.25">
      <c r="A70" s="108" t="s">
        <v>282</v>
      </c>
      <c r="B70" s="9" t="s">
        <v>273</v>
      </c>
      <c r="D70" s="9" t="s">
        <v>279</v>
      </c>
      <c r="E70" s="215" t="s">
        <v>283</v>
      </c>
      <c r="F70" s="299" t="s">
        <v>836</v>
      </c>
      <c r="K70" s="350">
        <v>0</v>
      </c>
      <c r="L70" s="351">
        <v>3700</v>
      </c>
      <c r="M70" s="196">
        <v>0</v>
      </c>
      <c r="O70" s="324">
        <v>0</v>
      </c>
      <c r="P70" s="326">
        <v>0</v>
      </c>
      <c r="R70" s="324">
        <v>0</v>
      </c>
      <c r="S70" s="326">
        <v>0</v>
      </c>
      <c r="U70" s="324">
        <v>0</v>
      </c>
      <c r="V70" s="326">
        <v>0</v>
      </c>
      <c r="X70" s="328">
        <v>0</v>
      </c>
      <c r="Y70" s="317">
        <f t="shared" si="8"/>
        <v>3700</v>
      </c>
      <c r="Z70" s="333"/>
      <c r="AA70" s="309"/>
      <c r="AB70" s="309"/>
      <c r="AC70" s="309"/>
      <c r="AD70" s="309"/>
      <c r="AE70" s="335"/>
      <c r="AF70" s="339" t="s">
        <v>251</v>
      </c>
      <c r="AG70" s="340"/>
    </row>
    <row r="71" spans="1:35" ht="30" customHeight="1" thickBot="1" x14ac:dyDescent="0.25">
      <c r="A71" s="295">
        <f>COUNTA(A68:A70)</f>
        <v>3</v>
      </c>
      <c r="B71" s="296"/>
      <c r="C71" s="296"/>
      <c r="D71" s="296"/>
      <c r="E71" s="297"/>
      <c r="F71" s="298" t="s">
        <v>285</v>
      </c>
      <c r="G71" s="291"/>
      <c r="H71" s="34"/>
      <c r="I71" s="34"/>
      <c r="J71" s="349"/>
      <c r="K71" s="352">
        <f>SUM(K68:K70)</f>
        <v>95</v>
      </c>
      <c r="L71" s="353">
        <f t="shared" ref="L71:X71" si="9">SUM(L68:L70)</f>
        <v>11200</v>
      </c>
      <c r="M71" s="354">
        <f t="shared" si="9"/>
        <v>0</v>
      </c>
      <c r="N71" s="346">
        <f t="shared" si="9"/>
        <v>0</v>
      </c>
      <c r="O71" s="353">
        <f t="shared" si="9"/>
        <v>0</v>
      </c>
      <c r="P71" s="357">
        <f t="shared" si="9"/>
        <v>20000</v>
      </c>
      <c r="Q71" s="356">
        <f t="shared" si="9"/>
        <v>0</v>
      </c>
      <c r="R71" s="348">
        <f t="shared" si="9"/>
        <v>0</v>
      </c>
      <c r="S71" s="348">
        <f t="shared" si="9"/>
        <v>80000</v>
      </c>
      <c r="T71" s="347">
        <f t="shared" si="9"/>
        <v>0</v>
      </c>
      <c r="U71" s="348">
        <f t="shared" si="9"/>
        <v>0</v>
      </c>
      <c r="V71" s="348">
        <f t="shared" si="9"/>
        <v>0</v>
      </c>
      <c r="W71" s="347">
        <f t="shared" si="9"/>
        <v>0</v>
      </c>
      <c r="X71" s="348">
        <f t="shared" si="9"/>
        <v>0</v>
      </c>
      <c r="Y71" s="348">
        <f>SUM(Y68:Y70)</f>
        <v>111295</v>
      </c>
      <c r="Z71" s="303"/>
      <c r="AA71" s="304"/>
      <c r="AB71" s="305"/>
      <c r="AC71" s="305"/>
      <c r="AD71" s="305"/>
      <c r="AE71" s="306"/>
      <c r="AF71" s="341" t="s">
        <v>246</v>
      </c>
      <c r="AG71" s="270" t="s">
        <v>246</v>
      </c>
      <c r="AH71" s="2"/>
      <c r="AI71" s="2"/>
    </row>
    <row r="72" spans="1:35" ht="55.5" customHeight="1" thickBot="1" x14ac:dyDescent="0.25">
      <c r="A72" s="108" t="s">
        <v>286</v>
      </c>
      <c r="B72" s="9" t="s">
        <v>287</v>
      </c>
      <c r="D72" s="9" t="s">
        <v>288</v>
      </c>
      <c r="E72" s="9" t="s">
        <v>289</v>
      </c>
      <c r="F72" s="299" t="s">
        <v>1106</v>
      </c>
      <c r="K72" s="344">
        <v>0</v>
      </c>
      <c r="L72" s="345">
        <v>30000</v>
      </c>
      <c r="M72" s="355">
        <v>0</v>
      </c>
      <c r="O72" s="358">
        <v>0</v>
      </c>
      <c r="P72" s="355">
        <v>0</v>
      </c>
      <c r="R72" s="358">
        <v>0</v>
      </c>
      <c r="S72" s="355">
        <v>0</v>
      </c>
      <c r="U72" s="358">
        <v>0</v>
      </c>
      <c r="V72" s="355">
        <v>0</v>
      </c>
      <c r="X72" s="322">
        <v>0</v>
      </c>
      <c r="Y72" s="360">
        <f>SUM(K72:X72)</f>
        <v>30000</v>
      </c>
      <c r="AF72" s="342" t="s">
        <v>291</v>
      </c>
      <c r="AG72" s="343"/>
    </row>
    <row r="73" spans="1:35" ht="30" customHeight="1" thickBot="1" x14ac:dyDescent="0.25">
      <c r="A73" s="295">
        <f>COUNTA(A72)</f>
        <v>1</v>
      </c>
      <c r="B73" s="296"/>
      <c r="C73" s="296"/>
      <c r="D73" s="296"/>
      <c r="E73" s="297"/>
      <c r="F73" s="298" t="s">
        <v>292</v>
      </c>
      <c r="G73" s="291"/>
      <c r="H73" s="34"/>
      <c r="I73" s="34"/>
      <c r="J73" s="36"/>
      <c r="K73" s="346">
        <f>SUM(K72)</f>
        <v>0</v>
      </c>
      <c r="L73" s="353">
        <f t="shared" ref="L73:Y73" si="10">SUM(L72)</f>
        <v>30000</v>
      </c>
      <c r="M73" s="354">
        <f t="shared" si="10"/>
        <v>0</v>
      </c>
      <c r="N73" s="346">
        <f t="shared" si="10"/>
        <v>0</v>
      </c>
      <c r="O73" s="353">
        <f t="shared" si="10"/>
        <v>0</v>
      </c>
      <c r="P73" s="357">
        <f t="shared" si="10"/>
        <v>0</v>
      </c>
      <c r="Q73" s="359">
        <f t="shared" si="10"/>
        <v>0</v>
      </c>
      <c r="R73" s="353">
        <f t="shared" si="10"/>
        <v>0</v>
      </c>
      <c r="S73" s="357">
        <f t="shared" si="10"/>
        <v>0</v>
      </c>
      <c r="T73" s="361">
        <f t="shared" si="10"/>
        <v>0</v>
      </c>
      <c r="U73" s="353">
        <f t="shared" si="10"/>
        <v>0</v>
      </c>
      <c r="V73" s="357">
        <f t="shared" si="10"/>
        <v>0</v>
      </c>
      <c r="W73" s="361">
        <f t="shared" si="10"/>
        <v>0</v>
      </c>
      <c r="X73" s="353">
        <f t="shared" si="10"/>
        <v>0</v>
      </c>
      <c r="Y73" s="357">
        <f t="shared" si="10"/>
        <v>30000</v>
      </c>
      <c r="Z73" s="303"/>
      <c r="AA73" s="304"/>
      <c r="AB73" s="305"/>
      <c r="AC73" s="305"/>
      <c r="AD73" s="305"/>
      <c r="AE73" s="306"/>
      <c r="AF73" s="341" t="s">
        <v>246</v>
      </c>
      <c r="AG73" s="270" t="s">
        <v>246</v>
      </c>
      <c r="AH73" s="2"/>
      <c r="AI73" s="2"/>
    </row>
    <row r="74" spans="1:35" ht="13.5" thickBot="1" x14ac:dyDescent="0.25"/>
    <row r="75" spans="1:35" ht="30" customHeight="1" thickBot="1" x14ac:dyDescent="0.25">
      <c r="A75" s="295">
        <f>A73+A71+A67+A63+A59</f>
        <v>63</v>
      </c>
      <c r="B75" s="296"/>
      <c r="C75" s="296"/>
      <c r="D75" s="296"/>
      <c r="E75" s="297"/>
      <c r="F75" s="298" t="s">
        <v>293</v>
      </c>
      <c r="G75" s="291"/>
      <c r="H75" s="34"/>
      <c r="I75" s="34"/>
      <c r="J75" s="36"/>
      <c r="K75" s="346">
        <f>K73+K71+K67+K63+K59</f>
        <v>20137.899999999998</v>
      </c>
      <c r="L75" s="353">
        <f t="shared" ref="L75:Y75" si="11">L73+L71+L67+L63+L59</f>
        <v>329600</v>
      </c>
      <c r="M75" s="354">
        <f t="shared" si="11"/>
        <v>2000</v>
      </c>
      <c r="N75" s="346">
        <f t="shared" si="11"/>
        <v>0</v>
      </c>
      <c r="O75" s="353">
        <f t="shared" si="11"/>
        <v>207200</v>
      </c>
      <c r="P75" s="357">
        <f t="shared" si="11"/>
        <v>20000</v>
      </c>
      <c r="Q75" s="359">
        <f t="shared" si="11"/>
        <v>0</v>
      </c>
      <c r="R75" s="353">
        <f t="shared" si="11"/>
        <v>100500</v>
      </c>
      <c r="S75" s="357">
        <f t="shared" si="11"/>
        <v>80000</v>
      </c>
      <c r="T75" s="361">
        <f t="shared" si="11"/>
        <v>0</v>
      </c>
      <c r="U75" s="353">
        <f t="shared" si="11"/>
        <v>100000</v>
      </c>
      <c r="V75" s="357">
        <f t="shared" si="11"/>
        <v>0</v>
      </c>
      <c r="W75" s="361">
        <f t="shared" si="11"/>
        <v>0</v>
      </c>
      <c r="X75" s="353">
        <f t="shared" si="11"/>
        <v>0</v>
      </c>
      <c r="Y75" s="357">
        <f t="shared" si="11"/>
        <v>859437.89999999991</v>
      </c>
      <c r="Z75" s="303"/>
      <c r="AA75" s="304"/>
      <c r="AB75" s="305"/>
      <c r="AC75" s="305"/>
      <c r="AD75" s="305"/>
      <c r="AE75" s="306"/>
      <c r="AF75" s="341" t="s">
        <v>246</v>
      </c>
      <c r="AG75" s="270" t="s">
        <v>246</v>
      </c>
      <c r="AH75" s="2"/>
      <c r="AI75" s="2"/>
    </row>
  </sheetData>
  <mergeCells count="5">
    <mergeCell ref="B2:F2"/>
    <mergeCell ref="L4:N4"/>
    <mergeCell ref="O4:Q4"/>
    <mergeCell ref="R4:T4"/>
    <mergeCell ref="U4:W4"/>
  </mergeCells>
  <pageMargins left="0.7" right="0.7" top="0.78740157499999996" bottom="0.78740157499999996"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7273262-93fa-4902-9abc-0950e41a00d2" xsi:nil="true"/>
    <lcf76f155ced4ddcb4097134ff3c332f xmlns="7aa1e5a2-d1d6-4a77-838d-8ee67b6b7fc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71A528FD16634084D7641EBA3409B2" ma:contentTypeVersion="14" ma:contentTypeDescription="Create a new document." ma:contentTypeScope="" ma:versionID="c206950b9d15a6664fd64a04a9a0d92c">
  <xsd:schema xmlns:xsd="http://www.w3.org/2001/XMLSchema" xmlns:xs="http://www.w3.org/2001/XMLSchema" xmlns:p="http://schemas.microsoft.com/office/2006/metadata/properties" xmlns:ns2="7aa1e5a2-d1d6-4a77-838d-8ee67b6b7fc1" xmlns:ns3="47273262-93fa-4902-9abc-0950e41a00d2" targetNamespace="http://schemas.microsoft.com/office/2006/metadata/properties" ma:root="true" ma:fieldsID="8989cd5d58583cc949d41dcf7c7ee035" ns2:_="" ns3:_="">
    <xsd:import namespace="7aa1e5a2-d1d6-4a77-838d-8ee67b6b7fc1"/>
    <xsd:import namespace="47273262-93fa-4902-9abc-0950e41a00d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a1e5a2-d1d6-4a77-838d-8ee67b6b7f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b36011f-fa83-4881-9f6b-75cac07ef45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273262-93fa-4902-9abc-0950e41a00d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9568019-71ab-4f25-8913-5e7070a0e25e}" ma:internalName="TaxCatchAll" ma:showField="CatchAllData" ma:web="47273262-93fa-4902-9abc-0950e41a00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0BE180-9111-4E7B-A8BC-1BFACEB81627}">
  <ds:schemaRefs>
    <ds:schemaRef ds:uri="http://schemas.microsoft.com/office/2006/documentManagement/types"/>
    <ds:schemaRef ds:uri="http://www.w3.org/XML/1998/namespace"/>
    <ds:schemaRef ds:uri="http://purl.org/dc/terms/"/>
    <ds:schemaRef ds:uri="http://purl.org/dc/elements/1.1/"/>
    <ds:schemaRef ds:uri="7aa1e5a2-d1d6-4a77-838d-8ee67b6b7fc1"/>
    <ds:schemaRef ds:uri="http://purl.org/dc/dcmitype/"/>
    <ds:schemaRef ds:uri="47273262-93fa-4902-9abc-0950e41a00d2"/>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4E0FE68-8931-4E60-B8E4-71343A15050A}">
  <ds:schemaRefs>
    <ds:schemaRef ds:uri="http://schemas.microsoft.com/sharepoint/v3/contenttype/forms"/>
  </ds:schemaRefs>
</ds:datastoreItem>
</file>

<file path=customXml/itemProps3.xml><?xml version="1.0" encoding="utf-8"?>
<ds:datastoreItem xmlns:ds="http://schemas.openxmlformats.org/officeDocument/2006/customXml" ds:itemID="{B65C6E0B-DD53-4CCC-8917-D7562E653A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a1e5a2-d1d6-4a77-838d-8ee67b6b7fc1"/>
    <ds:schemaRef ds:uri="47273262-93fa-4902-9abc-0950e41a00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5</vt:i4>
      </vt:variant>
    </vt:vector>
  </HeadingPairs>
  <TitlesOfParts>
    <vt:vector size="14" baseType="lpstr">
      <vt:lpstr>SOUHRN</vt:lpstr>
      <vt:lpstr>FINAL přehled nových závazků</vt:lpstr>
      <vt:lpstr>List1</vt:lpstr>
      <vt:lpstr> ŠMS do 20.7.před final úpravou</vt:lpstr>
      <vt:lpstr>ZDR</vt:lpstr>
      <vt:lpstr>DSH</vt:lpstr>
      <vt:lpstr>SOC</vt:lpstr>
      <vt:lpstr>KPP</vt:lpstr>
      <vt:lpstr>Final přehled pro FIN </vt:lpstr>
      <vt:lpstr>' ŠMS do 20.7.před final úpravou'!Názvy_tisku</vt:lpstr>
      <vt:lpstr>DSH!Názvy_tisku</vt:lpstr>
      <vt:lpstr>KPP!Názvy_tisku</vt:lpstr>
      <vt:lpstr>SOC!Názvy_tisku</vt:lpstr>
      <vt:lpstr>ZDR!Názvy_tisku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Šigutová Vladislava</dc:creator>
  <cp:keywords/>
  <dc:description/>
  <cp:lastModifiedBy>Kubíková Renata</cp:lastModifiedBy>
  <cp:revision/>
  <dcterms:created xsi:type="dcterms:W3CDTF">2023-04-06T06:45:07Z</dcterms:created>
  <dcterms:modified xsi:type="dcterms:W3CDTF">2023-08-15T07:28:12Z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15ad6d0-798b-44f9-b3fd-112ad6275fb4_Enabled">
    <vt:lpwstr>true</vt:lpwstr>
  </property>
  <property fmtid="{D5CDD505-2E9C-101B-9397-08002B2CF9AE}" pid="3" name="MSIP_Label_215ad6d0-798b-44f9-b3fd-112ad6275fb4_SetDate">
    <vt:lpwstr>2023-04-10T17:40:59Z</vt:lpwstr>
  </property>
  <property fmtid="{D5CDD505-2E9C-101B-9397-08002B2CF9AE}" pid="4" name="MSIP_Label_215ad6d0-798b-44f9-b3fd-112ad6275fb4_Method">
    <vt:lpwstr>Standard</vt:lpwstr>
  </property>
  <property fmtid="{D5CDD505-2E9C-101B-9397-08002B2CF9AE}" pid="5" name="MSIP_Label_215ad6d0-798b-44f9-b3fd-112ad6275fb4_Name">
    <vt:lpwstr>Neveřejná informace (popis)</vt:lpwstr>
  </property>
  <property fmtid="{D5CDD505-2E9C-101B-9397-08002B2CF9AE}" pid="6" name="MSIP_Label_215ad6d0-798b-44f9-b3fd-112ad6275fb4_SiteId">
    <vt:lpwstr>39f24d0b-aa30-4551-8e81-43c77cf1000e</vt:lpwstr>
  </property>
  <property fmtid="{D5CDD505-2E9C-101B-9397-08002B2CF9AE}" pid="7" name="MSIP_Label_215ad6d0-798b-44f9-b3fd-112ad6275fb4_ActionId">
    <vt:lpwstr>1c186ff8-a7bf-4de4-9095-61147f5eefef</vt:lpwstr>
  </property>
  <property fmtid="{D5CDD505-2E9C-101B-9397-08002B2CF9AE}" pid="8" name="MSIP_Label_215ad6d0-798b-44f9-b3fd-112ad6275fb4_ContentBits">
    <vt:lpwstr>2</vt:lpwstr>
  </property>
  <property fmtid="{D5CDD505-2E9C-101B-9397-08002B2CF9AE}" pid="9" name="ContentTypeId">
    <vt:lpwstr>0x010100D671A528FD16634084D7641EBA3409B2</vt:lpwstr>
  </property>
  <property fmtid="{D5CDD505-2E9C-101B-9397-08002B2CF9AE}" pid="10" name="MediaServiceImageTags">
    <vt:lpwstr/>
  </property>
</Properties>
</file>