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k_jurakova3151\OneDrive - Moravskoslezský kraj\Plocha\ZK ZÁŘÍ\"/>
    </mc:Choice>
  </mc:AlternateContent>
  <xr:revisionPtr revIDLastSave="150" documentId="8_{0A373002-F222-4F08-8F7A-E5EF05C3E060}" xr6:coauthVersionLast="44" xr6:coauthVersionMax="44" xr10:uidLastSave="{36124AC2-11AE-4F20-90DB-67ED19025087}"/>
  <bookViews>
    <workbookView xWindow="-120" yWindow="-120" windowWidth="29040" windowHeight="15840" xr2:uid="{2B209719-40A4-4F4F-B56B-5355AB1FF849}"/>
  </bookViews>
  <sheets>
    <sheet name="Příloha č. 2" sheetId="1" r:id="rId1"/>
  </sheets>
  <externalReferences>
    <externalReference r:id="rId2"/>
    <externalReference r:id="rId3"/>
  </externalReferences>
  <definedNames>
    <definedName name="_xlnm._FilterDatabase" localSheetId="0" hidden="1">'Příloha č. 2'!$A$3:$F$93</definedName>
    <definedName name="kurz" localSheetId="0">[1]rozhodnutí!$N$31</definedName>
    <definedName name="kurz">[2]rozhodnutí!$N$31</definedName>
    <definedName name="_xlnm.Print_Titles" localSheetId="0">'Příloha č. 2'!$2:$4</definedName>
    <definedName name="_xlnm.Print_Area" localSheetId="0">'Příloha č. 2'!$A$1:$F$93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0" i="1" l="1"/>
  <c r="C81" i="1" l="1"/>
  <c r="B62" i="1" l="1"/>
  <c r="E90" i="1" l="1"/>
  <c r="D90" i="1"/>
  <c r="F89" i="1"/>
  <c r="F88" i="1"/>
  <c r="F87" i="1"/>
  <c r="F86" i="1"/>
  <c r="F85" i="1"/>
  <c r="F84" i="1"/>
  <c r="F83" i="1"/>
  <c r="C82" i="1"/>
  <c r="B82" i="1"/>
  <c r="B90" i="1" s="1"/>
  <c r="F81" i="1"/>
  <c r="F80" i="1"/>
  <c r="E78" i="1"/>
  <c r="D78" i="1"/>
  <c r="C78" i="1"/>
  <c r="B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E54" i="1"/>
  <c r="D54" i="1"/>
  <c r="B54" i="1"/>
  <c r="F53" i="1"/>
  <c r="F52" i="1"/>
  <c r="F51" i="1"/>
  <c r="F49" i="1"/>
  <c r="C48" i="1"/>
  <c r="F48" i="1" s="1"/>
  <c r="F47" i="1"/>
  <c r="E45" i="1"/>
  <c r="D45" i="1"/>
  <c r="C45" i="1"/>
  <c r="B45" i="1"/>
  <c r="F44" i="1"/>
  <c r="F43" i="1"/>
  <c r="F42" i="1"/>
  <c r="E40" i="1"/>
  <c r="D40" i="1"/>
  <c r="F39" i="1"/>
  <c r="C38" i="1"/>
  <c r="B38" i="1"/>
  <c r="B40" i="1" s="1"/>
  <c r="F37" i="1"/>
  <c r="E32" i="1"/>
  <c r="D32" i="1"/>
  <c r="C32" i="1"/>
  <c r="B32" i="1"/>
  <c r="F31" i="1"/>
  <c r="F30" i="1"/>
  <c r="F29" i="1"/>
  <c r="E27" i="1"/>
  <c r="D27" i="1"/>
  <c r="C27" i="1"/>
  <c r="B27" i="1"/>
  <c r="B33" i="1" s="1"/>
  <c r="F26" i="1"/>
  <c r="F25" i="1"/>
  <c r="F24" i="1"/>
  <c r="E19" i="1"/>
  <c r="D19" i="1"/>
  <c r="C19" i="1"/>
  <c r="B19" i="1"/>
  <c r="F18" i="1"/>
  <c r="F19" i="1" s="1"/>
  <c r="E16" i="1"/>
  <c r="D16" i="1"/>
  <c r="C16" i="1"/>
  <c r="B16" i="1"/>
  <c r="F15" i="1"/>
  <c r="F14" i="1"/>
  <c r="F13" i="1"/>
  <c r="F12" i="1"/>
  <c r="E10" i="1"/>
  <c r="D10" i="1"/>
  <c r="C10" i="1"/>
  <c r="B10" i="1"/>
  <c r="F9" i="1"/>
  <c r="F8" i="1"/>
  <c r="D33" i="1" l="1"/>
  <c r="F10" i="1"/>
  <c r="F32" i="1"/>
  <c r="F45" i="1"/>
  <c r="B20" i="1"/>
  <c r="D20" i="1"/>
  <c r="F38" i="1"/>
  <c r="F40" i="1" s="1"/>
  <c r="C54" i="1"/>
  <c r="E20" i="1"/>
  <c r="F78" i="1"/>
  <c r="D91" i="1"/>
  <c r="F27" i="1"/>
  <c r="C33" i="1"/>
  <c r="E33" i="1"/>
  <c r="F50" i="1"/>
  <c r="F54" i="1" s="1"/>
  <c r="E91" i="1"/>
  <c r="C20" i="1"/>
  <c r="F16" i="1"/>
  <c r="B91" i="1"/>
  <c r="C40" i="1"/>
  <c r="C90" i="1"/>
  <c r="F82" i="1"/>
  <c r="F90" i="1" s="1"/>
  <c r="F33" i="1" l="1"/>
  <c r="B93" i="1"/>
  <c r="F20" i="1"/>
  <c r="D93" i="1"/>
  <c r="C91" i="1"/>
  <c r="C93" i="1" s="1"/>
  <c r="E93" i="1"/>
  <c r="F91" i="1"/>
  <c r="F93" i="1" s="1"/>
</calcChain>
</file>

<file path=xl/sharedStrings.xml><?xml version="1.0" encoding="utf-8"?>
<sst xmlns="http://schemas.openxmlformats.org/spreadsheetml/2006/main" count="90" uniqueCount="83">
  <si>
    <t xml:space="preserve">PŘEHLED AKCÍ FINANCOVANÝCH Z ÚVĚRU ČESKÉ SPOŘITELNY, a. s. </t>
  </si>
  <si>
    <t>Název akce</t>
  </si>
  <si>
    <t>Financováno z úvěru ČS</t>
  </si>
  <si>
    <t>AKCE SPOLUFINANCOVANÉ Z EVROPSKÝCH FINANČNÍCH ZDROJŮ REALIZOVANÉ KRAJEM</t>
  </si>
  <si>
    <t>ODVĚTVÍ SOCIÁLNÍCH VĚCÍ:</t>
  </si>
  <si>
    <t>Rekonstrukce a výstavba Domova Březiny</t>
  </si>
  <si>
    <t>Zateplení a stavební úpravy správní budovy, pavilonu E a F Domova Březiny</t>
  </si>
  <si>
    <t>ODVĚTVÍ SOCIÁLNÍCH VĚCÍ CELKEM</t>
  </si>
  <si>
    <t>ODVĚTVÍ ŠKOLSTVÍ:</t>
  </si>
  <si>
    <t>Energetické úspory v ZŠ Čkalovova</t>
  </si>
  <si>
    <t>Energetické úspory v ZUŠ L. Janáčka Havířov</t>
  </si>
  <si>
    <t>Energetické úspory ve VOŠ zdravotnická Ostrava</t>
  </si>
  <si>
    <t>Energetické úspory v ZUŠ Klimkovice</t>
  </si>
  <si>
    <t>ODVĚTVÍ ŠKOLSTVÍ CELKEM</t>
  </si>
  <si>
    <t>ODVĚTVÍ ÚZEMNÍHO PLÁNOVÁNÍ A STAVEBNÍHO ŘÁDU:</t>
  </si>
  <si>
    <t>Digitálně technická mapa Moravskoslezského kraje</t>
  </si>
  <si>
    <t>ODVĚTVÍ ÚZEMNÍHO PLÁNOVÁNÍ A STAVEBNÍHO ŘÁDU CELKEM</t>
  </si>
  <si>
    <t>CELKEM ZA AKCE SPOLUFINANCOVANÉ Z EVROPSKÝCH FINANČNÍCH ZDROJŮ REALIZOVANÉ KRAJEM</t>
  </si>
  <si>
    <t>AKCE SPOLUFINANCOVANÉ Z EVROPSKÝCH FINANČNÍCH ZDROJŮ REALIZOVANÉ PŘÍSPĚVKOVÝMI ORGANIZACEMI KRAJE</t>
  </si>
  <si>
    <t>Snížení energetické náročnosti budov v areálu drobnochovu Školního statku Opava na ulici Statková využitím OZE</t>
  </si>
  <si>
    <t>Snížení energetické náročnosti budov Masarykové střední školy zemědělské a Vyšší odborné školy v Opavě využitím OZE a KVET</t>
  </si>
  <si>
    <t>Snížení energetické náročnosti budovy v hlavním areálu Školního statku Opava na ulici Englišova</t>
  </si>
  <si>
    <t>ODVĚTVÍ ZDRAVOTNICTVÍ:</t>
  </si>
  <si>
    <t>Snížení energetické náročnosti budov v areálu Slezské nemocnice v Opavě využitím OZE a KVET u hlavních budov - hlavní budova I</t>
  </si>
  <si>
    <t>Snížení energetické náročnosti budov v areálu Slezské nemocnice v Opavě využitím OZE a KVET u hlavních budov - hlavní budova II</t>
  </si>
  <si>
    <t>Snížení energetické náročnosti budov v areálu Slezské nemocnice v Opavě využitím OZE u vedlejších budov</t>
  </si>
  <si>
    <t>ODVĚTVÍ ZDRAVOTNICTVÍ CELKEM</t>
  </si>
  <si>
    <t>CELKEM ZA AKCE SPOLUFINANCOVANÉ Z EVROPSKÝCH FINANČNÍCH ZDROJŮ REALIZOVANÉ PŘÍSPĚVKOVÝMI ORGANIZACEMI KRAJE</t>
  </si>
  <si>
    <t>REPRODUKCE MAJETKU KRAJE VYJMA AKCÍ SPOLUFINANCOVANÝCH Z EVROPSKÝCH FINANČNÍCH ZDROJŮ</t>
  </si>
  <si>
    <t>ODVĚTVÍ DOPRAVY:</t>
  </si>
  <si>
    <t>Letiště Leoše Janáčka Ostrava, výstavba odbavovací plochy APN S3</t>
  </si>
  <si>
    <t>Rekonstrukce vzletové a přistávací dráhy a navazujících provozních ploch Letiště Leoše Janáčka Ostrava</t>
  </si>
  <si>
    <t>Rekonstrukce silnice III/47811, II/478 Ostrava, ulice Mitrovická (Správa silnic Moravskoslezského kraje, příspěvková organizace)</t>
  </si>
  <si>
    <t>ODVĚTVÍ DOPRAVY CELKEM</t>
  </si>
  <si>
    <t>ODVĚTVÍ KULTURY:</t>
  </si>
  <si>
    <t>Zámek Nová Horka - dobudování infrastruktury (Muzeum Novojičínska, příspěvková organizace)</t>
  </si>
  <si>
    <t>Zámek Bruntál - revitalizace objektu (Muzeum v Bruntále, příspěvková organizace)</t>
  </si>
  <si>
    <t>Novostavba objektu depozitáře (Muzeum v Bruntále, příspěvková organizace)</t>
  </si>
  <si>
    <t>ODVĚTVÍ KULTURY CELKEM</t>
  </si>
  <si>
    <t>Chráněné bydlení Hynaisova (Fontána, příspěvková organizace, Hlučín)</t>
  </si>
  <si>
    <t>Rekonstrukce budovy a spojovací chodby Máchova (Domov Duha, příspěvková organizace, Nový Jičín)</t>
  </si>
  <si>
    <t>Výstavba domova pro seniory a domova se zvláštním režimem Kopřivnice</t>
  </si>
  <si>
    <t>Nákup budov a pozemků v Opavě (Sírius, příspěvková organizace, Opava)</t>
  </si>
  <si>
    <t xml:space="preserve">Nákup budovy a pozemků ve Skotnici (Domov NaNovo, příspěvková organizace) </t>
  </si>
  <si>
    <t>Stavební úpravy budovy na ul. Rybářská 27 (Domov Bílá Opava, příspěvková organizace)</t>
  </si>
  <si>
    <t>Dům pro volnočasové aktivity seniorů se zahradním parterem (Domov Letokruhy, příspěvková organizace, Budišov nad Budišovkou)</t>
  </si>
  <si>
    <t>Rekonstrukce elektroinstalace (Mendelovo gymnázium, Opava, příspěvková organizace)</t>
  </si>
  <si>
    <t>Sportovní areál na ul. Komenského, Opava (Mendelovo gymnázium, Opava, příspěvková organizace)</t>
  </si>
  <si>
    <t>Rekonstrukce objektu na ul. B. Němcové, Opava (Střední odborné učiliště stavební, Opava, příspěvková organizace)</t>
  </si>
  <si>
    <t>Rekonstrukce objektů Polského gymnázia (Polské gymnázium - Polskie Gimnazjum im. Juliusza Słowackiego, Český Těšín, příspěvková organizace)</t>
  </si>
  <si>
    <t>Rekultivace vnitrobloku a zpevněné plochy (Polské gymnázium - Polskie Gimnazjum im. Juliusza Słowackiego, Český Těšín, příspěvková organizace)</t>
  </si>
  <si>
    <t>Rekonstrukce budovy na ulici Praskova čp. 411 v Opavě (Základní škola, Opava, Havlíčkova 1, příspěvková organizace)</t>
  </si>
  <si>
    <t>Demolice budov a výstavba sportoviště (Střední průmyslová škola a Obchodní akademie, Bruntál, příspěvková organizace)</t>
  </si>
  <si>
    <t>Rekonstrukce školní kuchyně a výdejny (Základní škola, Ostrava - Poruba, Čkalovova 942, příspěvková organizace)</t>
  </si>
  <si>
    <t>Stavební úpravy části školy pro potřeby Vzdělávacího a výcvikového střediska a umístění sídla Správy silnic MSK v Ostravě-Zábřeh (Střední škola stavební a dřevozpracující, Ostrava, příspěvková organizace)</t>
  </si>
  <si>
    <t>Vybudování dílen pro praktické vyučování (Střední odborná škola, Frýdek-Místek, příspěvková organizace)</t>
  </si>
  <si>
    <t>Modernizace Školního statku v Opavě (Školní statek, Opava, příspěvková organizace)</t>
  </si>
  <si>
    <t>Rekonstrukce elektroinstalace hlavní budovy školy (Slezské gymnázium, Opava, příspěvková organizace)</t>
  </si>
  <si>
    <t>Rekonstrukce objektu SŠ a domova mládeže (Střední škola společného stravování, Ostrava-Hrabůvka, příspěvková organizace)</t>
  </si>
  <si>
    <t>Rekonstrukce cvičné stávající kuchyně v prostorách Tyršova 34, Opava (Základní škola, Opava, Havlíčkova 1, příspěvková organizace)</t>
  </si>
  <si>
    <t>Využití objektu v Bílé (Vzdělávací a sportovní centrum, Bílá, příspěvková organizace)</t>
  </si>
  <si>
    <t>Rekonstrukce školního dvora (Matiční gymnázium, Ostrava, příspěvková organizace)</t>
  </si>
  <si>
    <t>Vybavení rekonstruovaných objektů Polského gymnázia (Polské gymnázium - Polskie Gimnazjum im. Juliusza Słowackiego, Český Těšín, příspěvková organizace)</t>
  </si>
  <si>
    <t>Přístavba tělocvičny (Gymnázium, Třinec, příspěvková organizace)</t>
  </si>
  <si>
    <t>Stavební úpravy tělocvičny (Střední škola průmyslová, Krnov, příspěvková organiazce)</t>
  </si>
  <si>
    <t>Rekonstrukce střechy a zateplení fasády (Gymnázium Třinec, příspěvková organizace)</t>
  </si>
  <si>
    <t>Rekonstrukce střechy budov dílen (Střední průmyslová škola, Ostrava - Vítkovice, příspěvková organizace)</t>
  </si>
  <si>
    <t>Rekonstrukce prostor dílen (Střední průmyslová škola, Ostrava-Vítkovice, příspěvková organizace)</t>
  </si>
  <si>
    <t xml:space="preserve">Odvětví zdravotnictví </t>
  </si>
  <si>
    <t>Přístavba a nástavba rehabilitace (Nemocnice Třinec, příspěvková organizace)</t>
  </si>
  <si>
    <t>Pavilon L - stavební úpravy (Slezská nemocnice v Opavě, příspěvková organizace)</t>
  </si>
  <si>
    <t>Nemocnice Havířov - ČOV (Nemocnice s poliklinikou Havířov, příspěvková organizace)</t>
  </si>
  <si>
    <t>Rekonstrukce elektroinstalace Orlová (Nemocnice s poliklinikou Karviná-Ráj, příspěvková organizace)</t>
  </si>
  <si>
    <t>Pavilon F - stavební úpravy 1.NP pro rehabilitaci (Slezská nemocnice v Opavě, příspěvková organizace)</t>
  </si>
  <si>
    <t>Výstavba operačních sálů a dospávacích pokojů (Nemocnice s poliklinikou Karviná-Ráj, příspěvková organizace)</t>
  </si>
  <si>
    <t>Pavilon H - stavební úpravy a přístavba (Slezská nemocnice v Opavě, příspěvková organizace)</t>
  </si>
  <si>
    <t>Rekonstrukce hemodialýzy v budově S (Nemocnice ve Frýdku-Místku, příspěvková organizace)</t>
  </si>
  <si>
    <t>Rekonstrukce podkroví (Odborný léčebný ústav Metylovice - Moravskoslezské sanatorium, příspěvková organizace)</t>
  </si>
  <si>
    <t>Domov sester - přístavba výtahu a stavební úpravy (Slezská nemocnice v Opavě, příspěvková organizace)</t>
  </si>
  <si>
    <t>CELKEM ZA AKCE REPRODUKCE MAJETKU KRAJE VYJMA AKCÍ SPOLUFINANCOVANÝCH Z EVROPSKÝCH FINANČNÍCH ZDROJŮ</t>
  </si>
  <si>
    <t>CELKEM</t>
  </si>
  <si>
    <t>Celkem</t>
  </si>
  <si>
    <t>v tis.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</si>
</sst>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2"/>
      <name val="Tahoma"/>
      <family val="2"/>
      <charset val="238"/>
    </font>
    <font>
      <b/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Tahoma"/>
      <family val="2"/>
      <charset val="238"/>
    </font>
    <font>
      <b/>
      <sz val="8"/>
      <color indexed="8"/>
      <name val="Tahoma"/>
      <family val="2"/>
      <charset val="238"/>
    </font>
    <font>
      <b/>
      <sz val="8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name val="Tahoma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b/>
      <sz val="8"/>
      <color theme="1"/>
      <name val="Calibri"/>
      <family val="2"/>
      <charset val="238"/>
      <scheme val="minor"/>
    </font>
    <font>
      <sz val="8"/>
      <color indexed="8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rgb="FF00000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>
      <alignment wrapText="1"/>
    </xf>
    <xf numFmtId="0" fontId="10" fillId="0" borderId="0"/>
  </cellStyleXfs>
  <cellXfs count="65">
    <xf numFmtId="0" fontId="0" fillId="0" borderId="0" xfId="0"/>
    <xf numFmtId="0" fontId="4" fillId="0" borderId="0" xfId="1" applyFont="1" applyAlignment="1">
      <alignment vertical="center"/>
    </xf>
    <xf numFmtId="0" fontId="7" fillId="0" borderId="0" xfId="0" applyFont="1"/>
    <xf numFmtId="0" fontId="1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5" fillId="0" borderId="12" xfId="1" applyNumberFormat="1" applyFont="1" applyBorder="1" applyAlignment="1">
      <alignment horizontal="center" vertical="center" wrapText="1"/>
    </xf>
    <xf numFmtId="3" fontId="13" fillId="0" borderId="0" xfId="0" applyNumberFormat="1" applyFont="1" applyAlignment="1">
      <alignment vertical="center"/>
    </xf>
    <xf numFmtId="3" fontId="5" fillId="3" borderId="14" xfId="1" applyNumberFormat="1" applyFont="1" applyFill="1" applyBorder="1" applyAlignment="1">
      <alignment horizontal="center" vertical="center" wrapText="1"/>
    </xf>
    <xf numFmtId="4" fontId="7" fillId="0" borderId="0" xfId="0" applyNumberFormat="1" applyFont="1" applyAlignment="1">
      <alignment horizontal="center"/>
    </xf>
    <xf numFmtId="3" fontId="7" fillId="0" borderId="0" xfId="0" applyNumberFormat="1" applyFont="1"/>
    <xf numFmtId="3" fontId="6" fillId="0" borderId="0" xfId="0" applyNumberFormat="1" applyFont="1" applyAlignment="1">
      <alignment horizontal="right"/>
    </xf>
    <xf numFmtId="0" fontId="7" fillId="0" borderId="0" xfId="0" applyFont="1"/>
    <xf numFmtId="3" fontId="5" fillId="2" borderId="18" xfId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3" fontId="4" fillId="0" borderId="20" xfId="0" applyNumberFormat="1" applyFont="1" applyBorder="1" applyAlignment="1">
      <alignment vertical="center" wrapText="1"/>
    </xf>
    <xf numFmtId="3" fontId="4" fillId="2" borderId="22" xfId="0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3" fontId="5" fillId="2" borderId="20" xfId="1" applyNumberFormat="1" applyFont="1" applyFill="1" applyBorder="1" applyAlignment="1">
      <alignment horizontal="left" vertical="center" wrapText="1"/>
    </xf>
    <xf numFmtId="3" fontId="5" fillId="2" borderId="21" xfId="1" applyNumberFormat="1" applyFont="1" applyFill="1" applyBorder="1" applyAlignment="1">
      <alignment horizontal="right" vertical="center" wrapText="1"/>
    </xf>
    <xf numFmtId="3" fontId="5" fillId="2" borderId="22" xfId="1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3" fontId="5" fillId="2" borderId="23" xfId="1" applyNumberFormat="1" applyFont="1" applyFill="1" applyBorder="1" applyAlignment="1">
      <alignment horizontal="left" vertical="center" wrapText="1"/>
    </xf>
    <xf numFmtId="3" fontId="5" fillId="2" borderId="24" xfId="1" applyNumberFormat="1" applyFont="1" applyFill="1" applyBorder="1" applyAlignment="1">
      <alignment horizontal="right" vertical="center" wrapText="1"/>
    </xf>
    <xf numFmtId="3" fontId="5" fillId="2" borderId="25" xfId="1" applyNumberFormat="1" applyFont="1" applyFill="1" applyBorder="1" applyAlignment="1">
      <alignment horizontal="right" vertical="center" wrapText="1"/>
    </xf>
    <xf numFmtId="3" fontId="5" fillId="0" borderId="11" xfId="1" applyNumberFormat="1" applyFont="1" applyBorder="1" applyAlignment="1">
      <alignment horizontal="left" vertical="center" wrapText="1"/>
    </xf>
    <xf numFmtId="0" fontId="4" fillId="0" borderId="20" xfId="0" applyFont="1" applyBorder="1" applyAlignment="1">
      <alignment vertical="center" wrapText="1"/>
    </xf>
    <xf numFmtId="3" fontId="15" fillId="0" borderId="21" xfId="1" applyNumberFormat="1" applyFont="1" applyBorder="1" applyAlignment="1">
      <alignment horizontal="right" vertical="center" wrapText="1"/>
    </xf>
    <xf numFmtId="3" fontId="15" fillId="0" borderId="20" xfId="1" applyNumberFormat="1" applyFont="1" applyBorder="1" applyAlignment="1">
      <alignment vertical="center" wrapText="1"/>
    </xf>
    <xf numFmtId="3" fontId="17" fillId="0" borderId="21" xfId="0" applyNumberFormat="1" applyFont="1" applyBorder="1" applyAlignment="1">
      <alignment horizontal="right" vertical="center" wrapText="1"/>
    </xf>
    <xf numFmtId="3" fontId="4" fillId="0" borderId="20" xfId="1" applyNumberFormat="1" applyFont="1" applyBorder="1" applyAlignment="1">
      <alignment vertical="center" wrapText="1"/>
    </xf>
    <xf numFmtId="3" fontId="4" fillId="0" borderId="21" xfId="1" applyNumberFormat="1" applyFont="1" applyBorder="1" applyAlignment="1">
      <alignment horizontal="right" vertical="center" wrapText="1"/>
    </xf>
    <xf numFmtId="3" fontId="5" fillId="0" borderId="12" xfId="1" applyNumberFormat="1" applyFont="1" applyBorder="1" applyAlignment="1">
      <alignment horizontal="right" vertical="center" wrapText="1"/>
    </xf>
    <xf numFmtId="3" fontId="4" fillId="0" borderId="20" xfId="0" applyNumberFormat="1" applyFont="1" applyFill="1" applyBorder="1" applyAlignment="1">
      <alignment vertical="center" wrapText="1"/>
    </xf>
    <xf numFmtId="1" fontId="5" fillId="0" borderId="16" xfId="1" applyNumberFormat="1" applyFont="1" applyBorder="1" applyAlignment="1">
      <alignment horizontal="center" vertical="center" wrapText="1"/>
    </xf>
    <xf numFmtId="1" fontId="5" fillId="0" borderId="17" xfId="1" applyNumberFormat="1" applyFont="1" applyBorder="1" applyAlignment="1">
      <alignment horizontal="center" vertical="center" wrapText="1"/>
    </xf>
    <xf numFmtId="3" fontId="5" fillId="0" borderId="0" xfId="1" applyNumberFormat="1" applyFont="1" applyBorder="1" applyAlignment="1">
      <alignment horizontal="center" vertical="center" wrapText="1"/>
    </xf>
    <xf numFmtId="3" fontId="4" fillId="0" borderId="21" xfId="0" applyNumberFormat="1" applyFont="1" applyBorder="1" applyAlignment="1">
      <alignment vertical="center"/>
    </xf>
    <xf numFmtId="3" fontId="5" fillId="0" borderId="0" xfId="1" applyNumberFormat="1" applyFont="1" applyAlignment="1">
      <alignment horizontal="right" vertical="center" wrapText="1"/>
    </xf>
    <xf numFmtId="3" fontId="6" fillId="0" borderId="11" xfId="0" applyNumberFormat="1" applyFont="1" applyBorder="1" applyAlignment="1">
      <alignment horizontal="left" vertical="center" wrapText="1"/>
    </xf>
    <xf numFmtId="3" fontId="14" fillId="0" borderId="0" xfId="0" applyNumberFormat="1" applyFont="1" applyBorder="1" applyAlignment="1">
      <alignment horizontal="left" vertical="center" wrapText="1"/>
    </xf>
    <xf numFmtId="3" fontId="14" fillId="0" borderId="19" xfId="0" applyNumberFormat="1" applyFont="1" applyBorder="1" applyAlignment="1">
      <alignment horizontal="left" vertical="center" wrapText="1"/>
    </xf>
    <xf numFmtId="3" fontId="1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5" fillId="0" borderId="1" xfId="1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15" xfId="0" applyNumberFormat="1" applyFont="1" applyBorder="1" applyAlignment="1">
      <alignment horizontal="center" vertical="center" wrapText="1"/>
    </xf>
    <xf numFmtId="3" fontId="9" fillId="2" borderId="4" xfId="1" applyNumberFormat="1" applyFont="1" applyFill="1" applyBorder="1" applyAlignment="1">
      <alignment horizontal="center" vertical="center" wrapText="1"/>
    </xf>
    <xf numFmtId="3" fontId="11" fillId="2" borderId="5" xfId="2" applyNumberFormat="1" applyFont="1" applyFill="1" applyBorder="1" applyAlignment="1">
      <alignment horizontal="center" vertical="center" wrapText="1"/>
    </xf>
    <xf numFmtId="3" fontId="12" fillId="2" borderId="6" xfId="0" applyNumberFormat="1" applyFont="1" applyFill="1" applyBorder="1" applyAlignment="1">
      <alignment vertical="center" wrapText="1"/>
    </xf>
    <xf numFmtId="3" fontId="12" fillId="2" borderId="7" xfId="0" applyNumberFormat="1" applyFont="1" applyFill="1" applyBorder="1" applyAlignment="1">
      <alignment vertical="center" wrapText="1"/>
    </xf>
    <xf numFmtId="3" fontId="6" fillId="0" borderId="10" xfId="0" applyNumberFormat="1" applyFont="1" applyBorder="1" applyAlignment="1">
      <alignment horizontal="left" wrapText="1"/>
    </xf>
    <xf numFmtId="3" fontId="14" fillId="0" borderId="8" xfId="0" applyNumberFormat="1" applyFont="1" applyBorder="1" applyAlignment="1">
      <alignment horizontal="left" wrapText="1"/>
    </xf>
    <xf numFmtId="3" fontId="14" fillId="0" borderId="27" xfId="0" applyNumberFormat="1" applyFont="1" applyBorder="1" applyAlignment="1">
      <alignment horizontal="left" wrapText="1"/>
    </xf>
    <xf numFmtId="3" fontId="6" fillId="0" borderId="9" xfId="0" applyNumberFormat="1" applyFont="1" applyBorder="1" applyAlignment="1">
      <alignment horizontal="left" vertical="center" wrapText="1"/>
    </xf>
    <xf numFmtId="3" fontId="6" fillId="0" borderId="26" xfId="0" applyNumberFormat="1" applyFont="1" applyBorder="1" applyAlignment="1">
      <alignment horizontal="left" vertical="center" wrapText="1"/>
    </xf>
    <xf numFmtId="3" fontId="6" fillId="0" borderId="13" xfId="0" applyNumberFormat="1" applyFont="1" applyBorder="1" applyAlignment="1">
      <alignment horizontal="left" vertical="center" wrapText="1"/>
    </xf>
    <xf numFmtId="3" fontId="6" fillId="0" borderId="10" xfId="0" applyNumberFormat="1" applyFont="1" applyBorder="1" applyAlignment="1">
      <alignment horizontal="left" vertical="center" wrapText="1"/>
    </xf>
    <xf numFmtId="3" fontId="14" fillId="0" borderId="8" xfId="0" applyNumberFormat="1" applyFont="1" applyBorder="1" applyAlignment="1">
      <alignment horizontal="left" vertical="center" wrapText="1"/>
    </xf>
    <xf numFmtId="3" fontId="14" fillId="0" borderId="27" xfId="0" applyNumberFormat="1" applyFont="1" applyBorder="1" applyAlignment="1">
      <alignment horizontal="left" vertical="center" wrapText="1"/>
    </xf>
    <xf numFmtId="3" fontId="12" fillId="2" borderId="5" xfId="0" applyNumberFormat="1" applyFont="1" applyFill="1" applyBorder="1" applyAlignment="1">
      <alignment vertical="center"/>
    </xf>
    <xf numFmtId="3" fontId="12" fillId="2" borderId="7" xfId="0" applyNumberFormat="1" applyFont="1" applyFill="1" applyBorder="1" applyAlignment="1">
      <alignment vertical="center"/>
    </xf>
    <xf numFmtId="3" fontId="14" fillId="0" borderId="0" xfId="0" applyNumberFormat="1" applyFont="1" applyAlignment="1">
      <alignment horizontal="left" vertical="center" wrapText="1"/>
    </xf>
  </cellXfs>
  <cellStyles count="3">
    <cellStyle name="Normální" xfId="0" builtinId="0"/>
    <cellStyle name="Normální 2 2" xfId="1" xr:uid="{BC7CAE89-6122-4F1E-A08D-A7ECD80CC752}"/>
    <cellStyle name="Normální 3 2" xfId="2" xr:uid="{7DB66355-0870-46C8-B947-1BB295D46D09}"/>
  </cellStyles>
  <dxfs count="274"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skraj-my.sharepoint.com/Users/stankova2598/AppData/Local/Microsoft/Windows/INetCache/Content.Outlook/P53HJRV8/ORJ14_P&#345;ehled%20projekt&#367;%202014-2020_n&#225;vrh%202020_nov&#25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skraj.sharepoint.com/Users/stankova2598/AppData/Local/Microsoft/Windows/INetCache/Content.Outlook/P53HJRV8/ORJ14_P&#345;ehled%20projekt&#367;%202014-2020_n&#225;vrh%202020_nov&#25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daje dle STAVU"/>
      <sheetName val="Výdaje podle odvětví"/>
      <sheetName val="Příjmy podle odvětví"/>
      <sheetName val="ZÁLOHOVÉ PROJEKTY"/>
      <sheetName val="rozhodnutí"/>
      <sheetName val="rekapitulace"/>
      <sheetName val="Projekty P.O."/>
      <sheetName val="Udržitelnost podle odvětví"/>
      <sheetName val="List1"/>
      <sheetName val="neinvestiční projekty"/>
      <sheetName val="usnesení"/>
    </sheetNames>
    <sheetDataSet>
      <sheetData sheetId="0" refreshError="1"/>
      <sheetData sheetId="1"/>
      <sheetData sheetId="2" refreshError="1"/>
      <sheetData sheetId="3"/>
      <sheetData sheetId="4">
        <row r="31">
          <cell r="N31">
            <v>25.54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daje dle STAVU"/>
      <sheetName val="Výdaje podle odvětví"/>
      <sheetName val="Příjmy podle odvětví"/>
      <sheetName val="ZÁLOHOVÉ PROJEKTY"/>
      <sheetName val="rozhodnutí"/>
      <sheetName val="rekapitulace"/>
      <sheetName val="Projekty P.O."/>
      <sheetName val="Udržitelnost podle odvětví"/>
      <sheetName val="List1"/>
      <sheetName val="neinvestiční projekty"/>
      <sheetName val="usnesení"/>
    </sheetNames>
    <sheetDataSet>
      <sheetData sheetId="0" refreshError="1"/>
      <sheetData sheetId="1"/>
      <sheetData sheetId="2" refreshError="1"/>
      <sheetData sheetId="3"/>
      <sheetData sheetId="4">
        <row r="31">
          <cell r="N31">
            <v>25.54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8D2CD-5C6A-4B8F-9957-D3D3A0288AFD}">
  <dimension ref="A1:G93"/>
  <sheetViews>
    <sheetView tabSelected="1" zoomScale="112" zoomScaleNormal="112" zoomScaleSheetLayoutView="100" workbookViewId="0">
      <pane ySplit="4" topLeftCell="A5" activePane="bottomLeft" state="frozen"/>
      <selection pane="bottomLeft" sqref="A1:F1"/>
    </sheetView>
  </sheetViews>
  <sheetFormatPr defaultColWidth="9.140625" defaultRowHeight="12.75" x14ac:dyDescent="0.2"/>
  <cols>
    <col min="1" max="1" width="50.7109375" style="2" customWidth="1"/>
    <col min="2" max="5" width="12.7109375" style="9" customWidth="1"/>
    <col min="6" max="6" width="14.140625" style="9" customWidth="1"/>
    <col min="7" max="7" width="12.5703125" style="2" bestFit="1" customWidth="1"/>
    <col min="8" max="16384" width="9.140625" style="2"/>
  </cols>
  <sheetData>
    <row r="1" spans="1:6" s="1" customFormat="1" ht="23.25" customHeight="1" x14ac:dyDescent="0.25">
      <c r="A1" s="42" t="s">
        <v>0</v>
      </c>
      <c r="B1" s="43"/>
      <c r="C1" s="43"/>
      <c r="D1" s="43"/>
      <c r="E1" s="43"/>
      <c r="F1" s="43"/>
    </row>
    <row r="2" spans="1:6" s="12" customFormat="1" ht="13.5" thickBot="1" x14ac:dyDescent="0.25">
      <c r="A2" s="10"/>
      <c r="B2" s="10"/>
      <c r="C2" s="10"/>
      <c r="D2" s="10"/>
      <c r="E2" s="10"/>
      <c r="F2" s="11" t="s">
        <v>82</v>
      </c>
    </row>
    <row r="3" spans="1:6" ht="24.6" customHeight="1" x14ac:dyDescent="0.2">
      <c r="A3" s="44" t="s">
        <v>1</v>
      </c>
      <c r="B3" s="46" t="s">
        <v>2</v>
      </c>
      <c r="C3" s="47"/>
      <c r="D3" s="47"/>
      <c r="E3" s="47"/>
      <c r="F3" s="48"/>
    </row>
    <row r="4" spans="1:6" ht="24.6" customHeight="1" thickBot="1" x14ac:dyDescent="0.25">
      <c r="A4" s="45"/>
      <c r="B4" s="34">
        <v>2021</v>
      </c>
      <c r="C4" s="34">
        <v>2022</v>
      </c>
      <c r="D4" s="34">
        <v>2023</v>
      </c>
      <c r="E4" s="35">
        <v>2024</v>
      </c>
      <c r="F4" s="13" t="s">
        <v>81</v>
      </c>
    </row>
    <row r="5" spans="1:6" s="14" customFormat="1" ht="13.5" thickBot="1" x14ac:dyDescent="0.3">
      <c r="A5" s="25"/>
      <c r="B5" s="38"/>
      <c r="C5" s="38"/>
      <c r="D5" s="38"/>
      <c r="E5" s="38"/>
      <c r="F5" s="32"/>
    </row>
    <row r="6" spans="1:6" s="3" customFormat="1" ht="21" customHeight="1" x14ac:dyDescent="0.25">
      <c r="A6" s="49" t="s">
        <v>3</v>
      </c>
      <c r="B6" s="50"/>
      <c r="C6" s="50"/>
      <c r="D6" s="50"/>
      <c r="E6" s="51"/>
      <c r="F6" s="52"/>
    </row>
    <row r="7" spans="1:6" s="4" customFormat="1" ht="15" customHeight="1" x14ac:dyDescent="0.2">
      <c r="A7" s="53" t="s">
        <v>4</v>
      </c>
      <c r="B7" s="54"/>
      <c r="C7" s="54"/>
      <c r="D7" s="54"/>
      <c r="E7" s="54"/>
      <c r="F7" s="55"/>
    </row>
    <row r="8" spans="1:6" s="5" customFormat="1" ht="15" customHeight="1" x14ac:dyDescent="0.25">
      <c r="A8" s="33" t="s">
        <v>5</v>
      </c>
      <c r="B8" s="37">
        <v>28791</v>
      </c>
      <c r="C8" s="37">
        <v>68375</v>
      </c>
      <c r="D8" s="37">
        <v>60950</v>
      </c>
      <c r="E8" s="37">
        <v>0</v>
      </c>
      <c r="F8" s="16">
        <f>B8+C8+D8+E8</f>
        <v>158116</v>
      </c>
    </row>
    <row r="9" spans="1:6" s="5" customFormat="1" ht="24" customHeight="1" x14ac:dyDescent="0.25">
      <c r="A9" s="33" t="s">
        <v>6</v>
      </c>
      <c r="B9" s="37">
        <v>7525</v>
      </c>
      <c r="C9" s="37">
        <v>22984</v>
      </c>
      <c r="D9" s="37">
        <v>19995</v>
      </c>
      <c r="E9" s="37">
        <v>0</v>
      </c>
      <c r="F9" s="16">
        <f>B9+C9+D9+E9</f>
        <v>50504</v>
      </c>
    </row>
    <row r="10" spans="1:6" s="3" customFormat="1" ht="15" customHeight="1" x14ac:dyDescent="0.25">
      <c r="A10" s="18" t="s">
        <v>7</v>
      </c>
      <c r="B10" s="19">
        <f t="shared" ref="B10:E10" si="0">SUM(B8:B9)</f>
        <v>36316</v>
      </c>
      <c r="C10" s="19">
        <f t="shared" si="0"/>
        <v>91359</v>
      </c>
      <c r="D10" s="19">
        <f t="shared" si="0"/>
        <v>80945</v>
      </c>
      <c r="E10" s="19">
        <f t="shared" si="0"/>
        <v>0</v>
      </c>
      <c r="F10" s="20">
        <f>SUM(F8:F9)</f>
        <v>208620</v>
      </c>
    </row>
    <row r="11" spans="1:6" s="4" customFormat="1" ht="15" customHeight="1" x14ac:dyDescent="0.25">
      <c r="A11" s="39" t="s">
        <v>8</v>
      </c>
      <c r="B11" s="40"/>
      <c r="C11" s="40"/>
      <c r="D11" s="40"/>
      <c r="E11" s="40"/>
      <c r="F11" s="41"/>
    </row>
    <row r="12" spans="1:6" s="5" customFormat="1" ht="15" customHeight="1" x14ac:dyDescent="0.25">
      <c r="A12" s="33" t="s">
        <v>9</v>
      </c>
      <c r="B12" s="37">
        <v>0</v>
      </c>
      <c r="C12" s="37">
        <v>26810</v>
      </c>
      <c r="D12" s="37">
        <v>0</v>
      </c>
      <c r="E12" s="37">
        <v>0</v>
      </c>
      <c r="F12" s="16">
        <f>B12+C12+D12+E12</f>
        <v>26810</v>
      </c>
    </row>
    <row r="13" spans="1:6" s="5" customFormat="1" ht="15" customHeight="1" x14ac:dyDescent="0.25">
      <c r="A13" s="33" t="s">
        <v>10</v>
      </c>
      <c r="B13" s="37">
        <v>0</v>
      </c>
      <c r="C13" s="37">
        <v>21262</v>
      </c>
      <c r="D13" s="37">
        <v>0</v>
      </c>
      <c r="E13" s="37">
        <v>0</v>
      </c>
      <c r="F13" s="16">
        <f>B13+C13+D13+E13</f>
        <v>21262</v>
      </c>
    </row>
    <row r="14" spans="1:6" s="5" customFormat="1" ht="15" customHeight="1" x14ac:dyDescent="0.25">
      <c r="A14" s="33" t="s">
        <v>11</v>
      </c>
      <c r="B14" s="37">
        <v>0</v>
      </c>
      <c r="C14" s="37">
        <v>50842</v>
      </c>
      <c r="D14" s="37">
        <v>0</v>
      </c>
      <c r="E14" s="37">
        <v>0</v>
      </c>
      <c r="F14" s="16">
        <f>B14+C14+D14+E14</f>
        <v>50842</v>
      </c>
    </row>
    <row r="15" spans="1:6" s="5" customFormat="1" ht="15" customHeight="1" x14ac:dyDescent="0.25">
      <c r="A15" s="33" t="s">
        <v>12</v>
      </c>
      <c r="B15" s="37">
        <v>0</v>
      </c>
      <c r="C15" s="37">
        <v>10963</v>
      </c>
      <c r="D15" s="37">
        <v>0</v>
      </c>
      <c r="E15" s="37">
        <v>0</v>
      </c>
      <c r="F15" s="16">
        <f>B15+C15+D15+E15</f>
        <v>10963</v>
      </c>
    </row>
    <row r="16" spans="1:6" s="3" customFormat="1" ht="15" customHeight="1" x14ac:dyDescent="0.25">
      <c r="A16" s="18" t="s">
        <v>13</v>
      </c>
      <c r="B16" s="19">
        <f t="shared" ref="B16:F16" si="1">SUM(B12:B15)</f>
        <v>0</v>
      </c>
      <c r="C16" s="19">
        <f t="shared" si="1"/>
        <v>109877</v>
      </c>
      <c r="D16" s="19">
        <f t="shared" si="1"/>
        <v>0</v>
      </c>
      <c r="E16" s="19">
        <f t="shared" si="1"/>
        <v>0</v>
      </c>
      <c r="F16" s="20">
        <f t="shared" si="1"/>
        <v>109877</v>
      </c>
    </row>
    <row r="17" spans="1:6" s="4" customFormat="1" ht="15" customHeight="1" x14ac:dyDescent="0.25">
      <c r="A17" s="59" t="s">
        <v>14</v>
      </c>
      <c r="B17" s="60"/>
      <c r="C17" s="60"/>
      <c r="D17" s="60"/>
      <c r="E17" s="60"/>
      <c r="F17" s="61"/>
    </row>
    <row r="18" spans="1:6" s="5" customFormat="1" ht="15" customHeight="1" x14ac:dyDescent="0.25">
      <c r="A18" s="33" t="s">
        <v>15</v>
      </c>
      <c r="B18" s="37">
        <v>0</v>
      </c>
      <c r="C18" s="37">
        <v>8443</v>
      </c>
      <c r="D18" s="37">
        <v>27770</v>
      </c>
      <c r="E18" s="37">
        <v>0</v>
      </c>
      <c r="F18" s="16">
        <f>B18+C18+D18+E18</f>
        <v>36213</v>
      </c>
    </row>
    <row r="19" spans="1:6" s="3" customFormat="1" ht="15" customHeight="1" thickBot="1" x14ac:dyDescent="0.3">
      <c r="A19" s="18" t="s">
        <v>16</v>
      </c>
      <c r="B19" s="19">
        <f t="shared" ref="B19:F19" si="2">SUM(B18:B18)</f>
        <v>0</v>
      </c>
      <c r="C19" s="19">
        <f t="shared" si="2"/>
        <v>8443</v>
      </c>
      <c r="D19" s="19">
        <f t="shared" si="2"/>
        <v>27770</v>
      </c>
      <c r="E19" s="19">
        <f t="shared" si="2"/>
        <v>0</v>
      </c>
      <c r="F19" s="20">
        <f t="shared" si="2"/>
        <v>36213</v>
      </c>
    </row>
    <row r="20" spans="1:6" s="3" customFormat="1" ht="25.5" customHeight="1" thickBot="1" x14ac:dyDescent="0.3">
      <c r="A20" s="22" t="s">
        <v>17</v>
      </c>
      <c r="B20" s="23">
        <f t="shared" ref="B20:F20" si="3">B10+B16+B19</f>
        <v>36316</v>
      </c>
      <c r="C20" s="23">
        <f t="shared" si="3"/>
        <v>209679</v>
      </c>
      <c r="D20" s="23">
        <f t="shared" si="3"/>
        <v>108715</v>
      </c>
      <c r="E20" s="23">
        <f t="shared" si="3"/>
        <v>0</v>
      </c>
      <c r="F20" s="24">
        <f t="shared" si="3"/>
        <v>354710</v>
      </c>
    </row>
    <row r="21" spans="1:6" s="3" customFormat="1" ht="12" customHeight="1" thickBot="1" x14ac:dyDescent="0.3">
      <c r="A21" s="25"/>
      <c r="B21" s="36"/>
      <c r="C21" s="36"/>
      <c r="D21" s="36"/>
      <c r="E21" s="36"/>
      <c r="F21" s="6"/>
    </row>
    <row r="22" spans="1:6" s="3" customFormat="1" ht="21" customHeight="1" x14ac:dyDescent="0.25">
      <c r="A22" s="49" t="s">
        <v>18</v>
      </c>
      <c r="B22" s="50"/>
      <c r="C22" s="50"/>
      <c r="D22" s="50"/>
      <c r="E22" s="51"/>
      <c r="F22" s="52"/>
    </row>
    <row r="23" spans="1:6" s="4" customFormat="1" ht="18" customHeight="1" x14ac:dyDescent="0.25">
      <c r="A23" s="59" t="s">
        <v>8</v>
      </c>
      <c r="B23" s="60"/>
      <c r="C23" s="60"/>
      <c r="D23" s="60"/>
      <c r="E23" s="60"/>
      <c r="F23" s="61"/>
    </row>
    <row r="24" spans="1:6" s="5" customFormat="1" ht="24" customHeight="1" x14ac:dyDescent="0.25">
      <c r="A24" s="15" t="s">
        <v>19</v>
      </c>
      <c r="B24" s="37">
        <v>0</v>
      </c>
      <c r="C24" s="37">
        <v>2898</v>
      </c>
      <c r="D24" s="37">
        <v>0</v>
      </c>
      <c r="E24" s="37">
        <v>0</v>
      </c>
      <c r="F24" s="16">
        <f>B24+C24+D24+E24</f>
        <v>2898</v>
      </c>
    </row>
    <row r="25" spans="1:6" s="5" customFormat="1" ht="24" customHeight="1" x14ac:dyDescent="0.25">
      <c r="A25" s="15" t="s">
        <v>20</v>
      </c>
      <c r="B25" s="37">
        <v>0</v>
      </c>
      <c r="C25" s="37">
        <v>19624</v>
      </c>
      <c r="D25" s="37">
        <v>0</v>
      </c>
      <c r="E25" s="37">
        <v>0</v>
      </c>
      <c r="F25" s="16">
        <f>B25+C25+D25+E25</f>
        <v>19624</v>
      </c>
    </row>
    <row r="26" spans="1:6" s="5" customFormat="1" ht="24" customHeight="1" x14ac:dyDescent="0.25">
      <c r="A26" s="15" t="s">
        <v>21</v>
      </c>
      <c r="B26" s="37">
        <v>0</v>
      </c>
      <c r="C26" s="37">
        <v>7371</v>
      </c>
      <c r="D26" s="37">
        <v>0</v>
      </c>
      <c r="E26" s="37">
        <v>0</v>
      </c>
      <c r="F26" s="16">
        <f>B26+C26+D26+E26</f>
        <v>7371</v>
      </c>
    </row>
    <row r="27" spans="1:6" s="3" customFormat="1" ht="15" customHeight="1" x14ac:dyDescent="0.25">
      <c r="A27" s="18" t="s">
        <v>13</v>
      </c>
      <c r="B27" s="19">
        <f t="shared" ref="B27:E27" si="4">SUM(B24:B26)</f>
        <v>0</v>
      </c>
      <c r="C27" s="19">
        <f t="shared" si="4"/>
        <v>29893</v>
      </c>
      <c r="D27" s="19">
        <f t="shared" si="4"/>
        <v>0</v>
      </c>
      <c r="E27" s="19">
        <f t="shared" si="4"/>
        <v>0</v>
      </c>
      <c r="F27" s="20">
        <f>SUM(F24:F26)</f>
        <v>29893</v>
      </c>
    </row>
    <row r="28" spans="1:6" s="4" customFormat="1" ht="18" customHeight="1" x14ac:dyDescent="0.25">
      <c r="A28" s="59" t="s">
        <v>22</v>
      </c>
      <c r="B28" s="60"/>
      <c r="C28" s="60"/>
      <c r="D28" s="60"/>
      <c r="E28" s="60"/>
      <c r="F28" s="61"/>
    </row>
    <row r="29" spans="1:6" s="5" customFormat="1" ht="24" customHeight="1" x14ac:dyDescent="0.25">
      <c r="A29" s="15" t="s">
        <v>23</v>
      </c>
      <c r="B29" s="37">
        <v>0</v>
      </c>
      <c r="C29" s="37">
        <v>18821</v>
      </c>
      <c r="D29" s="37">
        <v>0</v>
      </c>
      <c r="E29" s="37">
        <v>0</v>
      </c>
      <c r="F29" s="16">
        <f>B29+C29+D29+E29</f>
        <v>18821</v>
      </c>
    </row>
    <row r="30" spans="1:6" s="5" customFormat="1" ht="24" customHeight="1" x14ac:dyDescent="0.25">
      <c r="A30" s="15" t="s">
        <v>24</v>
      </c>
      <c r="B30" s="37">
        <v>0</v>
      </c>
      <c r="C30" s="37">
        <v>14319</v>
      </c>
      <c r="D30" s="37">
        <v>0</v>
      </c>
      <c r="E30" s="37">
        <v>0</v>
      </c>
      <c r="F30" s="16">
        <f>B30+C30+D30+E30</f>
        <v>14319</v>
      </c>
    </row>
    <row r="31" spans="1:6" s="5" customFormat="1" ht="24" customHeight="1" x14ac:dyDescent="0.25">
      <c r="A31" s="15" t="s">
        <v>25</v>
      </c>
      <c r="B31" s="37">
        <v>0</v>
      </c>
      <c r="C31" s="37">
        <v>7079</v>
      </c>
      <c r="D31" s="37">
        <v>0</v>
      </c>
      <c r="E31" s="37">
        <v>0</v>
      </c>
      <c r="F31" s="16">
        <f>B31+C31+D31+E31</f>
        <v>7079</v>
      </c>
    </row>
    <row r="32" spans="1:6" s="3" customFormat="1" ht="15" customHeight="1" thickBot="1" x14ac:dyDescent="0.3">
      <c r="A32" s="18" t="s">
        <v>26</v>
      </c>
      <c r="B32" s="19">
        <f t="shared" ref="B32:E32" si="5">SUM(B29:B31)</f>
        <v>0</v>
      </c>
      <c r="C32" s="19">
        <f t="shared" si="5"/>
        <v>40219</v>
      </c>
      <c r="D32" s="19">
        <f t="shared" si="5"/>
        <v>0</v>
      </c>
      <c r="E32" s="19">
        <f t="shared" si="5"/>
        <v>0</v>
      </c>
      <c r="F32" s="20">
        <f>SUM(F29:F31)</f>
        <v>40219</v>
      </c>
    </row>
    <row r="33" spans="1:6" s="3" customFormat="1" ht="36" customHeight="1" thickBot="1" x14ac:dyDescent="0.3">
      <c r="A33" s="22" t="s">
        <v>27</v>
      </c>
      <c r="B33" s="23">
        <f t="shared" ref="B33:F33" si="6">B27+B32</f>
        <v>0</v>
      </c>
      <c r="C33" s="23">
        <f t="shared" si="6"/>
        <v>70112</v>
      </c>
      <c r="D33" s="23">
        <f t="shared" si="6"/>
        <v>0</v>
      </c>
      <c r="E33" s="23">
        <f t="shared" si="6"/>
        <v>0</v>
      </c>
      <c r="F33" s="24">
        <f t="shared" si="6"/>
        <v>70112</v>
      </c>
    </row>
    <row r="34" spans="1:6" s="3" customFormat="1" ht="12" customHeight="1" thickBot="1" x14ac:dyDescent="0.3">
      <c r="A34" s="25"/>
      <c r="B34" s="36"/>
      <c r="C34" s="36"/>
      <c r="D34" s="36"/>
      <c r="E34" s="36"/>
      <c r="F34" s="6"/>
    </row>
    <row r="35" spans="1:6" s="3" customFormat="1" ht="21" customHeight="1" x14ac:dyDescent="0.25">
      <c r="A35" s="49" t="s">
        <v>28</v>
      </c>
      <c r="B35" s="50"/>
      <c r="C35" s="50"/>
      <c r="D35" s="50"/>
      <c r="E35" s="62"/>
      <c r="F35" s="63"/>
    </row>
    <row r="36" spans="1:6" s="4" customFormat="1" ht="18" customHeight="1" x14ac:dyDescent="0.25">
      <c r="A36" s="39" t="s">
        <v>29</v>
      </c>
      <c r="B36" s="64"/>
      <c r="C36" s="64"/>
      <c r="D36" s="64"/>
      <c r="E36" s="64"/>
      <c r="F36" s="41"/>
    </row>
    <row r="37" spans="1:6" s="5" customFormat="1" ht="15" customHeight="1" x14ac:dyDescent="0.25">
      <c r="A37" s="26" t="s">
        <v>30</v>
      </c>
      <c r="B37" s="27">
        <v>807</v>
      </c>
      <c r="C37" s="27">
        <v>130993</v>
      </c>
      <c r="D37" s="27">
        <v>277178</v>
      </c>
      <c r="E37" s="27">
        <v>0</v>
      </c>
      <c r="F37" s="16">
        <f>B37+C37+D37+E37</f>
        <v>408978</v>
      </c>
    </row>
    <row r="38" spans="1:6" s="5" customFormat="1" ht="24" customHeight="1" x14ac:dyDescent="0.25">
      <c r="A38" s="26" t="s">
        <v>31</v>
      </c>
      <c r="B38" s="27">
        <f>27298-9000</f>
        <v>18298</v>
      </c>
      <c r="C38" s="27">
        <f>29993+9000</f>
        <v>38993</v>
      </c>
      <c r="D38" s="27">
        <v>64999</v>
      </c>
      <c r="E38" s="27">
        <v>3710</v>
      </c>
      <c r="F38" s="16">
        <f>B38+C38+D38+E38</f>
        <v>126000</v>
      </c>
    </row>
    <row r="39" spans="1:6" s="5" customFormat="1" ht="24" customHeight="1" x14ac:dyDescent="0.25">
      <c r="A39" s="26" t="s">
        <v>32</v>
      </c>
      <c r="B39" s="27">
        <v>0</v>
      </c>
      <c r="C39" s="27">
        <v>0</v>
      </c>
      <c r="D39" s="27">
        <v>75300</v>
      </c>
      <c r="E39" s="27">
        <v>0</v>
      </c>
      <c r="F39" s="16">
        <f>B39+C39+D39+E39</f>
        <v>75300</v>
      </c>
    </row>
    <row r="40" spans="1:6" s="3" customFormat="1" ht="15" customHeight="1" x14ac:dyDescent="0.25">
      <c r="A40" s="18" t="s">
        <v>33</v>
      </c>
      <c r="B40" s="19">
        <f>SUM(B37:B39)</f>
        <v>19105</v>
      </c>
      <c r="C40" s="19">
        <f t="shared" ref="C40:E40" si="7">SUM(C37:C39)</f>
        <v>169986</v>
      </c>
      <c r="D40" s="19">
        <f t="shared" si="7"/>
        <v>417477</v>
      </c>
      <c r="E40" s="19">
        <f t="shared" si="7"/>
        <v>3710</v>
      </c>
      <c r="F40" s="20">
        <f>SUM(F37:F39)</f>
        <v>610278</v>
      </c>
    </row>
    <row r="41" spans="1:6" s="4" customFormat="1" ht="18" customHeight="1" x14ac:dyDescent="0.25">
      <c r="A41" s="56" t="s">
        <v>34</v>
      </c>
      <c r="B41" s="57"/>
      <c r="C41" s="57"/>
      <c r="D41" s="57"/>
      <c r="E41" s="57"/>
      <c r="F41" s="58"/>
    </row>
    <row r="42" spans="1:6" s="5" customFormat="1" ht="24" customHeight="1" x14ac:dyDescent="0.25">
      <c r="A42" s="28" t="s">
        <v>35</v>
      </c>
      <c r="B42" s="27">
        <v>615</v>
      </c>
      <c r="C42" s="27">
        <v>40400</v>
      </c>
      <c r="D42" s="27">
        <v>10000</v>
      </c>
      <c r="E42" s="27">
        <v>0</v>
      </c>
      <c r="F42" s="16">
        <f>SUM(B42+C42+D42+E42)</f>
        <v>51015</v>
      </c>
    </row>
    <row r="43" spans="1:6" s="5" customFormat="1" ht="24" customHeight="1" x14ac:dyDescent="0.25">
      <c r="A43" s="28" t="s">
        <v>36</v>
      </c>
      <c r="B43" s="27">
        <v>375.1</v>
      </c>
      <c r="C43" s="27">
        <v>50000</v>
      </c>
      <c r="D43" s="27">
        <v>44624.9</v>
      </c>
      <c r="E43" s="27">
        <v>0</v>
      </c>
      <c r="F43" s="16">
        <f>SUM(B43+C43+D43+E43)</f>
        <v>95000</v>
      </c>
    </row>
    <row r="44" spans="1:6" s="5" customFormat="1" ht="24" customHeight="1" x14ac:dyDescent="0.25">
      <c r="A44" s="28" t="s">
        <v>37</v>
      </c>
      <c r="B44" s="27">
        <v>0</v>
      </c>
      <c r="C44" s="27">
        <v>0</v>
      </c>
      <c r="D44" s="27">
        <v>30000</v>
      </c>
      <c r="E44" s="27">
        <v>65000</v>
      </c>
      <c r="F44" s="16">
        <f>SUM(B44+C44+D44+E44)</f>
        <v>95000</v>
      </c>
    </row>
    <row r="45" spans="1:6" s="3" customFormat="1" ht="15" customHeight="1" x14ac:dyDescent="0.25">
      <c r="A45" s="18" t="s">
        <v>38</v>
      </c>
      <c r="B45" s="19">
        <f t="shared" ref="B45:F45" si="8">SUM(B42:B44)</f>
        <v>990.1</v>
      </c>
      <c r="C45" s="19">
        <f t="shared" si="8"/>
        <v>90400</v>
      </c>
      <c r="D45" s="19">
        <f t="shared" si="8"/>
        <v>84624.9</v>
      </c>
      <c r="E45" s="19">
        <f t="shared" si="8"/>
        <v>65000</v>
      </c>
      <c r="F45" s="20">
        <f t="shared" si="8"/>
        <v>241015</v>
      </c>
    </row>
    <row r="46" spans="1:6" s="4" customFormat="1" ht="18" customHeight="1" x14ac:dyDescent="0.25">
      <c r="A46" s="59" t="s">
        <v>4</v>
      </c>
      <c r="B46" s="60"/>
      <c r="C46" s="60"/>
      <c r="D46" s="60"/>
      <c r="E46" s="60"/>
      <c r="F46" s="61"/>
    </row>
    <row r="47" spans="1:6" s="5" customFormat="1" ht="15" customHeight="1" x14ac:dyDescent="0.25">
      <c r="A47" s="28" t="s">
        <v>39</v>
      </c>
      <c r="B47" s="29">
        <v>0</v>
      </c>
      <c r="C47" s="29">
        <v>0</v>
      </c>
      <c r="D47" s="29">
        <v>0</v>
      </c>
      <c r="E47" s="29">
        <v>0</v>
      </c>
      <c r="F47" s="16">
        <f t="shared" ref="F47:F53" si="9">B47+C47+D47+E47</f>
        <v>0</v>
      </c>
    </row>
    <row r="48" spans="1:6" s="5" customFormat="1" ht="24" customHeight="1" x14ac:dyDescent="0.25">
      <c r="A48" s="26" t="s">
        <v>40</v>
      </c>
      <c r="B48" s="27">
        <v>0</v>
      </c>
      <c r="C48" s="27">
        <f>82731+15000</f>
        <v>97731</v>
      </c>
      <c r="D48" s="27">
        <v>19761</v>
      </c>
      <c r="E48" s="27">
        <v>0</v>
      </c>
      <c r="F48" s="16">
        <f t="shared" si="9"/>
        <v>117492</v>
      </c>
    </row>
    <row r="49" spans="1:7" s="5" customFormat="1" ht="15" customHeight="1" x14ac:dyDescent="0.25">
      <c r="A49" s="30" t="s">
        <v>41</v>
      </c>
      <c r="B49" s="27">
        <v>17961</v>
      </c>
      <c r="C49" s="27">
        <v>165000</v>
      </c>
      <c r="D49" s="27">
        <v>112039</v>
      </c>
      <c r="E49" s="27">
        <v>0</v>
      </c>
      <c r="F49" s="16">
        <f t="shared" si="9"/>
        <v>295000</v>
      </c>
    </row>
    <row r="50" spans="1:7" s="5" customFormat="1" ht="24" customHeight="1" x14ac:dyDescent="0.25">
      <c r="A50" s="30" t="s">
        <v>42</v>
      </c>
      <c r="B50" s="27">
        <v>10650</v>
      </c>
      <c r="C50" s="27">
        <f>5700-2850</f>
        <v>2850</v>
      </c>
      <c r="D50" s="27">
        <v>0</v>
      </c>
      <c r="E50" s="27">
        <v>0</v>
      </c>
      <c r="F50" s="16">
        <f t="shared" si="9"/>
        <v>13500</v>
      </c>
    </row>
    <row r="51" spans="1:7" s="5" customFormat="1" ht="24" customHeight="1" x14ac:dyDescent="0.25">
      <c r="A51" s="26" t="s">
        <v>43</v>
      </c>
      <c r="B51" s="27">
        <v>11814</v>
      </c>
      <c r="C51" s="27">
        <v>0</v>
      </c>
      <c r="D51" s="27">
        <v>0</v>
      </c>
      <c r="E51" s="27">
        <v>0</v>
      </c>
      <c r="F51" s="16">
        <f t="shared" si="9"/>
        <v>11814</v>
      </c>
    </row>
    <row r="52" spans="1:7" s="5" customFormat="1" ht="24" customHeight="1" x14ac:dyDescent="0.25">
      <c r="A52" s="30" t="s">
        <v>44</v>
      </c>
      <c r="B52" s="27">
        <v>6329.89</v>
      </c>
      <c r="C52" s="27">
        <v>0</v>
      </c>
      <c r="D52" s="27">
        <v>0</v>
      </c>
      <c r="E52" s="27">
        <v>0</v>
      </c>
      <c r="F52" s="16">
        <f t="shared" si="9"/>
        <v>6329.89</v>
      </c>
    </row>
    <row r="53" spans="1:7" s="5" customFormat="1" ht="24" customHeight="1" x14ac:dyDescent="0.25">
      <c r="A53" s="30" t="s">
        <v>45</v>
      </c>
      <c r="B53" s="27">
        <v>13185.7</v>
      </c>
      <c r="C53" s="27">
        <v>0</v>
      </c>
      <c r="D53" s="27">
        <v>0</v>
      </c>
      <c r="E53" s="27">
        <v>0</v>
      </c>
      <c r="F53" s="16">
        <f t="shared" si="9"/>
        <v>13185.7</v>
      </c>
    </row>
    <row r="54" spans="1:7" s="3" customFormat="1" ht="15" customHeight="1" x14ac:dyDescent="0.25">
      <c r="A54" s="18" t="s">
        <v>7</v>
      </c>
      <c r="B54" s="19">
        <f t="shared" ref="B54:E54" si="10">SUM(B47:B53)</f>
        <v>59940.59</v>
      </c>
      <c r="C54" s="19">
        <f t="shared" si="10"/>
        <v>265581</v>
      </c>
      <c r="D54" s="19">
        <f t="shared" si="10"/>
        <v>131800</v>
      </c>
      <c r="E54" s="19">
        <f t="shared" si="10"/>
        <v>0</v>
      </c>
      <c r="F54" s="20">
        <f>SUM(F47:F53)</f>
        <v>457321.59</v>
      </c>
      <c r="G54" s="7"/>
    </row>
    <row r="55" spans="1:7" s="4" customFormat="1" ht="18" customHeight="1" x14ac:dyDescent="0.2">
      <c r="A55" s="53" t="s">
        <v>8</v>
      </c>
      <c r="B55" s="54"/>
      <c r="C55" s="54"/>
      <c r="D55" s="54"/>
      <c r="E55" s="54"/>
      <c r="F55" s="55"/>
    </row>
    <row r="56" spans="1:7" s="4" customFormat="1" ht="24" customHeight="1" x14ac:dyDescent="0.25">
      <c r="A56" s="26" t="s">
        <v>46</v>
      </c>
      <c r="B56" s="27">
        <v>45000</v>
      </c>
      <c r="C56" s="27">
        <v>0</v>
      </c>
      <c r="D56" s="27">
        <v>0</v>
      </c>
      <c r="E56" s="27">
        <v>0</v>
      </c>
      <c r="F56" s="16">
        <f t="shared" ref="F56:F77" si="11">B56+C56+D56+E56</f>
        <v>45000</v>
      </c>
    </row>
    <row r="57" spans="1:7" s="4" customFormat="1" ht="24" customHeight="1" x14ac:dyDescent="0.25">
      <c r="A57" s="30" t="s">
        <v>47</v>
      </c>
      <c r="B57" s="27">
        <v>0</v>
      </c>
      <c r="C57" s="27">
        <v>5500</v>
      </c>
      <c r="D57" s="27">
        <v>25000</v>
      </c>
      <c r="E57" s="27">
        <v>0</v>
      </c>
      <c r="F57" s="16">
        <f t="shared" si="11"/>
        <v>30500</v>
      </c>
    </row>
    <row r="58" spans="1:7" s="4" customFormat="1" ht="24" customHeight="1" x14ac:dyDescent="0.25">
      <c r="A58" s="26" t="s">
        <v>48</v>
      </c>
      <c r="B58" s="27">
        <v>0</v>
      </c>
      <c r="C58" s="27">
        <v>2090</v>
      </c>
      <c r="D58" s="27">
        <v>26000</v>
      </c>
      <c r="E58" s="27">
        <v>27610</v>
      </c>
      <c r="F58" s="16">
        <f t="shared" si="11"/>
        <v>55700</v>
      </c>
    </row>
    <row r="59" spans="1:7" s="21" customFormat="1" ht="33.950000000000003" customHeight="1" x14ac:dyDescent="0.25">
      <c r="A59" s="30" t="s">
        <v>49</v>
      </c>
      <c r="B59" s="31">
        <v>31098</v>
      </c>
      <c r="C59" s="27">
        <v>19500</v>
      </c>
      <c r="D59" s="27">
        <v>0</v>
      </c>
      <c r="E59" s="27">
        <v>0</v>
      </c>
      <c r="F59" s="16">
        <f t="shared" si="11"/>
        <v>50598</v>
      </c>
    </row>
    <row r="60" spans="1:7" s="21" customFormat="1" ht="33.950000000000003" customHeight="1" x14ac:dyDescent="0.25">
      <c r="A60" s="30" t="s">
        <v>50</v>
      </c>
      <c r="B60" s="31">
        <v>0</v>
      </c>
      <c r="C60" s="27">
        <v>5500</v>
      </c>
      <c r="D60" s="27">
        <v>0</v>
      </c>
      <c r="E60" s="27">
        <v>0</v>
      </c>
      <c r="F60" s="16">
        <f t="shared" si="11"/>
        <v>5500</v>
      </c>
    </row>
    <row r="61" spans="1:7" s="21" customFormat="1" ht="24" customHeight="1" x14ac:dyDescent="0.25">
      <c r="A61" s="26" t="s">
        <v>51</v>
      </c>
      <c r="B61" s="27">
        <v>10571</v>
      </c>
      <c r="C61" s="27">
        <v>113428</v>
      </c>
      <c r="D61" s="27">
        <v>52000</v>
      </c>
      <c r="E61" s="27">
        <v>0</v>
      </c>
      <c r="F61" s="16">
        <f t="shared" si="11"/>
        <v>175999</v>
      </c>
    </row>
    <row r="62" spans="1:7" s="21" customFormat="1" ht="24" customHeight="1" x14ac:dyDescent="0.25">
      <c r="A62" s="30" t="s">
        <v>52</v>
      </c>
      <c r="B62" s="27">
        <f>51000+2656</f>
        <v>53656</v>
      </c>
      <c r="C62" s="27">
        <v>0</v>
      </c>
      <c r="D62" s="27">
        <v>0</v>
      </c>
      <c r="E62" s="27">
        <v>0</v>
      </c>
      <c r="F62" s="16">
        <f t="shared" si="11"/>
        <v>53656</v>
      </c>
    </row>
    <row r="63" spans="1:7" s="21" customFormat="1" ht="24" customHeight="1" x14ac:dyDescent="0.25">
      <c r="A63" s="26" t="s">
        <v>53</v>
      </c>
      <c r="B63" s="27">
        <v>0</v>
      </c>
      <c r="C63" s="27">
        <v>25000</v>
      </c>
      <c r="D63" s="27">
        <v>0</v>
      </c>
      <c r="E63" s="27">
        <v>0</v>
      </c>
      <c r="F63" s="16">
        <f t="shared" si="11"/>
        <v>25000</v>
      </c>
    </row>
    <row r="64" spans="1:7" s="21" customFormat="1" ht="33.950000000000003" customHeight="1" x14ac:dyDescent="0.25">
      <c r="A64" s="30" t="s">
        <v>54</v>
      </c>
      <c r="B64" s="31">
        <v>0</v>
      </c>
      <c r="C64" s="27">
        <v>20250</v>
      </c>
      <c r="D64" s="27">
        <v>17750</v>
      </c>
      <c r="E64" s="27">
        <v>0</v>
      </c>
      <c r="F64" s="16">
        <f t="shared" si="11"/>
        <v>38000</v>
      </c>
    </row>
    <row r="65" spans="1:7" s="21" customFormat="1" ht="24" customHeight="1" x14ac:dyDescent="0.25">
      <c r="A65" s="26" t="s">
        <v>55</v>
      </c>
      <c r="B65" s="27">
        <v>57200</v>
      </c>
      <c r="C65" s="27">
        <v>500</v>
      </c>
      <c r="D65" s="27">
        <v>0</v>
      </c>
      <c r="E65" s="27">
        <v>0</v>
      </c>
      <c r="F65" s="16">
        <f t="shared" si="11"/>
        <v>57700</v>
      </c>
    </row>
    <row r="66" spans="1:7" s="21" customFormat="1" ht="24" customHeight="1" x14ac:dyDescent="0.25">
      <c r="A66" s="30" t="s">
        <v>56</v>
      </c>
      <c r="B66" s="27">
        <v>30678.01</v>
      </c>
      <c r="C66" s="27">
        <v>0</v>
      </c>
      <c r="D66" s="27">
        <v>0</v>
      </c>
      <c r="E66" s="27">
        <v>0</v>
      </c>
      <c r="F66" s="16">
        <f t="shared" si="11"/>
        <v>30678.01</v>
      </c>
    </row>
    <row r="67" spans="1:7" s="21" customFormat="1" ht="24" customHeight="1" x14ac:dyDescent="0.25">
      <c r="A67" s="26" t="s">
        <v>57</v>
      </c>
      <c r="B67" s="27">
        <v>40000</v>
      </c>
      <c r="C67" s="27">
        <v>0</v>
      </c>
      <c r="D67" s="27">
        <v>0</v>
      </c>
      <c r="E67" s="27">
        <v>0</v>
      </c>
      <c r="F67" s="16">
        <f t="shared" si="11"/>
        <v>40000</v>
      </c>
    </row>
    <row r="68" spans="1:7" s="21" customFormat="1" ht="24" customHeight="1" x14ac:dyDescent="0.25">
      <c r="A68" s="30" t="s">
        <v>58</v>
      </c>
      <c r="B68" s="27">
        <v>500</v>
      </c>
      <c r="C68" s="27">
        <v>25639</v>
      </c>
      <c r="D68" s="27">
        <v>25000</v>
      </c>
      <c r="E68" s="27">
        <v>0</v>
      </c>
      <c r="F68" s="16">
        <f t="shared" si="11"/>
        <v>51139</v>
      </c>
    </row>
    <row r="69" spans="1:7" s="21" customFormat="1" ht="24" customHeight="1" x14ac:dyDescent="0.25">
      <c r="A69" s="26" t="s">
        <v>59</v>
      </c>
      <c r="B69" s="27">
        <v>6200</v>
      </c>
      <c r="C69" s="27">
        <v>0</v>
      </c>
      <c r="D69" s="27">
        <v>0</v>
      </c>
      <c r="E69" s="27">
        <v>0</v>
      </c>
      <c r="F69" s="16">
        <f t="shared" si="11"/>
        <v>6200</v>
      </c>
    </row>
    <row r="70" spans="1:7" s="21" customFormat="1" ht="24" customHeight="1" x14ac:dyDescent="0.25">
      <c r="A70" s="30" t="s">
        <v>60</v>
      </c>
      <c r="B70" s="27">
        <v>28.6</v>
      </c>
      <c r="C70" s="27">
        <v>11036.31</v>
      </c>
      <c r="D70" s="27">
        <v>0</v>
      </c>
      <c r="E70" s="27">
        <v>0</v>
      </c>
      <c r="F70" s="16">
        <f t="shared" si="11"/>
        <v>11064.91</v>
      </c>
    </row>
    <row r="71" spans="1:7" s="21" customFormat="1" ht="24" customHeight="1" x14ac:dyDescent="0.25">
      <c r="A71" s="26" t="s">
        <v>61</v>
      </c>
      <c r="B71" s="27">
        <v>350</v>
      </c>
      <c r="C71" s="27">
        <v>14000</v>
      </c>
      <c r="D71" s="27">
        <v>0</v>
      </c>
      <c r="E71" s="27">
        <v>0</v>
      </c>
      <c r="F71" s="16">
        <f t="shared" si="11"/>
        <v>14350</v>
      </c>
    </row>
    <row r="72" spans="1:7" s="21" customFormat="1" ht="33.950000000000003" customHeight="1" x14ac:dyDescent="0.25">
      <c r="A72" s="30" t="s">
        <v>62</v>
      </c>
      <c r="B72" s="31">
        <v>0</v>
      </c>
      <c r="C72" s="27">
        <v>11420</v>
      </c>
      <c r="D72" s="27">
        <v>0</v>
      </c>
      <c r="E72" s="27">
        <v>0</v>
      </c>
      <c r="F72" s="16">
        <f t="shared" si="11"/>
        <v>11420</v>
      </c>
    </row>
    <row r="73" spans="1:7" s="17" customFormat="1" ht="15" customHeight="1" x14ac:dyDescent="0.25">
      <c r="A73" s="28" t="s">
        <v>63</v>
      </c>
      <c r="B73" s="29">
        <v>0</v>
      </c>
      <c r="C73" s="29">
        <v>50000</v>
      </c>
      <c r="D73" s="29">
        <v>20500</v>
      </c>
      <c r="E73" s="29">
        <v>0</v>
      </c>
      <c r="F73" s="16">
        <f t="shared" si="11"/>
        <v>70500</v>
      </c>
    </row>
    <row r="74" spans="1:7" s="21" customFormat="1" ht="24" customHeight="1" x14ac:dyDescent="0.25">
      <c r="A74" s="30" t="s">
        <v>64</v>
      </c>
      <c r="B74" s="27">
        <v>9120</v>
      </c>
      <c r="C74" s="27">
        <v>0</v>
      </c>
      <c r="D74" s="27">
        <v>0</v>
      </c>
      <c r="E74" s="27">
        <v>0</v>
      </c>
      <c r="F74" s="16">
        <f t="shared" si="11"/>
        <v>9120</v>
      </c>
    </row>
    <row r="75" spans="1:7" s="21" customFormat="1" ht="24" customHeight="1" x14ac:dyDescent="0.25">
      <c r="A75" s="26" t="s">
        <v>65</v>
      </c>
      <c r="B75" s="27">
        <v>127.05</v>
      </c>
      <c r="C75" s="27">
        <v>21372.95</v>
      </c>
      <c r="D75" s="27">
        <v>0</v>
      </c>
      <c r="E75" s="27">
        <v>0</v>
      </c>
      <c r="F75" s="16">
        <f t="shared" si="11"/>
        <v>21500</v>
      </c>
    </row>
    <row r="76" spans="1:7" s="21" customFormat="1" ht="24" customHeight="1" x14ac:dyDescent="0.25">
      <c r="A76" s="30" t="s">
        <v>66</v>
      </c>
      <c r="B76" s="27">
        <v>23000</v>
      </c>
      <c r="C76" s="27">
        <v>2000</v>
      </c>
      <c r="D76" s="27">
        <v>0</v>
      </c>
      <c r="E76" s="27">
        <v>0</v>
      </c>
      <c r="F76" s="16">
        <f t="shared" si="11"/>
        <v>25000</v>
      </c>
    </row>
    <row r="77" spans="1:7" s="21" customFormat="1" ht="24" customHeight="1" x14ac:dyDescent="0.25">
      <c r="A77" s="26" t="s">
        <v>67</v>
      </c>
      <c r="B77" s="27">
        <v>7949.67</v>
      </c>
      <c r="C77" s="27">
        <v>0</v>
      </c>
      <c r="D77" s="27">
        <v>0</v>
      </c>
      <c r="E77" s="27">
        <v>0</v>
      </c>
      <c r="F77" s="16">
        <f t="shared" si="11"/>
        <v>7949.67</v>
      </c>
    </row>
    <row r="78" spans="1:7" s="3" customFormat="1" ht="15" customHeight="1" x14ac:dyDescent="0.25">
      <c r="A78" s="18" t="s">
        <v>13</v>
      </c>
      <c r="B78" s="19">
        <f t="shared" ref="B78:E78" si="12">SUM(B56:B77)</f>
        <v>315478.32999999996</v>
      </c>
      <c r="C78" s="19">
        <f t="shared" si="12"/>
        <v>327236.26</v>
      </c>
      <c r="D78" s="19">
        <f t="shared" si="12"/>
        <v>166250</v>
      </c>
      <c r="E78" s="19">
        <f t="shared" si="12"/>
        <v>27610</v>
      </c>
      <c r="F78" s="20">
        <f>SUM(F56:F77)</f>
        <v>836574.59000000008</v>
      </c>
      <c r="G78" s="7"/>
    </row>
    <row r="79" spans="1:7" s="4" customFormat="1" ht="18" customHeight="1" x14ac:dyDescent="0.25">
      <c r="A79" s="56" t="s">
        <v>68</v>
      </c>
      <c r="B79" s="57"/>
      <c r="C79" s="57"/>
      <c r="D79" s="57"/>
      <c r="E79" s="57"/>
      <c r="F79" s="58"/>
    </row>
    <row r="80" spans="1:7" s="4" customFormat="1" ht="24" customHeight="1" x14ac:dyDescent="0.25">
      <c r="A80" s="28" t="s">
        <v>69</v>
      </c>
      <c r="B80" s="31">
        <v>10000</v>
      </c>
      <c r="C80" s="31">
        <v>85000</v>
      </c>
      <c r="D80" s="31">
        <v>10000</v>
      </c>
      <c r="E80" s="31">
        <v>0</v>
      </c>
      <c r="F80" s="16">
        <f t="shared" ref="F80:F89" si="13">B80+C80+D80+E80</f>
        <v>105000</v>
      </c>
    </row>
    <row r="81" spans="1:7" s="4" customFormat="1" ht="24" customHeight="1" x14ac:dyDescent="0.25">
      <c r="A81" s="28" t="s">
        <v>70</v>
      </c>
      <c r="B81" s="27">
        <v>234</v>
      </c>
      <c r="C81" s="27">
        <f>119416+15000-234</f>
        <v>134182</v>
      </c>
      <c r="D81" s="27">
        <v>50000</v>
      </c>
      <c r="E81" s="27">
        <v>0</v>
      </c>
      <c r="F81" s="16">
        <f t="shared" si="13"/>
        <v>184416</v>
      </c>
    </row>
    <row r="82" spans="1:7" s="4" customFormat="1" ht="24" customHeight="1" x14ac:dyDescent="0.25">
      <c r="A82" s="28" t="s">
        <v>71</v>
      </c>
      <c r="B82" s="27">
        <f>2000-900</f>
        <v>1100</v>
      </c>
      <c r="C82" s="27">
        <f>22000+900</f>
        <v>22900</v>
      </c>
      <c r="D82" s="27">
        <v>0</v>
      </c>
      <c r="E82" s="27">
        <v>0</v>
      </c>
      <c r="F82" s="16">
        <f t="shared" si="13"/>
        <v>24000</v>
      </c>
    </row>
    <row r="83" spans="1:7" s="4" customFormat="1" ht="24" customHeight="1" x14ac:dyDescent="0.25">
      <c r="A83" s="28" t="s">
        <v>72</v>
      </c>
      <c r="B83" s="27">
        <v>0</v>
      </c>
      <c r="C83" s="27">
        <v>0</v>
      </c>
      <c r="D83" s="27">
        <v>0</v>
      </c>
      <c r="E83" s="27">
        <v>0</v>
      </c>
      <c r="F83" s="16">
        <f t="shared" si="13"/>
        <v>0</v>
      </c>
    </row>
    <row r="84" spans="1:7" s="4" customFormat="1" ht="24" customHeight="1" x14ac:dyDescent="0.25">
      <c r="A84" s="28" t="s">
        <v>73</v>
      </c>
      <c r="B84" s="27">
        <v>21700</v>
      </c>
      <c r="C84" s="27">
        <v>0</v>
      </c>
      <c r="D84" s="27">
        <v>0</v>
      </c>
      <c r="E84" s="27">
        <v>0</v>
      </c>
      <c r="F84" s="16">
        <f t="shared" si="13"/>
        <v>21700</v>
      </c>
    </row>
    <row r="85" spans="1:7" s="4" customFormat="1" ht="24" customHeight="1" x14ac:dyDescent="0.25">
      <c r="A85" s="28" t="s">
        <v>74</v>
      </c>
      <c r="B85" s="31">
        <v>22241.64</v>
      </c>
      <c r="C85" s="31">
        <v>0</v>
      </c>
      <c r="D85" s="31">
        <v>0</v>
      </c>
      <c r="E85" s="31">
        <v>0</v>
      </c>
      <c r="F85" s="16">
        <f t="shared" si="13"/>
        <v>22241.64</v>
      </c>
    </row>
    <row r="86" spans="1:7" s="4" customFormat="1" ht="24" customHeight="1" x14ac:dyDescent="0.25">
      <c r="A86" s="28" t="s">
        <v>75</v>
      </c>
      <c r="B86" s="27">
        <v>20898.27</v>
      </c>
      <c r="C86" s="27">
        <v>0</v>
      </c>
      <c r="D86" s="27">
        <v>0</v>
      </c>
      <c r="E86" s="27">
        <v>0</v>
      </c>
      <c r="F86" s="16">
        <f t="shared" si="13"/>
        <v>20898.27</v>
      </c>
    </row>
    <row r="87" spans="1:7" s="4" customFormat="1" ht="24" customHeight="1" x14ac:dyDescent="0.25">
      <c r="A87" s="28" t="s">
        <v>76</v>
      </c>
      <c r="B87" s="27">
        <v>28727.64</v>
      </c>
      <c r="C87" s="27">
        <v>0</v>
      </c>
      <c r="D87" s="27">
        <v>0</v>
      </c>
      <c r="E87" s="27">
        <v>0</v>
      </c>
      <c r="F87" s="16">
        <f t="shared" si="13"/>
        <v>28727.64</v>
      </c>
    </row>
    <row r="88" spans="1:7" s="4" customFormat="1" ht="24" customHeight="1" x14ac:dyDescent="0.25">
      <c r="A88" s="28" t="s">
        <v>77</v>
      </c>
      <c r="B88" s="27">
        <v>11437.7</v>
      </c>
      <c r="C88" s="27">
        <v>0</v>
      </c>
      <c r="D88" s="27">
        <v>0</v>
      </c>
      <c r="E88" s="27">
        <v>0</v>
      </c>
      <c r="F88" s="16">
        <f t="shared" si="13"/>
        <v>11437.7</v>
      </c>
    </row>
    <row r="89" spans="1:7" s="4" customFormat="1" ht="24" customHeight="1" x14ac:dyDescent="0.25">
      <c r="A89" s="28" t="s">
        <v>78</v>
      </c>
      <c r="B89" s="27">
        <v>11567.78</v>
      </c>
      <c r="C89" s="27">
        <v>0</v>
      </c>
      <c r="D89" s="27">
        <v>0</v>
      </c>
      <c r="E89" s="27">
        <v>0</v>
      </c>
      <c r="F89" s="16">
        <f t="shared" si="13"/>
        <v>11567.78</v>
      </c>
    </row>
    <row r="90" spans="1:7" s="3" customFormat="1" ht="15" customHeight="1" thickBot="1" x14ac:dyDescent="0.3">
      <c r="A90" s="18" t="s">
        <v>26</v>
      </c>
      <c r="B90" s="19">
        <f t="shared" ref="B90:E90" si="14">SUM(B80:B89)</f>
        <v>127907.03</v>
      </c>
      <c r="C90" s="19">
        <f t="shared" si="14"/>
        <v>242082</v>
      </c>
      <c r="D90" s="19">
        <f t="shared" si="14"/>
        <v>60000</v>
      </c>
      <c r="E90" s="19">
        <f t="shared" si="14"/>
        <v>0</v>
      </c>
      <c r="F90" s="20">
        <f>SUM(F80:F89)</f>
        <v>429989.03000000009</v>
      </c>
      <c r="G90" s="7"/>
    </row>
    <row r="91" spans="1:7" s="3" customFormat="1" ht="25.5" customHeight="1" thickBot="1" x14ac:dyDescent="0.3">
      <c r="A91" s="22" t="s">
        <v>79</v>
      </c>
      <c r="B91" s="23">
        <f t="shared" ref="B91:E91" si="15">B90+B78+B54+B45+B40</f>
        <v>523421.04999999993</v>
      </c>
      <c r="C91" s="23">
        <f t="shared" si="15"/>
        <v>1095285.26</v>
      </c>
      <c r="D91" s="23">
        <f t="shared" si="15"/>
        <v>860151.9</v>
      </c>
      <c r="E91" s="23">
        <f t="shared" si="15"/>
        <v>96320</v>
      </c>
      <c r="F91" s="24">
        <f>F90+F78+F54+F45+F40</f>
        <v>2575178.21</v>
      </c>
    </row>
    <row r="92" spans="1:7" s="3" customFormat="1" ht="13.5" thickBot="1" x14ac:dyDescent="0.3">
      <c r="A92" s="25"/>
      <c r="B92" s="36"/>
      <c r="C92" s="36"/>
      <c r="D92" s="36"/>
      <c r="E92" s="36"/>
      <c r="F92" s="8"/>
    </row>
    <row r="93" spans="1:7" s="3" customFormat="1" ht="21" customHeight="1" thickBot="1" x14ac:dyDescent="0.3">
      <c r="A93" s="22" t="s">
        <v>80</v>
      </c>
      <c r="B93" s="23">
        <f t="shared" ref="B93:E93" si="16">SUM(B20,B33,B91)</f>
        <v>559737.04999999993</v>
      </c>
      <c r="C93" s="23">
        <f t="shared" si="16"/>
        <v>1375076.26</v>
      </c>
      <c r="D93" s="23">
        <f t="shared" si="16"/>
        <v>968866.9</v>
      </c>
      <c r="E93" s="23">
        <f t="shared" si="16"/>
        <v>96320</v>
      </c>
      <c r="F93" s="24">
        <f>SUM(F20,F33,F91)</f>
        <v>3000000.21</v>
      </c>
    </row>
  </sheetData>
  <mergeCells count="16">
    <mergeCell ref="A41:F41"/>
    <mergeCell ref="A46:F46"/>
    <mergeCell ref="A55:F55"/>
    <mergeCell ref="A79:F79"/>
    <mergeCell ref="A17:F17"/>
    <mergeCell ref="A22:F22"/>
    <mergeCell ref="A23:F23"/>
    <mergeCell ref="A28:F28"/>
    <mergeCell ref="A35:F35"/>
    <mergeCell ref="A36:F36"/>
    <mergeCell ref="A11:F11"/>
    <mergeCell ref="A1:F1"/>
    <mergeCell ref="A3:A4"/>
    <mergeCell ref="B3:F3"/>
    <mergeCell ref="A6:F6"/>
    <mergeCell ref="A7:F7"/>
  </mergeCells>
  <conditionalFormatting sqref="F84 F50">
    <cfRule type="cellIs" dxfId="273" priority="327" operator="lessThan">
      <formula>#REF!</formula>
    </cfRule>
    <cfRule type="cellIs" dxfId="272" priority="328" operator="greaterThan">
      <formula>#REF!</formula>
    </cfRule>
  </conditionalFormatting>
  <conditionalFormatting sqref="C8 C37:D39 C42:D44 C80:D87 C24:E26 C29:E31 E37 E42 C47:E50 E80:E83 C59:E59 C10">
    <cfRule type="cellIs" dxfId="271" priority="325" operator="lessThan">
      <formula>#REF!</formula>
    </cfRule>
    <cfRule type="cellIs" dxfId="270" priority="326" operator="greaterThan">
      <formula>#REF!</formula>
    </cfRule>
  </conditionalFormatting>
  <conditionalFormatting sqref="D8 D10">
    <cfRule type="cellIs" dxfId="269" priority="323" operator="lessThan">
      <formula>#REF!</formula>
    </cfRule>
    <cfRule type="cellIs" dxfId="268" priority="324" operator="greaterThan">
      <formula>#REF!</formula>
    </cfRule>
  </conditionalFormatting>
  <conditionalFormatting sqref="E8 E10">
    <cfRule type="cellIs" dxfId="267" priority="321" operator="lessThan">
      <formula>#REF!</formula>
    </cfRule>
    <cfRule type="cellIs" dxfId="266" priority="322" operator="greaterThan">
      <formula>#REF!</formula>
    </cfRule>
  </conditionalFormatting>
  <conditionalFormatting sqref="F8 F10">
    <cfRule type="cellIs" dxfId="265" priority="319" operator="lessThan">
      <formula>#REF!</formula>
    </cfRule>
    <cfRule type="cellIs" dxfId="264" priority="320" operator="greaterThan">
      <formula>#REF!</formula>
    </cfRule>
  </conditionalFormatting>
  <conditionalFormatting sqref="B50 B8 B78 B10">
    <cfRule type="cellIs" dxfId="263" priority="317" operator="lessThan">
      <formula>#REF!</formula>
    </cfRule>
    <cfRule type="cellIs" dxfId="262" priority="318" operator="greaterThan">
      <formula>#REF!</formula>
    </cfRule>
  </conditionalFormatting>
  <conditionalFormatting sqref="F27">
    <cfRule type="cellIs" dxfId="261" priority="285" operator="lessThan">
      <formula>#REF!</formula>
    </cfRule>
    <cfRule type="cellIs" dxfId="260" priority="286" operator="greaterThan">
      <formula>#REF!</formula>
    </cfRule>
  </conditionalFormatting>
  <conditionalFormatting sqref="B25">
    <cfRule type="cellIs" dxfId="259" priority="283" operator="lessThan">
      <formula>#REF!</formula>
    </cfRule>
    <cfRule type="cellIs" dxfId="258" priority="284" operator="greaterThan">
      <formula>#REF!</formula>
    </cfRule>
  </conditionalFormatting>
  <conditionalFormatting sqref="F26">
    <cfRule type="cellIs" dxfId="257" priority="281" operator="lessThan">
      <formula>#REF!</formula>
    </cfRule>
    <cfRule type="cellIs" dxfId="256" priority="282" operator="greaterThan">
      <formula>#REF!</formula>
    </cfRule>
  </conditionalFormatting>
  <conditionalFormatting sqref="F25">
    <cfRule type="cellIs" dxfId="255" priority="279" operator="lessThan">
      <formula>#REF!</formula>
    </cfRule>
    <cfRule type="cellIs" dxfId="254" priority="280" operator="greaterThan">
      <formula>#REF!</formula>
    </cfRule>
  </conditionalFormatting>
  <conditionalFormatting sqref="F32">
    <cfRule type="cellIs" dxfId="253" priority="257" operator="lessThan">
      <formula>#REF!</formula>
    </cfRule>
    <cfRule type="cellIs" dxfId="252" priority="258" operator="greaterThan">
      <formula>#REF!</formula>
    </cfRule>
  </conditionalFormatting>
  <conditionalFormatting sqref="F31">
    <cfRule type="cellIs" dxfId="251" priority="255" operator="lessThan">
      <formula>#REF!</formula>
    </cfRule>
    <cfRule type="cellIs" dxfId="250" priority="256" operator="greaterThan">
      <formula>#REF!</formula>
    </cfRule>
  </conditionalFormatting>
  <conditionalFormatting sqref="B38">
    <cfRule type="cellIs" dxfId="249" priority="253" operator="lessThan">
      <formula>#REF!</formula>
    </cfRule>
    <cfRule type="cellIs" dxfId="248" priority="254" operator="greaterThan">
      <formula>#REF!</formula>
    </cfRule>
  </conditionalFormatting>
  <conditionalFormatting sqref="C27">
    <cfRule type="cellIs" dxfId="247" priority="291" operator="lessThan">
      <formula>#REF!</formula>
    </cfRule>
    <cfRule type="cellIs" dxfId="246" priority="292" operator="greaterThan">
      <formula>#REF!</formula>
    </cfRule>
  </conditionalFormatting>
  <conditionalFormatting sqref="F54">
    <cfRule type="cellIs" dxfId="245" priority="203" operator="lessThan">
      <formula>#REF!</formula>
    </cfRule>
    <cfRule type="cellIs" dxfId="244" priority="204" operator="greaterThan">
      <formula>#REF!</formula>
    </cfRule>
  </conditionalFormatting>
  <conditionalFormatting sqref="B24">
    <cfRule type="cellIs" dxfId="243" priority="277" operator="lessThan">
      <formula>#REF!</formula>
    </cfRule>
    <cfRule type="cellIs" dxfId="242" priority="278" operator="greaterThan">
      <formula>#REF!</formula>
    </cfRule>
  </conditionalFormatting>
  <conditionalFormatting sqref="B48:B49">
    <cfRule type="cellIs" dxfId="241" priority="209" operator="lessThan">
      <formula>#REF!</formula>
    </cfRule>
    <cfRule type="cellIs" dxfId="240" priority="210" operator="greaterThan">
      <formula>#REF!</formula>
    </cfRule>
  </conditionalFormatting>
  <conditionalFormatting sqref="B26:B27">
    <cfRule type="cellIs" dxfId="239" priority="293" operator="lessThan">
      <formula>#REF!</formula>
    </cfRule>
    <cfRule type="cellIs" dxfId="238" priority="294" operator="greaterThan">
      <formula>#REF!</formula>
    </cfRule>
  </conditionalFormatting>
  <conditionalFormatting sqref="E44">
    <cfRule type="cellIs" dxfId="237" priority="215" operator="lessThan">
      <formula>#REF!</formula>
    </cfRule>
    <cfRule type="cellIs" dxfId="236" priority="216" operator="greaterThan">
      <formula>#REF!</formula>
    </cfRule>
  </conditionalFormatting>
  <conditionalFormatting sqref="D27">
    <cfRule type="cellIs" dxfId="235" priority="289" operator="lessThan">
      <formula>#REF!</formula>
    </cfRule>
    <cfRule type="cellIs" dxfId="234" priority="290" operator="greaterThan">
      <formula>#REF!</formula>
    </cfRule>
  </conditionalFormatting>
  <conditionalFormatting sqref="E27">
    <cfRule type="cellIs" dxfId="233" priority="287" operator="lessThan">
      <formula>#REF!</formula>
    </cfRule>
    <cfRule type="cellIs" dxfId="232" priority="288" operator="greaterThan">
      <formula>#REF!</formula>
    </cfRule>
  </conditionalFormatting>
  <conditionalFormatting sqref="F48">
    <cfRule type="cellIs" dxfId="231" priority="207" operator="lessThan">
      <formula>#REF!</formula>
    </cfRule>
    <cfRule type="cellIs" dxfId="230" priority="208" operator="greaterThan">
      <formula>#REF!</formula>
    </cfRule>
  </conditionalFormatting>
  <conditionalFormatting sqref="F24">
    <cfRule type="cellIs" dxfId="229" priority="275" operator="lessThan">
      <formula>#REF!</formula>
    </cfRule>
    <cfRule type="cellIs" dxfId="228" priority="276" operator="greaterThan">
      <formula>#REF!</formula>
    </cfRule>
  </conditionalFormatting>
  <conditionalFormatting sqref="B30">
    <cfRule type="cellIs" dxfId="227" priority="273" operator="lessThan">
      <formula>#REF!</formula>
    </cfRule>
    <cfRule type="cellIs" dxfId="226" priority="274" operator="greaterThan">
      <formula>#REF!</formula>
    </cfRule>
  </conditionalFormatting>
  <conditionalFormatting sqref="F30">
    <cfRule type="cellIs" dxfId="225" priority="271" operator="lessThan">
      <formula>#REF!</formula>
    </cfRule>
    <cfRule type="cellIs" dxfId="224" priority="272" operator="greaterThan">
      <formula>#REF!</formula>
    </cfRule>
  </conditionalFormatting>
  <conditionalFormatting sqref="B29">
    <cfRule type="cellIs" dxfId="223" priority="269" operator="lessThan">
      <formula>#REF!</formula>
    </cfRule>
    <cfRule type="cellIs" dxfId="222" priority="270" operator="greaterThan">
      <formula>#REF!</formula>
    </cfRule>
  </conditionalFormatting>
  <conditionalFormatting sqref="F29">
    <cfRule type="cellIs" dxfId="221" priority="267" operator="lessThan">
      <formula>#REF!</formula>
    </cfRule>
    <cfRule type="cellIs" dxfId="220" priority="268" operator="greaterThan">
      <formula>#REF!</formula>
    </cfRule>
  </conditionalFormatting>
  <conditionalFormatting sqref="B31:B32">
    <cfRule type="cellIs" dxfId="219" priority="265" operator="lessThan">
      <formula>#REF!</formula>
    </cfRule>
    <cfRule type="cellIs" dxfId="218" priority="266" operator="greaterThan">
      <formula>#REF!</formula>
    </cfRule>
  </conditionalFormatting>
  <conditionalFormatting sqref="C32">
    <cfRule type="cellIs" dxfId="217" priority="263" operator="lessThan">
      <formula>#REF!</formula>
    </cfRule>
    <cfRule type="cellIs" dxfId="216" priority="264" operator="greaterThan">
      <formula>#REF!</formula>
    </cfRule>
  </conditionalFormatting>
  <conditionalFormatting sqref="D32">
    <cfRule type="cellIs" dxfId="215" priority="261" operator="lessThan">
      <formula>#REF!</formula>
    </cfRule>
    <cfRule type="cellIs" dxfId="214" priority="262" operator="greaterThan">
      <formula>#REF!</formula>
    </cfRule>
  </conditionalFormatting>
  <conditionalFormatting sqref="E32">
    <cfRule type="cellIs" dxfId="213" priority="259" operator="lessThan">
      <formula>#REF!</formula>
    </cfRule>
    <cfRule type="cellIs" dxfId="212" priority="260" operator="greaterThan">
      <formula>#REF!</formula>
    </cfRule>
  </conditionalFormatting>
  <conditionalFormatting sqref="F78">
    <cfRule type="cellIs" dxfId="211" priority="181" operator="lessThan">
      <formula>#REF!</formula>
    </cfRule>
    <cfRule type="cellIs" dxfId="210" priority="182" operator="greaterThan">
      <formula>#REF!</formula>
    </cfRule>
  </conditionalFormatting>
  <conditionalFormatting sqref="B80">
    <cfRule type="cellIs" dxfId="209" priority="177" operator="lessThan">
      <formula>#REF!</formula>
    </cfRule>
    <cfRule type="cellIs" dxfId="208" priority="178" operator="greaterThan">
      <formula>#REF!</formula>
    </cfRule>
  </conditionalFormatting>
  <conditionalFormatting sqref="E38">
    <cfRule type="cellIs" dxfId="207" priority="251" operator="lessThan">
      <formula>#REF!</formula>
    </cfRule>
    <cfRule type="cellIs" dxfId="206" priority="252" operator="greaterThan">
      <formula>#REF!</formula>
    </cfRule>
  </conditionalFormatting>
  <conditionalFormatting sqref="B37">
    <cfRule type="cellIs" dxfId="205" priority="249" operator="lessThan">
      <formula>#REF!</formula>
    </cfRule>
    <cfRule type="cellIs" dxfId="204" priority="250" operator="greaterThan">
      <formula>#REF!</formula>
    </cfRule>
  </conditionalFormatting>
  <conditionalFormatting sqref="F37:F39">
    <cfRule type="cellIs" dxfId="203" priority="247" operator="lessThan">
      <formula>#REF!</formula>
    </cfRule>
    <cfRule type="cellIs" dxfId="202" priority="248" operator="greaterThan">
      <formula>#REF!</formula>
    </cfRule>
  </conditionalFormatting>
  <conditionalFormatting sqref="B39:B40">
    <cfRule type="cellIs" dxfId="201" priority="245" operator="lessThan">
      <formula>#REF!</formula>
    </cfRule>
    <cfRule type="cellIs" dxfId="200" priority="246" operator="greaterThan">
      <formula>#REF!</formula>
    </cfRule>
  </conditionalFormatting>
  <conditionalFormatting sqref="C40">
    <cfRule type="cellIs" dxfId="199" priority="243" operator="lessThan">
      <formula>#REF!</formula>
    </cfRule>
    <cfRule type="cellIs" dxfId="198" priority="244" operator="greaterThan">
      <formula>#REF!</formula>
    </cfRule>
  </conditionalFormatting>
  <conditionalFormatting sqref="D40">
    <cfRule type="cellIs" dxfId="197" priority="241" operator="lessThan">
      <formula>#REF!</formula>
    </cfRule>
    <cfRule type="cellIs" dxfId="196" priority="242" operator="greaterThan">
      <formula>#REF!</formula>
    </cfRule>
  </conditionalFormatting>
  <conditionalFormatting sqref="E40">
    <cfRule type="cellIs" dxfId="195" priority="239" operator="lessThan">
      <formula>#REF!</formula>
    </cfRule>
    <cfRule type="cellIs" dxfId="194" priority="240" operator="greaterThan">
      <formula>#REF!</formula>
    </cfRule>
  </conditionalFormatting>
  <conditionalFormatting sqref="F40">
    <cfRule type="cellIs" dxfId="193" priority="237" operator="lessThan">
      <formula>#REF!</formula>
    </cfRule>
    <cfRule type="cellIs" dxfId="192" priority="238" operator="greaterThan">
      <formula>#REF!</formula>
    </cfRule>
  </conditionalFormatting>
  <conditionalFormatting sqref="E39">
    <cfRule type="cellIs" dxfId="191" priority="235" operator="lessThan">
      <formula>#REF!</formula>
    </cfRule>
    <cfRule type="cellIs" dxfId="190" priority="236" operator="greaterThan">
      <formula>#REF!</formula>
    </cfRule>
  </conditionalFormatting>
  <conditionalFormatting sqref="B43">
    <cfRule type="cellIs" dxfId="189" priority="233" operator="lessThan">
      <formula>#REF!</formula>
    </cfRule>
    <cfRule type="cellIs" dxfId="188" priority="234" operator="greaterThan">
      <formula>#REF!</formula>
    </cfRule>
  </conditionalFormatting>
  <conditionalFormatting sqref="E43">
    <cfRule type="cellIs" dxfId="187" priority="231" operator="lessThan">
      <formula>#REF!</formula>
    </cfRule>
    <cfRule type="cellIs" dxfId="186" priority="232" operator="greaterThan">
      <formula>#REF!</formula>
    </cfRule>
  </conditionalFormatting>
  <conditionalFormatting sqref="B42">
    <cfRule type="cellIs" dxfId="185" priority="229" operator="lessThan">
      <formula>#REF!</formula>
    </cfRule>
    <cfRule type="cellIs" dxfId="184" priority="230" operator="greaterThan">
      <formula>#REF!</formula>
    </cfRule>
  </conditionalFormatting>
  <conditionalFormatting sqref="F42:F44">
    <cfRule type="cellIs" dxfId="183" priority="227" operator="lessThan">
      <formula>#REF!</formula>
    </cfRule>
    <cfRule type="cellIs" dxfId="182" priority="228" operator="greaterThan">
      <formula>#REF!</formula>
    </cfRule>
  </conditionalFormatting>
  <conditionalFormatting sqref="B44:B45">
    <cfRule type="cellIs" dxfId="181" priority="225" operator="lessThan">
      <formula>#REF!</formula>
    </cfRule>
    <cfRule type="cellIs" dxfId="180" priority="226" operator="greaterThan">
      <formula>#REF!</formula>
    </cfRule>
  </conditionalFormatting>
  <conditionalFormatting sqref="C45">
    <cfRule type="cellIs" dxfId="179" priority="223" operator="lessThan">
      <formula>#REF!</formula>
    </cfRule>
    <cfRule type="cellIs" dxfId="178" priority="224" operator="greaterThan">
      <formula>#REF!</formula>
    </cfRule>
  </conditionalFormatting>
  <conditionalFormatting sqref="D45">
    <cfRule type="cellIs" dxfId="177" priority="221" operator="lessThan">
      <formula>#REF!</formula>
    </cfRule>
    <cfRule type="cellIs" dxfId="176" priority="222" operator="greaterThan">
      <formula>#REF!</formula>
    </cfRule>
  </conditionalFormatting>
  <conditionalFormatting sqref="E45">
    <cfRule type="cellIs" dxfId="175" priority="219" operator="lessThan">
      <formula>#REF!</formula>
    </cfRule>
    <cfRule type="cellIs" dxfId="174" priority="220" operator="greaterThan">
      <formula>#REF!</formula>
    </cfRule>
  </conditionalFormatting>
  <conditionalFormatting sqref="F45">
    <cfRule type="cellIs" dxfId="173" priority="217" operator="lessThan">
      <formula>#REF!</formula>
    </cfRule>
    <cfRule type="cellIs" dxfId="172" priority="218" operator="greaterThan">
      <formula>#REF!</formula>
    </cfRule>
  </conditionalFormatting>
  <conditionalFormatting sqref="B47">
    <cfRule type="cellIs" dxfId="171" priority="213" operator="lessThan">
      <formula>#REF!</formula>
    </cfRule>
    <cfRule type="cellIs" dxfId="170" priority="214" operator="greaterThan">
      <formula>#REF!</formula>
    </cfRule>
  </conditionalFormatting>
  <conditionalFormatting sqref="F47">
    <cfRule type="cellIs" dxfId="169" priority="211" operator="lessThan">
      <formula>#REF!</formula>
    </cfRule>
    <cfRule type="cellIs" dxfId="168" priority="212" operator="greaterThan">
      <formula>#REF!</formula>
    </cfRule>
  </conditionalFormatting>
  <conditionalFormatting sqref="F9">
    <cfRule type="cellIs" dxfId="167" priority="129" operator="lessThan">
      <formula>#REF!</formula>
    </cfRule>
    <cfRule type="cellIs" dxfId="166" priority="130" operator="greaterThan">
      <formula>#REF!</formula>
    </cfRule>
  </conditionalFormatting>
  <conditionalFormatting sqref="F49">
    <cfRule type="cellIs" dxfId="165" priority="137" operator="lessThan">
      <formula>#REF!</formula>
    </cfRule>
    <cfRule type="cellIs" dxfId="164" priority="138" operator="greaterThan">
      <formula>#REF!</formula>
    </cfRule>
  </conditionalFormatting>
  <conditionalFormatting sqref="C9">
    <cfRule type="cellIs" dxfId="163" priority="135" operator="lessThan">
      <formula>#REF!</formula>
    </cfRule>
    <cfRule type="cellIs" dxfId="162" priority="136" operator="greaterThan">
      <formula>#REF!</formula>
    </cfRule>
  </conditionalFormatting>
  <conditionalFormatting sqref="B59">
    <cfRule type="cellIs" dxfId="161" priority="197" operator="lessThan">
      <formula>#REF!</formula>
    </cfRule>
    <cfRule type="cellIs" dxfId="160" priority="198" operator="greaterThan">
      <formula>#REF!</formula>
    </cfRule>
  </conditionalFormatting>
  <conditionalFormatting sqref="F59">
    <cfRule type="cellIs" dxfId="159" priority="195" operator="lessThan">
      <formula>#REF!</formula>
    </cfRule>
    <cfRule type="cellIs" dxfId="158" priority="196" operator="greaterThan">
      <formula>#REF!</formula>
    </cfRule>
  </conditionalFormatting>
  <conditionalFormatting sqref="F80">
    <cfRule type="cellIs" dxfId="157" priority="175" operator="lessThan">
      <formula>#REF!</formula>
    </cfRule>
    <cfRule type="cellIs" dxfId="156" priority="176" operator="greaterThan">
      <formula>#REF!</formula>
    </cfRule>
  </conditionalFormatting>
  <conditionalFormatting sqref="B81">
    <cfRule type="cellIs" dxfId="155" priority="173" operator="lessThan">
      <formula>#REF!</formula>
    </cfRule>
    <cfRule type="cellIs" dxfId="154" priority="174" operator="greaterThan">
      <formula>#REF!</formula>
    </cfRule>
  </conditionalFormatting>
  <conditionalFormatting sqref="C78">
    <cfRule type="cellIs" dxfId="153" priority="187" operator="lessThan">
      <formula>#REF!</formula>
    </cfRule>
    <cfRule type="cellIs" dxfId="152" priority="188" operator="greaterThan">
      <formula>#REF!</formula>
    </cfRule>
  </conditionalFormatting>
  <conditionalFormatting sqref="D78">
    <cfRule type="cellIs" dxfId="151" priority="185" operator="lessThan">
      <formula>#REF!</formula>
    </cfRule>
    <cfRule type="cellIs" dxfId="150" priority="186" operator="greaterThan">
      <formula>#REF!</formula>
    </cfRule>
  </conditionalFormatting>
  <conditionalFormatting sqref="E78">
    <cfRule type="cellIs" dxfId="149" priority="183" operator="lessThan">
      <formula>#REF!</formula>
    </cfRule>
    <cfRule type="cellIs" dxfId="148" priority="184" operator="greaterThan">
      <formula>#REF!</formula>
    </cfRule>
  </conditionalFormatting>
  <conditionalFormatting sqref="E84">
    <cfRule type="cellIs" dxfId="147" priority="163" operator="lessThan">
      <formula>#REF!</formula>
    </cfRule>
    <cfRule type="cellIs" dxfId="146" priority="164" operator="greaterThan">
      <formula>#REF!</formula>
    </cfRule>
  </conditionalFormatting>
  <conditionalFormatting sqref="F81">
    <cfRule type="cellIs" dxfId="145" priority="171" operator="lessThan">
      <formula>#REF!</formula>
    </cfRule>
    <cfRule type="cellIs" dxfId="144" priority="172" operator="greaterThan">
      <formula>#REF!</formula>
    </cfRule>
  </conditionalFormatting>
  <conditionalFormatting sqref="B82:B83">
    <cfRule type="cellIs" dxfId="143" priority="169" operator="lessThan">
      <formula>#REF!</formula>
    </cfRule>
    <cfRule type="cellIs" dxfId="142" priority="170" operator="greaterThan">
      <formula>#REF!</formula>
    </cfRule>
  </conditionalFormatting>
  <conditionalFormatting sqref="F82:F83">
    <cfRule type="cellIs" dxfId="141" priority="167" operator="lessThan">
      <formula>#REF!</formula>
    </cfRule>
    <cfRule type="cellIs" dxfId="140" priority="168" operator="greaterThan">
      <formula>#REF!</formula>
    </cfRule>
  </conditionalFormatting>
  <conditionalFormatting sqref="B84">
    <cfRule type="cellIs" dxfId="139" priority="165" operator="lessThan">
      <formula>#REF!</formula>
    </cfRule>
    <cfRule type="cellIs" dxfId="138" priority="166" operator="greaterThan">
      <formula>#REF!</formula>
    </cfRule>
  </conditionalFormatting>
  <conditionalFormatting sqref="F85:F87">
    <cfRule type="cellIs" dxfId="137" priority="161" operator="lessThan">
      <formula>#REF!</formula>
    </cfRule>
    <cfRule type="cellIs" dxfId="136" priority="162" operator="greaterThan">
      <formula>#REF!</formula>
    </cfRule>
  </conditionalFormatting>
  <conditionalFormatting sqref="B85:B87">
    <cfRule type="cellIs" dxfId="135" priority="159" operator="lessThan">
      <formula>#REF!</formula>
    </cfRule>
    <cfRule type="cellIs" dxfId="134" priority="160" operator="greaterThan">
      <formula>#REF!</formula>
    </cfRule>
  </conditionalFormatting>
  <conditionalFormatting sqref="E85:E87">
    <cfRule type="cellIs" dxfId="133" priority="157" operator="lessThan">
      <formula>#REF!</formula>
    </cfRule>
    <cfRule type="cellIs" dxfId="132" priority="158" operator="greaterThan">
      <formula>#REF!</formula>
    </cfRule>
  </conditionalFormatting>
  <conditionalFormatting sqref="F19">
    <cfRule type="cellIs" dxfId="131" priority="79" operator="lessThan">
      <formula>#REF!</formula>
    </cfRule>
    <cfRule type="cellIs" dxfId="130" priority="80" operator="greaterThan">
      <formula>#REF!</formula>
    </cfRule>
  </conditionalFormatting>
  <conditionalFormatting sqref="B19">
    <cfRule type="cellIs" dxfId="129" priority="77" operator="lessThan">
      <formula>#REF!</formula>
    </cfRule>
    <cfRule type="cellIs" dxfId="128" priority="78" operator="greaterThan">
      <formula>#REF!</formula>
    </cfRule>
  </conditionalFormatting>
  <conditionalFormatting sqref="D9">
    <cfRule type="cellIs" dxfId="127" priority="133" operator="lessThan">
      <formula>#REF!</formula>
    </cfRule>
    <cfRule type="cellIs" dxfId="126" priority="134" operator="greaterThan">
      <formula>#REF!</formula>
    </cfRule>
  </conditionalFormatting>
  <conditionalFormatting sqref="B53">
    <cfRule type="cellIs" dxfId="125" priority="71" operator="lessThan">
      <formula>#REF!</formula>
    </cfRule>
    <cfRule type="cellIs" dxfId="124" priority="72" operator="greaterThan">
      <formula>#REF!</formula>
    </cfRule>
  </conditionalFormatting>
  <conditionalFormatting sqref="B51:B52">
    <cfRule type="cellIs" dxfId="123" priority="69" operator="lessThan">
      <formula>#REF!</formula>
    </cfRule>
    <cfRule type="cellIs" dxfId="122" priority="70" operator="greaterThan">
      <formula>#REF!</formula>
    </cfRule>
  </conditionalFormatting>
  <conditionalFormatting sqref="F51">
    <cfRule type="cellIs" dxfId="121" priority="67" operator="lessThan">
      <formula>#REF!</formula>
    </cfRule>
    <cfRule type="cellIs" dxfId="120" priority="68" operator="greaterThan">
      <formula>#REF!</formula>
    </cfRule>
  </conditionalFormatting>
  <conditionalFormatting sqref="F52">
    <cfRule type="cellIs" dxfId="119" priority="65" operator="lessThan">
      <formula>#REF!</formula>
    </cfRule>
    <cfRule type="cellIs" dxfId="118" priority="66" operator="greaterThan">
      <formula>#REF!</formula>
    </cfRule>
  </conditionalFormatting>
  <conditionalFormatting sqref="C56:E58">
    <cfRule type="cellIs" dxfId="117" priority="63" operator="lessThan">
      <formula>#REF!</formula>
    </cfRule>
    <cfRule type="cellIs" dxfId="116" priority="64" operator="greaterThan">
      <formula>#REF!</formula>
    </cfRule>
  </conditionalFormatting>
  <conditionalFormatting sqref="E9">
    <cfRule type="cellIs" dxfId="115" priority="131" operator="lessThan">
      <formula>#REF!</formula>
    </cfRule>
    <cfRule type="cellIs" dxfId="114" priority="132" operator="greaterThan">
      <formula>#REF!</formula>
    </cfRule>
  </conditionalFormatting>
  <conditionalFormatting sqref="B9">
    <cfRule type="cellIs" dxfId="113" priority="127" operator="lessThan">
      <formula>#REF!</formula>
    </cfRule>
    <cfRule type="cellIs" dxfId="112" priority="128" operator="greaterThan">
      <formula>#REF!</formula>
    </cfRule>
  </conditionalFormatting>
  <conditionalFormatting sqref="C12 C14">
    <cfRule type="cellIs" dxfId="111" priority="125" operator="lessThan">
      <formula>#REF!</formula>
    </cfRule>
    <cfRule type="cellIs" dxfId="110" priority="126" operator="greaterThan">
      <formula>#REF!</formula>
    </cfRule>
  </conditionalFormatting>
  <conditionalFormatting sqref="D12 D14">
    <cfRule type="cellIs" dxfId="109" priority="123" operator="lessThan">
      <formula>#REF!</formula>
    </cfRule>
    <cfRule type="cellIs" dxfId="108" priority="124" operator="greaterThan">
      <formula>#REF!</formula>
    </cfRule>
  </conditionalFormatting>
  <conditionalFormatting sqref="E12 E14">
    <cfRule type="cellIs" dxfId="107" priority="121" operator="lessThan">
      <formula>#REF!</formula>
    </cfRule>
    <cfRule type="cellIs" dxfId="106" priority="122" operator="greaterThan">
      <formula>#REF!</formula>
    </cfRule>
  </conditionalFormatting>
  <conditionalFormatting sqref="F12 F14">
    <cfRule type="cellIs" dxfId="105" priority="119" operator="lessThan">
      <formula>#REF!</formula>
    </cfRule>
    <cfRule type="cellIs" dxfId="104" priority="120" operator="greaterThan">
      <formula>#REF!</formula>
    </cfRule>
  </conditionalFormatting>
  <conditionalFormatting sqref="B12 B14">
    <cfRule type="cellIs" dxfId="103" priority="117" operator="lessThan">
      <formula>#REF!</formula>
    </cfRule>
    <cfRule type="cellIs" dxfId="102" priority="118" operator="greaterThan">
      <formula>#REF!</formula>
    </cfRule>
  </conditionalFormatting>
  <conditionalFormatting sqref="C13 C15">
    <cfRule type="cellIs" dxfId="101" priority="115" operator="lessThan">
      <formula>#REF!</formula>
    </cfRule>
    <cfRule type="cellIs" dxfId="100" priority="116" operator="greaterThan">
      <formula>#REF!</formula>
    </cfRule>
  </conditionalFormatting>
  <conditionalFormatting sqref="D13 D15">
    <cfRule type="cellIs" dxfId="99" priority="113" operator="lessThan">
      <formula>#REF!</formula>
    </cfRule>
    <cfRule type="cellIs" dxfId="98" priority="114" operator="greaterThan">
      <formula>#REF!</formula>
    </cfRule>
  </conditionalFormatting>
  <conditionalFormatting sqref="E13 E15">
    <cfRule type="cellIs" dxfId="97" priority="111" operator="lessThan">
      <formula>#REF!</formula>
    </cfRule>
    <cfRule type="cellIs" dxfId="96" priority="112" operator="greaterThan">
      <formula>#REF!</formula>
    </cfRule>
  </conditionalFormatting>
  <conditionalFormatting sqref="F13 F15">
    <cfRule type="cellIs" dxfId="95" priority="109" operator="lessThan">
      <formula>#REF!</formula>
    </cfRule>
    <cfRule type="cellIs" dxfId="94" priority="110" operator="greaterThan">
      <formula>#REF!</formula>
    </cfRule>
  </conditionalFormatting>
  <conditionalFormatting sqref="B13 B15">
    <cfRule type="cellIs" dxfId="93" priority="107" operator="lessThan">
      <formula>#REF!</formula>
    </cfRule>
    <cfRule type="cellIs" dxfId="92" priority="108" operator="greaterThan">
      <formula>#REF!</formula>
    </cfRule>
  </conditionalFormatting>
  <conditionalFormatting sqref="C16">
    <cfRule type="cellIs" dxfId="91" priority="105" operator="lessThan">
      <formula>#REF!</formula>
    </cfRule>
    <cfRule type="cellIs" dxfId="90" priority="106" operator="greaterThan">
      <formula>#REF!</formula>
    </cfRule>
  </conditionalFormatting>
  <conditionalFormatting sqref="D16">
    <cfRule type="cellIs" dxfId="89" priority="103" operator="lessThan">
      <formula>#REF!</formula>
    </cfRule>
    <cfRule type="cellIs" dxfId="88" priority="104" operator="greaterThan">
      <formula>#REF!</formula>
    </cfRule>
  </conditionalFormatting>
  <conditionalFormatting sqref="E16">
    <cfRule type="cellIs" dxfId="87" priority="101" operator="lessThan">
      <formula>#REF!</formula>
    </cfRule>
    <cfRule type="cellIs" dxfId="86" priority="102" operator="greaterThan">
      <formula>#REF!</formula>
    </cfRule>
  </conditionalFormatting>
  <conditionalFormatting sqref="F16">
    <cfRule type="cellIs" dxfId="85" priority="99" operator="lessThan">
      <formula>#REF!</formula>
    </cfRule>
    <cfRule type="cellIs" dxfId="84" priority="100" operator="greaterThan">
      <formula>#REF!</formula>
    </cfRule>
  </conditionalFormatting>
  <conditionalFormatting sqref="B16">
    <cfRule type="cellIs" dxfId="83" priority="97" operator="lessThan">
      <formula>#REF!</formula>
    </cfRule>
    <cfRule type="cellIs" dxfId="82" priority="98" operator="greaterThan">
      <formula>#REF!</formula>
    </cfRule>
  </conditionalFormatting>
  <conditionalFormatting sqref="C18">
    <cfRule type="cellIs" dxfId="81" priority="95" operator="lessThan">
      <formula>#REF!</formula>
    </cfRule>
    <cfRule type="cellIs" dxfId="80" priority="96" operator="greaterThan">
      <formula>#REF!</formula>
    </cfRule>
  </conditionalFormatting>
  <conditionalFormatting sqref="D18">
    <cfRule type="cellIs" dxfId="79" priority="93" operator="lessThan">
      <formula>#REF!</formula>
    </cfRule>
    <cfRule type="cellIs" dxfId="78" priority="94" operator="greaterThan">
      <formula>#REF!</formula>
    </cfRule>
  </conditionalFormatting>
  <conditionalFormatting sqref="E18">
    <cfRule type="cellIs" dxfId="77" priority="91" operator="lessThan">
      <formula>#REF!</formula>
    </cfRule>
    <cfRule type="cellIs" dxfId="76" priority="92" operator="greaterThan">
      <formula>#REF!</formula>
    </cfRule>
  </conditionalFormatting>
  <conditionalFormatting sqref="F18">
    <cfRule type="cellIs" dxfId="75" priority="89" operator="lessThan">
      <formula>#REF!</formula>
    </cfRule>
    <cfRule type="cellIs" dxfId="74" priority="90" operator="greaterThan">
      <formula>#REF!</formula>
    </cfRule>
  </conditionalFormatting>
  <conditionalFormatting sqref="B18">
    <cfRule type="cellIs" dxfId="73" priority="87" operator="lessThan">
      <formula>#REF!</formula>
    </cfRule>
    <cfRule type="cellIs" dxfId="72" priority="88" operator="greaterThan">
      <formula>#REF!</formula>
    </cfRule>
  </conditionalFormatting>
  <conditionalFormatting sqref="C19">
    <cfRule type="cellIs" dxfId="71" priority="85" operator="lessThan">
      <formula>#REF!</formula>
    </cfRule>
    <cfRule type="cellIs" dxfId="70" priority="86" operator="greaterThan">
      <formula>#REF!</formula>
    </cfRule>
  </conditionalFormatting>
  <conditionalFormatting sqref="D19">
    <cfRule type="cellIs" dxfId="69" priority="83" operator="lessThan">
      <formula>#REF!</formula>
    </cfRule>
    <cfRule type="cellIs" dxfId="68" priority="84" operator="greaterThan">
      <formula>#REF!</formula>
    </cfRule>
  </conditionalFormatting>
  <conditionalFormatting sqref="E19">
    <cfRule type="cellIs" dxfId="67" priority="81" operator="lessThan">
      <formula>#REF!</formula>
    </cfRule>
    <cfRule type="cellIs" dxfId="66" priority="82" operator="greaterThan">
      <formula>#REF!</formula>
    </cfRule>
  </conditionalFormatting>
  <conditionalFormatting sqref="F53">
    <cfRule type="cellIs" dxfId="65" priority="75" operator="lessThan">
      <formula>#REF!</formula>
    </cfRule>
    <cfRule type="cellIs" dxfId="64" priority="76" operator="greaterThan">
      <formula>#REF!</formula>
    </cfRule>
  </conditionalFormatting>
  <conditionalFormatting sqref="C51:E53">
    <cfRule type="cellIs" dxfId="63" priority="73" operator="lessThan">
      <formula>#REF!</formula>
    </cfRule>
    <cfRule type="cellIs" dxfId="62" priority="74" operator="greaterThan">
      <formula>#REF!</formula>
    </cfRule>
  </conditionalFormatting>
  <conditionalFormatting sqref="B56:B58">
    <cfRule type="cellIs" dxfId="61" priority="61" operator="lessThan">
      <formula>#REF!</formula>
    </cfRule>
    <cfRule type="cellIs" dxfId="60" priority="62" operator="greaterThan">
      <formula>#REF!</formula>
    </cfRule>
  </conditionalFormatting>
  <conditionalFormatting sqref="F56 F58">
    <cfRule type="cellIs" dxfId="59" priority="59" operator="lessThan">
      <formula>#REF!</formula>
    </cfRule>
    <cfRule type="cellIs" dxfId="58" priority="60" operator="greaterThan">
      <formula>#REF!</formula>
    </cfRule>
  </conditionalFormatting>
  <conditionalFormatting sqref="F57">
    <cfRule type="cellIs" dxfId="57" priority="57" operator="lessThan">
      <formula>#REF!</formula>
    </cfRule>
    <cfRule type="cellIs" dxfId="56" priority="58" operator="greaterThan">
      <formula>#REF!</formula>
    </cfRule>
  </conditionalFormatting>
  <conditionalFormatting sqref="C60:E60">
    <cfRule type="cellIs" dxfId="55" priority="55" operator="lessThan">
      <formula>#REF!</formula>
    </cfRule>
    <cfRule type="cellIs" dxfId="54" priority="56" operator="greaterThan">
      <formula>#REF!</formula>
    </cfRule>
  </conditionalFormatting>
  <conditionalFormatting sqref="B60">
    <cfRule type="cellIs" dxfId="53" priority="53" operator="lessThan">
      <formula>#REF!</formula>
    </cfRule>
    <cfRule type="cellIs" dxfId="52" priority="54" operator="greaterThan">
      <formula>#REF!</formula>
    </cfRule>
  </conditionalFormatting>
  <conditionalFormatting sqref="F60">
    <cfRule type="cellIs" dxfId="51" priority="51" operator="lessThan">
      <formula>#REF!</formula>
    </cfRule>
    <cfRule type="cellIs" dxfId="50" priority="52" operator="greaterThan">
      <formula>#REF!</formula>
    </cfRule>
  </conditionalFormatting>
  <conditionalFormatting sqref="C61:E63">
    <cfRule type="cellIs" dxfId="49" priority="49" operator="lessThan">
      <formula>#REF!</formula>
    </cfRule>
    <cfRule type="cellIs" dxfId="48" priority="50" operator="greaterThan">
      <formula>#REF!</formula>
    </cfRule>
  </conditionalFormatting>
  <conditionalFormatting sqref="B61:B63">
    <cfRule type="cellIs" dxfId="47" priority="47" operator="lessThan">
      <formula>#REF!</formula>
    </cfRule>
    <cfRule type="cellIs" dxfId="46" priority="48" operator="greaterThan">
      <formula>#REF!</formula>
    </cfRule>
  </conditionalFormatting>
  <conditionalFormatting sqref="F61 F63">
    <cfRule type="cellIs" dxfId="45" priority="45" operator="lessThan">
      <formula>#REF!</formula>
    </cfRule>
    <cfRule type="cellIs" dxfId="44" priority="46" operator="greaterThan">
      <formula>#REF!</formula>
    </cfRule>
  </conditionalFormatting>
  <conditionalFormatting sqref="F62">
    <cfRule type="cellIs" dxfId="43" priority="43" operator="lessThan">
      <formula>#REF!</formula>
    </cfRule>
    <cfRule type="cellIs" dxfId="42" priority="44" operator="greaterThan">
      <formula>#REF!</formula>
    </cfRule>
  </conditionalFormatting>
  <conditionalFormatting sqref="C64:E64">
    <cfRule type="cellIs" dxfId="41" priority="41" operator="lessThan">
      <formula>#REF!</formula>
    </cfRule>
    <cfRule type="cellIs" dxfId="40" priority="42" operator="greaterThan">
      <formula>#REF!</formula>
    </cfRule>
  </conditionalFormatting>
  <conditionalFormatting sqref="B64">
    <cfRule type="cellIs" dxfId="39" priority="39" operator="lessThan">
      <formula>#REF!</formula>
    </cfRule>
    <cfRule type="cellIs" dxfId="38" priority="40" operator="greaterThan">
      <formula>#REF!</formula>
    </cfRule>
  </conditionalFormatting>
  <conditionalFormatting sqref="F64">
    <cfRule type="cellIs" dxfId="37" priority="37" operator="lessThan">
      <formula>#REF!</formula>
    </cfRule>
    <cfRule type="cellIs" dxfId="36" priority="38" operator="greaterThan">
      <formula>#REF!</formula>
    </cfRule>
  </conditionalFormatting>
  <conditionalFormatting sqref="C65:E71">
    <cfRule type="cellIs" dxfId="35" priority="35" operator="lessThan">
      <formula>#REF!</formula>
    </cfRule>
    <cfRule type="cellIs" dxfId="34" priority="36" operator="greaterThan">
      <formula>#REF!</formula>
    </cfRule>
  </conditionalFormatting>
  <conditionalFormatting sqref="B65:B71">
    <cfRule type="cellIs" dxfId="33" priority="33" operator="lessThan">
      <formula>#REF!</formula>
    </cfRule>
    <cfRule type="cellIs" dxfId="32" priority="34" operator="greaterThan">
      <formula>#REF!</formula>
    </cfRule>
  </conditionalFormatting>
  <conditionalFormatting sqref="F65 F67 F69 F71">
    <cfRule type="cellIs" dxfId="31" priority="31" operator="lessThan">
      <formula>#REF!</formula>
    </cfRule>
    <cfRule type="cellIs" dxfId="30" priority="32" operator="greaterThan">
      <formula>#REF!</formula>
    </cfRule>
  </conditionalFormatting>
  <conditionalFormatting sqref="F66 F68 F70">
    <cfRule type="cellIs" dxfId="29" priority="29" operator="lessThan">
      <formula>#REF!</formula>
    </cfRule>
    <cfRule type="cellIs" dxfId="28" priority="30" operator="greaterThan">
      <formula>#REF!</formula>
    </cfRule>
  </conditionalFormatting>
  <conditionalFormatting sqref="C72:E72">
    <cfRule type="cellIs" dxfId="27" priority="27" operator="lessThan">
      <formula>#REF!</formula>
    </cfRule>
    <cfRule type="cellIs" dxfId="26" priority="28" operator="greaterThan">
      <formula>#REF!</formula>
    </cfRule>
  </conditionalFormatting>
  <conditionalFormatting sqref="B72">
    <cfRule type="cellIs" dxfId="25" priority="25" operator="lessThan">
      <formula>#REF!</formula>
    </cfRule>
    <cfRule type="cellIs" dxfId="24" priority="26" operator="greaterThan">
      <formula>#REF!</formula>
    </cfRule>
  </conditionalFormatting>
  <conditionalFormatting sqref="F72">
    <cfRule type="cellIs" dxfId="23" priority="23" operator="lessThan">
      <formula>#REF!</formula>
    </cfRule>
    <cfRule type="cellIs" dxfId="22" priority="24" operator="greaterThan">
      <formula>#REF!</formula>
    </cfRule>
  </conditionalFormatting>
  <conditionalFormatting sqref="C73:E73">
    <cfRule type="cellIs" dxfId="21" priority="21" operator="lessThan">
      <formula>#REF!</formula>
    </cfRule>
    <cfRule type="cellIs" dxfId="20" priority="22" operator="greaterThan">
      <formula>#REF!</formula>
    </cfRule>
  </conditionalFormatting>
  <conditionalFormatting sqref="B73">
    <cfRule type="cellIs" dxfId="19" priority="19" operator="lessThan">
      <formula>#REF!</formula>
    </cfRule>
    <cfRule type="cellIs" dxfId="18" priority="20" operator="greaterThan">
      <formula>#REF!</formula>
    </cfRule>
  </conditionalFormatting>
  <conditionalFormatting sqref="F73">
    <cfRule type="cellIs" dxfId="17" priority="17" operator="lessThan">
      <formula>#REF!</formula>
    </cfRule>
    <cfRule type="cellIs" dxfId="16" priority="18" operator="greaterThan">
      <formula>#REF!</formula>
    </cfRule>
  </conditionalFormatting>
  <conditionalFormatting sqref="C74:E77">
    <cfRule type="cellIs" dxfId="15" priority="15" operator="lessThan">
      <formula>#REF!</formula>
    </cfRule>
    <cfRule type="cellIs" dxfId="14" priority="16" operator="greaterThan">
      <formula>#REF!</formula>
    </cfRule>
  </conditionalFormatting>
  <conditionalFormatting sqref="B74:B77">
    <cfRule type="cellIs" dxfId="13" priority="13" operator="lessThan">
      <formula>#REF!</formula>
    </cfRule>
    <cfRule type="cellIs" dxfId="12" priority="14" operator="greaterThan">
      <formula>#REF!</formula>
    </cfRule>
  </conditionalFormatting>
  <conditionalFormatting sqref="F75 F77">
    <cfRule type="cellIs" dxfId="11" priority="11" operator="lessThan">
      <formula>#REF!</formula>
    </cfRule>
    <cfRule type="cellIs" dxfId="10" priority="12" operator="greaterThan">
      <formula>#REF!</formula>
    </cfRule>
  </conditionalFormatting>
  <conditionalFormatting sqref="F74 F76">
    <cfRule type="cellIs" dxfId="9" priority="9" operator="lessThan">
      <formula>#REF!</formula>
    </cfRule>
    <cfRule type="cellIs" dxfId="8" priority="10" operator="greaterThan">
      <formula>#REF!</formula>
    </cfRule>
  </conditionalFormatting>
  <conditionalFormatting sqref="C88:D89">
    <cfRule type="cellIs" dxfId="7" priority="7" operator="lessThan">
      <formula>#REF!</formula>
    </cfRule>
    <cfRule type="cellIs" dxfId="6" priority="8" operator="greaterThan">
      <formula>#REF!</formula>
    </cfRule>
  </conditionalFormatting>
  <conditionalFormatting sqref="F88:F89">
    <cfRule type="cellIs" dxfId="5" priority="5" operator="lessThan">
      <formula>#REF!</formula>
    </cfRule>
    <cfRule type="cellIs" dxfId="4" priority="6" operator="greaterThan">
      <formula>#REF!</formula>
    </cfRule>
  </conditionalFormatting>
  <conditionalFormatting sqref="B88:B89">
    <cfRule type="cellIs" dxfId="3" priority="3" operator="lessThan">
      <formula>#REF!</formula>
    </cfRule>
    <cfRule type="cellIs" dxfId="2" priority="4" operator="greaterThan">
      <formula>#REF!</formula>
    </cfRule>
  </conditionalFormatting>
  <conditionalFormatting sqref="E88:E89">
    <cfRule type="cellIs" dxfId="1" priority="1" operator="lessThan">
      <formula>#REF!</formula>
    </cfRule>
    <cfRule type="cellIs" dxfId="0" priority="2" operator="greaterThan">
      <formula>#REF!</formula>
    </cfRule>
  </conditionalFormatting>
  <pageMargins left="0.70866141732283472" right="0.70866141732283472" top="0.55118110236220474" bottom="0.55118110236220474" header="0.31496062992125984" footer="0.31496062992125984"/>
  <pageSetup paperSize="9" scale="75" firstPageNumber="8" fitToHeight="0" orientation="portrait" r:id="rId1"/>
  <headerFooter>
    <oddHeader>&amp;LPříloha č. 2</oddHeader>
    <oddFooter>&amp;C&amp;"Tahoma,Obyčejné"&amp;10&amp;P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8" ma:contentTypeDescription="Create a new document." ma:contentTypeScope="" ma:versionID="0e6d2ffb9ccdbbf2c89f3a50cecdf73c">
  <xsd:schema xmlns:xsd="http://www.w3.org/2001/XMLSchema" xmlns:xs="http://www.w3.org/2001/XMLSchema" xmlns:p="http://schemas.microsoft.com/office/2006/metadata/properties" xmlns:ns3="332bf68d-6f68-4e32-bbd9-660cee6f1f29" targetNamespace="http://schemas.microsoft.com/office/2006/metadata/properties" ma:root="true" ma:fieldsID="0c7ec11f203e54413c7ff4f22e320018" ns3:_="">
    <xsd:import namespace="332bf68d-6f68-4e32-bbd9-660cee6f1f2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0FAE96-010A-4074-A2DB-46793AFAF0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3E655F-20B4-4350-8830-02AEC454A724}">
  <ds:schemaRefs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32bf68d-6f68-4e32-bbd9-660cee6f1f29"/>
  </ds:schemaRefs>
</ds:datastoreItem>
</file>

<file path=customXml/itemProps3.xml><?xml version="1.0" encoding="utf-8"?>
<ds:datastoreItem xmlns:ds="http://schemas.openxmlformats.org/officeDocument/2006/customXml" ds:itemID="{A8B25CE4-B80E-45C7-90C0-6CC1206018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Příloha č. 2</vt:lpstr>
      <vt:lpstr>'Příloha č. 2'!Názvy_tisku</vt:lpstr>
      <vt:lpstr>'Příloha č. 2'!Oblast_tisku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Juráková Renata</dc:creator>
  <cp:lastModifiedBy>Juráková Renata</cp:lastModifiedBy>
  <cp:lastPrinted>2021-08-13T07:51:38Z</cp:lastPrinted>
  <dcterms:created xsi:type="dcterms:W3CDTF">2021-08-09T09:39:32Z</dcterms:created>
  <dcterms:modified xsi:type="dcterms:W3CDTF">2021-08-17T08:12:40Z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</Properties>
</file>