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jurakova3151\OneDrive - Moravskoslezský kraj\Plocha\ZK ZÁŘÍ\20.8 verze materiálu\"/>
    </mc:Choice>
  </mc:AlternateContent>
  <xr:revisionPtr revIDLastSave="1485" documentId="11_02FB7F40F4C48267E547B46213AB533CF4857A43" xr6:coauthVersionLast="44" xr6:coauthVersionMax="44" xr10:uidLastSave="{6BF90164-A030-4D7A-BA19-C1612D6655F9}"/>
  <bookViews>
    <workbookView xWindow="-120" yWindow="-120" windowWidth="29040" windowHeight="15840" xr2:uid="{00000000-000D-0000-FFFF-FFFF00000000}"/>
  </bookViews>
  <sheets>
    <sheet name="RK_2021_08_30" sheetId="1" r:id="rId1"/>
  </sheets>
  <definedNames>
    <definedName name="_xlnm._FilterDatabase" localSheetId="0" hidden="1">RK_2021_08_30!$A$3:$BG$73</definedName>
    <definedName name="_xlnm.Print_Titles" localSheetId="0">RK_2021_08_30!$4:$7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1" i="1" l="1"/>
  <c r="BE11" i="1"/>
  <c r="BF36" i="1"/>
  <c r="BE36" i="1"/>
  <c r="BE19" i="1"/>
  <c r="BF56" i="1"/>
  <c r="BE56" i="1"/>
  <c r="BA17" i="1" l="1"/>
  <c r="AX17" i="1"/>
  <c r="AH17" i="1"/>
  <c r="AC52" i="1"/>
  <c r="AC32" i="1"/>
  <c r="AC31" i="1"/>
  <c r="AC28" i="1"/>
  <c r="AC17" i="1"/>
  <c r="AC9" i="1"/>
  <c r="AC8" i="1"/>
  <c r="X32" i="1"/>
  <c r="X31" i="1"/>
  <c r="X28" i="1"/>
  <c r="X25" i="1"/>
  <c r="X19" i="1"/>
  <c r="X17" i="1"/>
  <c r="X15" i="1"/>
  <c r="AC11" i="1"/>
  <c r="AX11" i="1"/>
  <c r="AT11" i="1" s="1"/>
  <c r="AP11" i="1" s="1"/>
  <c r="AL11" i="1" s="1"/>
  <c r="X11" i="1"/>
  <c r="BA11" i="1"/>
  <c r="X9" i="1"/>
  <c r="X8" i="1"/>
  <c r="X52" i="1"/>
  <c r="O33" i="1"/>
  <c r="AH11" i="1" l="1"/>
  <c r="H33" i="1"/>
  <c r="H25" i="1"/>
  <c r="O15" i="1"/>
  <c r="H15" i="1"/>
  <c r="T29" i="1"/>
  <c r="T33" i="1"/>
  <c r="T50" i="1"/>
  <c r="T62" i="1"/>
  <c r="T64" i="1"/>
  <c r="T17" i="1"/>
  <c r="T15" i="1"/>
  <c r="T9" i="1"/>
  <c r="X69" i="1" l="1"/>
  <c r="H69" i="1"/>
  <c r="N11" i="1" l="1"/>
  <c r="AC15" i="1" l="1"/>
  <c r="O19" i="1" l="1"/>
  <c r="H19" i="1"/>
  <c r="T19" i="1" l="1"/>
  <c r="H17" i="1"/>
  <c r="O17" i="1"/>
  <c r="BA29" i="1" l="1"/>
  <c r="AX29" i="1"/>
  <c r="AT29" i="1"/>
  <c r="AP29" i="1"/>
  <c r="AL29" i="1"/>
  <c r="AH29" i="1"/>
  <c r="AC29" i="1"/>
  <c r="X29" i="1"/>
  <c r="V30" i="1" l="1"/>
  <c r="U30" i="1"/>
  <c r="O29" i="1"/>
  <c r="H29" i="1"/>
  <c r="BE29" i="1" s="1"/>
  <c r="BF29" i="1" l="1"/>
  <c r="AC66" i="1"/>
  <c r="AC67" i="1"/>
  <c r="AC68" i="1"/>
  <c r="X67" i="1"/>
  <c r="X68" i="1"/>
  <c r="X66" i="1"/>
  <c r="AC64" i="1"/>
  <c r="X64" i="1"/>
  <c r="AC62" i="1"/>
  <c r="X62" i="1"/>
  <c r="AC60" i="1"/>
  <c r="AC61" i="1"/>
  <c r="X60" i="1"/>
  <c r="X61" i="1"/>
  <c r="AC59" i="1"/>
  <c r="X59" i="1"/>
  <c r="AC56" i="1"/>
  <c r="X56" i="1"/>
  <c r="AC54" i="1"/>
  <c r="AC55" i="1"/>
  <c r="AC69" i="1" s="1"/>
  <c r="X54" i="1"/>
  <c r="X55" i="1"/>
  <c r="AC53" i="1"/>
  <c r="X53" i="1"/>
  <c r="AC50" i="1"/>
  <c r="X50" i="1"/>
  <c r="AC48" i="1"/>
  <c r="AC49" i="1"/>
  <c r="X48" i="1"/>
  <c r="X49" i="1"/>
  <c r="AC47" i="1"/>
  <c r="X47" i="1"/>
  <c r="AC42" i="1"/>
  <c r="X42" i="1"/>
  <c r="AC36" i="1"/>
  <c r="X36" i="1"/>
  <c r="AC35" i="1"/>
  <c r="X35" i="1"/>
  <c r="AC33" i="1"/>
  <c r="X33" i="1"/>
  <c r="BA14" i="1"/>
  <c r="AX14" i="1"/>
  <c r="AT14" i="1"/>
  <c r="AP14" i="1"/>
  <c r="AL14" i="1"/>
  <c r="AH14" i="1"/>
  <c r="AC14" i="1"/>
  <c r="X14" i="1"/>
  <c r="V14" i="1"/>
  <c r="U14" i="1"/>
  <c r="T14" i="1" s="1"/>
  <c r="O14" i="1"/>
  <c r="H14" i="1"/>
  <c r="BA13" i="1"/>
  <c r="AX13" i="1"/>
  <c r="AT13" i="1"/>
  <c r="AP13" i="1"/>
  <c r="AL13" i="1"/>
  <c r="AH13" i="1"/>
  <c r="AC13" i="1"/>
  <c r="X13" i="1"/>
  <c r="V13" i="1"/>
  <c r="U13" i="1"/>
  <c r="T13" i="1" s="1"/>
  <c r="O13" i="1"/>
  <c r="H13" i="1"/>
  <c r="BE14" i="1" l="1"/>
  <c r="BF13" i="1"/>
  <c r="BE13" i="1"/>
  <c r="BF14" i="1"/>
  <c r="BA9" i="1"/>
  <c r="AX9" i="1"/>
  <c r="AT9" i="1"/>
  <c r="AP9" i="1"/>
  <c r="AH9" i="1"/>
  <c r="O9" i="1"/>
  <c r="U10" i="1"/>
  <c r="V10" i="1"/>
  <c r="H9" i="1" l="1"/>
  <c r="V65" i="1" l="1"/>
  <c r="U65" i="1"/>
  <c r="BA64" i="1"/>
  <c r="AX64" i="1"/>
  <c r="AT64" i="1"/>
  <c r="AP64" i="1"/>
  <c r="AL64" i="1"/>
  <c r="AH64" i="1"/>
  <c r="V64" i="1"/>
  <c r="U64" i="1"/>
  <c r="O64" i="1"/>
  <c r="H64" i="1"/>
  <c r="BE64" i="1" s="1"/>
  <c r="O62" i="1"/>
  <c r="H62" i="1"/>
  <c r="V63" i="1"/>
  <c r="U63" i="1"/>
  <c r="BA62" i="1"/>
  <c r="AX62" i="1"/>
  <c r="AT62" i="1"/>
  <c r="AP62" i="1"/>
  <c r="AL62" i="1"/>
  <c r="AH62" i="1"/>
  <c r="V62" i="1"/>
  <c r="U62" i="1"/>
  <c r="AL56" i="1"/>
  <c r="AH56" i="1"/>
  <c r="W58" i="1"/>
  <c r="V58" i="1"/>
  <c r="U58" i="1"/>
  <c r="W57" i="1"/>
  <c r="V57" i="1"/>
  <c r="U57" i="1"/>
  <c r="W56" i="1"/>
  <c r="V56" i="1"/>
  <c r="U56" i="1"/>
  <c r="O56" i="1"/>
  <c r="H56" i="1"/>
  <c r="BF64" i="1" l="1"/>
  <c r="BE62" i="1"/>
  <c r="BF62" i="1"/>
  <c r="T56" i="1"/>
  <c r="BA68" i="1" l="1"/>
  <c r="AX68" i="1"/>
  <c r="AT68" i="1"/>
  <c r="AP68" i="1"/>
  <c r="AL68" i="1"/>
  <c r="AH68" i="1"/>
  <c r="V68" i="1"/>
  <c r="U68" i="1"/>
  <c r="O68" i="1"/>
  <c r="H68" i="1"/>
  <c r="BE68" i="1" l="1"/>
  <c r="T68" i="1"/>
  <c r="BF68" i="1" s="1"/>
  <c r="BA67" i="1"/>
  <c r="AX67" i="1"/>
  <c r="AT67" i="1"/>
  <c r="AP67" i="1"/>
  <c r="AL67" i="1"/>
  <c r="AH67" i="1"/>
  <c r="V67" i="1"/>
  <c r="U67" i="1"/>
  <c r="O67" i="1"/>
  <c r="H67" i="1"/>
  <c r="BA66" i="1"/>
  <c r="AX66" i="1"/>
  <c r="AT66" i="1"/>
  <c r="AP66" i="1"/>
  <c r="AL66" i="1"/>
  <c r="AH66" i="1"/>
  <c r="V66" i="1"/>
  <c r="U66" i="1"/>
  <c r="O66" i="1"/>
  <c r="H66" i="1"/>
  <c r="BA61" i="1"/>
  <c r="AX61" i="1"/>
  <c r="AT61" i="1"/>
  <c r="AP61" i="1"/>
  <c r="AL61" i="1"/>
  <c r="AH61" i="1"/>
  <c r="V61" i="1"/>
  <c r="U61" i="1"/>
  <c r="O61" i="1"/>
  <c r="H61" i="1"/>
  <c r="BA60" i="1"/>
  <c r="AX60" i="1"/>
  <c r="AT60" i="1"/>
  <c r="AP60" i="1"/>
  <c r="AL60" i="1"/>
  <c r="AH60" i="1"/>
  <c r="V60" i="1"/>
  <c r="U60" i="1"/>
  <c r="O60" i="1"/>
  <c r="H60" i="1"/>
  <c r="BA59" i="1"/>
  <c r="AX59" i="1"/>
  <c r="AT59" i="1"/>
  <c r="AP59" i="1"/>
  <c r="AL59" i="1"/>
  <c r="AH59" i="1"/>
  <c r="V59" i="1"/>
  <c r="U59" i="1"/>
  <c r="O59" i="1"/>
  <c r="H59" i="1"/>
  <c r="BA55" i="1"/>
  <c r="AX55" i="1"/>
  <c r="AT55" i="1"/>
  <c r="AP55" i="1"/>
  <c r="AL55" i="1"/>
  <c r="AH55" i="1"/>
  <c r="V55" i="1"/>
  <c r="U55" i="1"/>
  <c r="O55" i="1"/>
  <c r="H55" i="1"/>
  <c r="T66" i="1" l="1"/>
  <c r="T67" i="1"/>
  <c r="BF67" i="1" s="1"/>
  <c r="BE60" i="1"/>
  <c r="BF66" i="1"/>
  <c r="T59" i="1"/>
  <c r="BF59" i="1" s="1"/>
  <c r="T60" i="1"/>
  <c r="BF60" i="1" s="1"/>
  <c r="T61" i="1"/>
  <c r="BF61" i="1" s="1"/>
  <c r="BE55" i="1"/>
  <c r="BE59" i="1"/>
  <c r="BE61" i="1"/>
  <c r="BE66" i="1"/>
  <c r="BE67" i="1"/>
  <c r="T55" i="1"/>
  <c r="BF55" i="1" s="1"/>
  <c r="R73" i="1"/>
  <c r="Q72" i="1"/>
  <c r="BA54" i="1"/>
  <c r="AX54" i="1"/>
  <c r="AT54" i="1"/>
  <c r="AP54" i="1"/>
  <c r="AL54" i="1"/>
  <c r="AH54" i="1"/>
  <c r="V54" i="1"/>
  <c r="U54" i="1"/>
  <c r="O54" i="1"/>
  <c r="H54" i="1"/>
  <c r="BA53" i="1"/>
  <c r="AX53" i="1"/>
  <c r="AT53" i="1"/>
  <c r="AP53" i="1"/>
  <c r="AL53" i="1"/>
  <c r="AH53" i="1"/>
  <c r="V53" i="1"/>
  <c r="U53" i="1"/>
  <c r="O53" i="1"/>
  <c r="H53" i="1"/>
  <c r="BA52" i="1"/>
  <c r="AX52" i="1"/>
  <c r="AT52" i="1"/>
  <c r="AP52" i="1"/>
  <c r="AL52" i="1"/>
  <c r="AH52" i="1"/>
  <c r="V52" i="1"/>
  <c r="U52" i="1"/>
  <c r="O52" i="1"/>
  <c r="H52" i="1"/>
  <c r="BA50" i="1"/>
  <c r="AX50" i="1"/>
  <c r="AT50" i="1"/>
  <c r="AP50" i="1"/>
  <c r="AL50" i="1"/>
  <c r="AH50" i="1"/>
  <c r="O50" i="1"/>
  <c r="V51" i="1"/>
  <c r="U51" i="1"/>
  <c r="V50" i="1"/>
  <c r="U50" i="1"/>
  <c r="H50" i="1"/>
  <c r="BA49" i="1"/>
  <c r="AX49" i="1"/>
  <c r="AT49" i="1"/>
  <c r="AP49" i="1"/>
  <c r="AL49" i="1"/>
  <c r="AH49" i="1"/>
  <c r="V49" i="1"/>
  <c r="U49" i="1"/>
  <c r="O49" i="1"/>
  <c r="H49" i="1"/>
  <c r="BA48" i="1"/>
  <c r="AX48" i="1"/>
  <c r="AT48" i="1"/>
  <c r="AP48" i="1"/>
  <c r="AL48" i="1"/>
  <c r="AH48" i="1"/>
  <c r="V48" i="1"/>
  <c r="U48" i="1"/>
  <c r="O48" i="1"/>
  <c r="H48" i="1"/>
  <c r="BA47" i="1"/>
  <c r="AX47" i="1"/>
  <c r="AT47" i="1"/>
  <c r="AP47" i="1"/>
  <c r="AL47" i="1"/>
  <c r="AH47" i="1"/>
  <c r="V47" i="1"/>
  <c r="U47" i="1"/>
  <c r="O47" i="1"/>
  <c r="H47" i="1"/>
  <c r="BE47" i="1" l="1"/>
  <c r="BE49" i="1"/>
  <c r="BE52" i="1"/>
  <c r="BE53" i="1"/>
  <c r="BE54" i="1"/>
  <c r="BE50" i="1"/>
  <c r="BE48" i="1"/>
  <c r="T53" i="1"/>
  <c r="BF53" i="1" s="1"/>
  <c r="T54" i="1"/>
  <c r="BF54" i="1" s="1"/>
  <c r="T52" i="1"/>
  <c r="BF52" i="1" s="1"/>
  <c r="T49" i="1"/>
  <c r="BF49" i="1" s="1"/>
  <c r="T48" i="1"/>
  <c r="BF48" i="1" s="1"/>
  <c r="T47" i="1"/>
  <c r="BF47" i="1" s="1"/>
  <c r="BF50" i="1" l="1"/>
  <c r="W46" i="1"/>
  <c r="V46" i="1"/>
  <c r="U46" i="1"/>
  <c r="W45" i="1"/>
  <c r="V45" i="1"/>
  <c r="U45" i="1"/>
  <c r="W44" i="1"/>
  <c r="V44" i="1"/>
  <c r="U44" i="1"/>
  <c r="W43" i="1"/>
  <c r="V43" i="1"/>
  <c r="U43" i="1"/>
  <c r="W42" i="1"/>
  <c r="V42" i="1"/>
  <c r="U42" i="1"/>
  <c r="O42" i="1"/>
  <c r="H42" i="1"/>
  <c r="W41" i="1"/>
  <c r="W40" i="1"/>
  <c r="W39" i="1"/>
  <c r="W38" i="1"/>
  <c r="W37" i="1"/>
  <c r="W36" i="1"/>
  <c r="O36" i="1"/>
  <c r="H36" i="1"/>
  <c r="V41" i="1"/>
  <c r="U41" i="1"/>
  <c r="V40" i="1"/>
  <c r="U40" i="1"/>
  <c r="V39" i="1"/>
  <c r="U39" i="1"/>
  <c r="V38" i="1"/>
  <c r="U38" i="1"/>
  <c r="V37" i="1"/>
  <c r="U37" i="1"/>
  <c r="V36" i="1"/>
  <c r="U36" i="1"/>
  <c r="BA35" i="1"/>
  <c r="AX35" i="1"/>
  <c r="AT35" i="1"/>
  <c r="AP35" i="1"/>
  <c r="AL35" i="1"/>
  <c r="AH35" i="1"/>
  <c r="V35" i="1"/>
  <c r="U35" i="1"/>
  <c r="O35" i="1"/>
  <c r="H35" i="1"/>
  <c r="BA33" i="1"/>
  <c r="AX33" i="1"/>
  <c r="AT33" i="1"/>
  <c r="AP33" i="1"/>
  <c r="AL33" i="1"/>
  <c r="AH33" i="1"/>
  <c r="V34" i="1"/>
  <c r="U34" i="1"/>
  <c r="V33" i="1"/>
  <c r="U33" i="1"/>
  <c r="BA32" i="1"/>
  <c r="AX32" i="1"/>
  <c r="AT32" i="1"/>
  <c r="AP32" i="1"/>
  <c r="AL32" i="1"/>
  <c r="AH32" i="1"/>
  <c r="V32" i="1"/>
  <c r="U32" i="1"/>
  <c r="T32" i="1"/>
  <c r="BF32" i="1" s="1"/>
  <c r="O32" i="1"/>
  <c r="H32" i="1"/>
  <c r="BE33" i="1" l="1"/>
  <c r="T42" i="1"/>
  <c r="BF42" i="1" s="1"/>
  <c r="BE35" i="1"/>
  <c r="BE32" i="1"/>
  <c r="T36" i="1"/>
  <c r="T35" i="1"/>
  <c r="BF35" i="1" s="1"/>
  <c r="BE42" i="1"/>
  <c r="BF33" i="1"/>
  <c r="V16" i="1" l="1"/>
  <c r="V15" i="1"/>
  <c r="BA31" i="1" l="1"/>
  <c r="AX31" i="1"/>
  <c r="AT31" i="1"/>
  <c r="AP31" i="1"/>
  <c r="AL31" i="1"/>
  <c r="AH31" i="1"/>
  <c r="V31" i="1"/>
  <c r="U31" i="1"/>
  <c r="O31" i="1"/>
  <c r="H31" i="1"/>
  <c r="V29" i="1"/>
  <c r="U29" i="1"/>
  <c r="BA28" i="1"/>
  <c r="AX28" i="1"/>
  <c r="AT28" i="1"/>
  <c r="AP28" i="1"/>
  <c r="AL28" i="1"/>
  <c r="AH28" i="1"/>
  <c r="V28" i="1"/>
  <c r="U28" i="1"/>
  <c r="O28" i="1"/>
  <c r="H28" i="1"/>
  <c r="BE25" i="1"/>
  <c r="T25" i="1"/>
  <c r="BF19" i="1"/>
  <c r="U19" i="1"/>
  <c r="V19" i="1"/>
  <c r="U20" i="1"/>
  <c r="V20" i="1"/>
  <c r="U21" i="1"/>
  <c r="V21" i="1"/>
  <c r="U22" i="1"/>
  <c r="V22" i="1"/>
  <c r="U23" i="1"/>
  <c r="V23" i="1"/>
  <c r="U24" i="1"/>
  <c r="V24" i="1"/>
  <c r="T12" i="1"/>
  <c r="O12" i="1"/>
  <c r="H11" i="1"/>
  <c r="BF25" i="1" l="1"/>
  <c r="T69" i="1"/>
  <c r="T28" i="1"/>
  <c r="BF28" i="1" s="1"/>
  <c r="BE31" i="1"/>
  <c r="T31" i="1"/>
  <c r="BF31" i="1" s="1"/>
  <c r="BE28" i="1"/>
  <c r="AT17" i="1" l="1"/>
  <c r="AP17" i="1"/>
  <c r="AL17" i="1"/>
  <c r="V17" i="1"/>
  <c r="U17" i="1"/>
  <c r="BA15" i="1"/>
  <c r="AX15" i="1"/>
  <c r="AT15" i="1"/>
  <c r="AP15" i="1"/>
  <c r="AL15" i="1"/>
  <c r="AH15" i="1"/>
  <c r="U15" i="1"/>
  <c r="U11" i="1"/>
  <c r="V11" i="1"/>
  <c r="O11" i="1"/>
  <c r="BF15" i="1" l="1"/>
  <c r="BE15" i="1"/>
  <c r="T11" i="1"/>
  <c r="BE17" i="1"/>
  <c r="BF17" i="1"/>
  <c r="AL9" i="1" l="1"/>
  <c r="U9" i="1"/>
  <c r="V9" i="1"/>
  <c r="BA8" i="1"/>
  <c r="AX8" i="1"/>
  <c r="AT8" i="1"/>
  <c r="AP8" i="1"/>
  <c r="AL8" i="1"/>
  <c r="AH8" i="1"/>
  <c r="BF9" i="1" l="1"/>
  <c r="BE9" i="1"/>
  <c r="O8" i="1" l="1"/>
  <c r="V8" i="1"/>
  <c r="I8" i="1" l="1"/>
  <c r="H8" i="1" l="1"/>
  <c r="BE8" i="1" s="1"/>
  <c r="U8" i="1"/>
  <c r="T8" i="1" s="1"/>
  <c r="BF8" i="1" s="1"/>
  <c r="P71" i="1" l="1"/>
  <c r="O70" i="1" l="1"/>
  <c r="BA69" i="1" l="1"/>
  <c r="AX69" i="1"/>
  <c r="AP69" i="1" l="1"/>
  <c r="AT69" i="1"/>
  <c r="AL69" i="1" l="1"/>
  <c r="BF69" i="1"/>
  <c r="AH69" i="1" l="1"/>
  <c r="BE69" i="1"/>
</calcChain>
</file>

<file path=xl/sharedStrings.xml><?xml version="1.0" encoding="utf-8"?>
<sst xmlns="http://schemas.openxmlformats.org/spreadsheetml/2006/main" count="321" uniqueCount="164">
  <si>
    <t>ORG</t>
  </si>
  <si>
    <t>§</t>
  </si>
  <si>
    <t>POL.</t>
  </si>
  <si>
    <t>-</t>
  </si>
  <si>
    <t>z toho změna rozpočtu vlastních zdrojů</t>
  </si>
  <si>
    <t>VÝDAJE</t>
  </si>
  <si>
    <t>Z TOHO</t>
  </si>
  <si>
    <t>ROZDÍL CELKEM</t>
  </si>
  <si>
    <t>vlastní zdroje MSK</t>
  </si>
  <si>
    <t>Celková změna rozpočtu 2021</t>
  </si>
  <si>
    <t>úvěr ČS,a.s.</t>
  </si>
  <si>
    <t>Výstavba domova pro seniory a domova se zvláštním režimem Kopřivnice</t>
  </si>
  <si>
    <t>Název akce</t>
  </si>
  <si>
    <t>Odvětví</t>
  </si>
  <si>
    <t>KRAJ,
DOTACE</t>
  </si>
  <si>
    <t>Pořadí</t>
  </si>
  <si>
    <t>Fond pro financování strategických projektů</t>
  </si>
  <si>
    <t>Rok nákladu &lt; 2021</t>
  </si>
  <si>
    <t>Jiné zdroje -  vlastní zdroje PO, plánovaný příjem u akcí "ISPROFIN" příp. dotace EU před revizí / zdroje PO</t>
  </si>
  <si>
    <t xml:space="preserve">Rekonstrukce vzletové a přistávací dráhy a navazujících provozních ploch Letiště Leoše Janáčka Ostrava </t>
  </si>
  <si>
    <t>1.</t>
  </si>
  <si>
    <t>5954</t>
  </si>
  <si>
    <t>DOPR</t>
  </si>
  <si>
    <t xml:space="preserve">K  </t>
  </si>
  <si>
    <t>ROZPOČET 2021 po revizi</t>
  </si>
  <si>
    <t>ÚPRAVA ROZPOČTU - revize</t>
  </si>
  <si>
    <t>ROK 2022 PŘED REVIZÍ</t>
  </si>
  <si>
    <t>ROK 2022 PO REVIZI</t>
  </si>
  <si>
    <t>ROK 2023 PŘED REVIZÍ</t>
  </si>
  <si>
    <t>ROK 2023 PO REVIZI</t>
  </si>
  <si>
    <t>ROK 2024 PŘED REVIZÍ</t>
  </si>
  <si>
    <t>ROK 2024 PO REVIZI</t>
  </si>
  <si>
    <t>ROK 2025-2027 PŘED REVIZÍ</t>
  </si>
  <si>
    <t>Celkové výdaje na akci před revizí</t>
  </si>
  <si>
    <t>Celkové výdaje na akci po revizi</t>
  </si>
  <si>
    <t>ORJ</t>
  </si>
  <si>
    <t>Závazný ukazatel v Kč</t>
  </si>
  <si>
    <t>Závazný ukazatel - změna o částku v Kč</t>
  </si>
  <si>
    <t xml:space="preserve">Zámek Bruntál - revitalizace objektu (Muzeum v Bruntále, příspěvková organizace) </t>
  </si>
  <si>
    <t>2.</t>
  </si>
  <si>
    <t>KULT</t>
  </si>
  <si>
    <t>D</t>
  </si>
  <si>
    <t>Chráněné bydlení Hynaisova (Fontána, příspěvková organizace, Hlučín)</t>
  </si>
  <si>
    <t>3.</t>
  </si>
  <si>
    <t>SOC</t>
  </si>
  <si>
    <t>4165405521/4165105521</t>
  </si>
  <si>
    <t>Rekonstrukce budovy a spojovací chodby Máchova (Domov Duha, příspěvková organizace, Nový Jičín)</t>
  </si>
  <si>
    <t>4.</t>
  </si>
  <si>
    <t>K</t>
  </si>
  <si>
    <t>5.</t>
  </si>
  <si>
    <t>Nákup budov a pozemků v Opavě (Sírius, příspěvková organizace)</t>
  </si>
  <si>
    <t>6.</t>
  </si>
  <si>
    <t xml:space="preserve">Nákup budovy a pozemků ve Skotnici (Domov NaNovo, příspěvková organizace) </t>
  </si>
  <si>
    <t>7.</t>
  </si>
  <si>
    <t>4051</t>
  </si>
  <si>
    <t>4165105521</t>
  </si>
  <si>
    <t xml:space="preserve">Stavební úpravy budovy na ul. Rybářská 27 (Domov Bílá Opava, příspěvková organizace) </t>
  </si>
  <si>
    <t>5851</t>
  </si>
  <si>
    <t>Dům pro volnočasové aktivity seniorů se zahradním parterem (Domov Letokruhy, příspěvková organizace, Budišov nad Budišovkou)</t>
  </si>
  <si>
    <t>8.</t>
  </si>
  <si>
    <t>5957</t>
  </si>
  <si>
    <t>Rekonstrukce objektu na ul. B. Němcové, Opava (Střední odborné učiliště stavební, Opava, příspěvková organizace)</t>
  </si>
  <si>
    <t>9.</t>
  </si>
  <si>
    <t>ŠKOL</t>
  </si>
  <si>
    <t>5456</t>
  </si>
  <si>
    <t>10.</t>
  </si>
  <si>
    <t>Rekultivace vnitrobloku a zpevněné plochy (Polské gymnázium - Polskie Gimnazjum im. Juliusza Słowackiego, Český Těšín, příspěvková organizace)</t>
  </si>
  <si>
    <t>4027</t>
  </si>
  <si>
    <t>Rekonstrukce budovy na ulici Praskova čp. 411 v Opavě (Základní škola, Opava, Havlíčkova 1, příspěvková organizace)</t>
  </si>
  <si>
    <t>11.</t>
  </si>
  <si>
    <t>5730</t>
  </si>
  <si>
    <t>Demolice budov a výstavba sportoviště (Střední průmyslová škola a Obchodní akademie, Bruntál, příspěvková organizace)</t>
  </si>
  <si>
    <t>12.</t>
  </si>
  <si>
    <t>5905401232/5905001232</t>
  </si>
  <si>
    <t>753,37</t>
  </si>
  <si>
    <t>Rekonstrukce školní kuchyně a výdejny (Základní škola, Ostrava - Poruba, Čkalovova 942, příspěvková organizace)</t>
  </si>
  <si>
    <t>13.</t>
  </si>
  <si>
    <t>5971001508/5971401508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</si>
  <si>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</si>
  <si>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14.</t>
  </si>
  <si>
    <t>4002401305/4002001305</t>
  </si>
  <si>
    <t>287,77</t>
  </si>
  <si>
    <t>15.</t>
  </si>
  <si>
    <t>K/D</t>
  </si>
  <si>
    <t>Vybudování dílen pro praktické vyučování (Střední odborná škola, Frýdek-Místek, příspěvková organizace)</t>
  </si>
  <si>
    <t>5884/5884001337/5884701337</t>
  </si>
  <si>
    <t>16.</t>
  </si>
  <si>
    <t>Modernizace Školního statku v Opavě (Školní statek, Opava, příspěvková organizace)</t>
  </si>
  <si>
    <t>5754</t>
  </si>
  <si>
    <t>17.</t>
  </si>
  <si>
    <t>Rekonstrukce objektu SŠ a domova mládeže (Střední škola společného stravování, Ostrava-Hrabůvka, příspěvková organizace)</t>
  </si>
  <si>
    <t>5867</t>
  </si>
  <si>
    <t>0</t>
  </si>
  <si>
    <t>18.</t>
  </si>
  <si>
    <t>Využití objektu v Bílé (Vzdělávací a sportovní centrum, Bílá, příspěvková organizace)</t>
  </si>
  <si>
    <t>5681</t>
  </si>
  <si>
    <t>2312,36</t>
  </si>
  <si>
    <t>19.</t>
  </si>
  <si>
    <t>4012</t>
  </si>
  <si>
    <t>Rekonstrukce školního dvora (Matiční gymnázium, Ostrava, příspěvková organizace)</t>
  </si>
  <si>
    <t>300</t>
  </si>
  <si>
    <t>Přístavba tělocvičny (Gymnázium, Třinec, příspěvková organizace)</t>
  </si>
  <si>
    <t>20.</t>
  </si>
  <si>
    <t>5834001127</t>
  </si>
  <si>
    <t>5834</t>
  </si>
  <si>
    <t>21.</t>
  </si>
  <si>
    <t>4004401127</t>
  </si>
  <si>
    <t>22.</t>
  </si>
  <si>
    <t>D/K</t>
  </si>
  <si>
    <t>Rekonstrukce střechy budov dílen (Střední průmyslová škola, Ostrava - Vítkovice, příspěvková organizace)</t>
  </si>
  <si>
    <t>4007401204</t>
  </si>
  <si>
    <t>23.</t>
  </si>
  <si>
    <t>Rekonstrukce prostor dílen (Střední průmyslová škola, Ostrava-Vítkovice, příspěvková organizace)</t>
  </si>
  <si>
    <t>5914001204</t>
  </si>
  <si>
    <t>z toho změna financování z úvěru pro rok 2021</t>
  </si>
  <si>
    <t>z toho změna financování z FFSP pro rok 2021</t>
  </si>
  <si>
    <t>Přístavba a nástavba rehabilitace (Nemocnice Třinec, příspěvková organizace)</t>
  </si>
  <si>
    <t>Pavilon L - stavební úpravy (Slezská nemocnice v Opavě, příspěvková organizace)</t>
  </si>
  <si>
    <t>Nemocnice Havířov - ČOV (Nemocnice s poliklinikou Havířov, příspěvková organizace)</t>
  </si>
  <si>
    <t>Rekonstrukce elektroinstalace Orlová (Nemocnice s poliklinikou Karviná-Ráj, příspěvková organizace)</t>
  </si>
  <si>
    <t>24.</t>
  </si>
  <si>
    <t>25.</t>
  </si>
  <si>
    <t>26.</t>
  </si>
  <si>
    <t>27.</t>
  </si>
  <si>
    <t xml:space="preserve">ZDR  </t>
  </si>
  <si>
    <t>Výstavba operačních sálů a dospávacích pokojů (Nemocnice s poliklinikou Karviná-Ráj, příspěvková organizace)</t>
  </si>
  <si>
    <t>Pavilon H - stavební úpravy a přístavba (Slezská nemocnice v Opavě, příspěvková organizace)</t>
  </si>
  <si>
    <t>Rekonstrukce hemodialýzy v budově S (Nemocnice ve Frýdku-Místku, příspěvková organizace)</t>
  </si>
  <si>
    <t>Rekonstrukce podkroví (Odborný léčebný ústav Metylovice - Moravskoslezské sanatorium, příspěvková organizace)</t>
  </si>
  <si>
    <t>Domov sester - přístavba výtahu a stavební úpravy (Slezská nemocnice v Opavě, příspěvková organizace)</t>
  </si>
  <si>
    <t>28.</t>
  </si>
  <si>
    <t>29.</t>
  </si>
  <si>
    <t>30.</t>
  </si>
  <si>
    <t>31.</t>
  </si>
  <si>
    <t>32.</t>
  </si>
  <si>
    <t>33.</t>
  </si>
  <si>
    <t xml:space="preserve">Přístavba Domu umění - Galerie 21. století (Galerie výtvarného umění v Ostravě, příspěvková organizace) </t>
  </si>
  <si>
    <t>4496405004</t>
  </si>
  <si>
    <t>5690/5690405014</t>
  </si>
  <si>
    <t>5761</t>
  </si>
  <si>
    <t>56894</t>
  </si>
  <si>
    <t>5988105008</t>
  </si>
  <si>
    <t>5594105014</t>
  </si>
  <si>
    <t>5984105003</t>
  </si>
  <si>
    <t>5921005006</t>
  </si>
  <si>
    <t>762,3</t>
  </si>
  <si>
    <t>5765105014</t>
  </si>
  <si>
    <t>4724</t>
  </si>
  <si>
    <t>5955</t>
  </si>
  <si>
    <t>5955404005/5955004005</t>
  </si>
  <si>
    <t>5758</t>
  </si>
  <si>
    <t>5737</t>
  </si>
  <si>
    <t>Úvěr UCB-předfinancování dotace</t>
  </si>
  <si>
    <t>Rekonstrukce střechy a zateplení fasády (Gymnázium, Třinec, příspěvková organizace)</t>
  </si>
  <si>
    <t>4139</t>
  </si>
  <si>
    <t>ZÁVAZKY</t>
  </si>
  <si>
    <t>Financování vybraných akcí reprodukce majetku kraje na rok 2021, změna závazků kraje v dalších letech a změna financování akcí z úvěru České spořitelny, a. s. a z Fondu pro financování strategických projektů</t>
  </si>
  <si>
    <t>ROZPOČET AKCE (v tis. Kč)</t>
  </si>
  <si>
    <t>CELKEM upravený rozpočet</t>
  </si>
  <si>
    <t>ROZPOČET 08/2021</t>
  </si>
  <si>
    <t>CELKEM schválený závazek</t>
  </si>
  <si>
    <t>NÁVRH závazku po revizi</t>
  </si>
  <si>
    <t>ROK 2025-2027 PO REVIZÍ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</si>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</sst>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11"/>
      <name val="Calibri"/>
      <family val="2"/>
      <charset val="238"/>
    </font>
    <font>
      <b/>
      <sz val="11"/>
      <name val="Tahoma"/>
      <family val="2"/>
      <charset val="238"/>
    </font>
    <font>
      <b/>
      <sz val="11"/>
      <color indexed="10"/>
      <name val="Calibri"/>
      <family val="2"/>
      <charset val="238"/>
    </font>
    <font>
      <b/>
      <sz val="14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0" fontId="10" fillId="0" borderId="0"/>
  </cellStyleXfs>
  <cellXfs count="3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0" fillId="0" borderId="0" xfId="0" applyFill="1" applyAlignment="1"/>
    <xf numFmtId="0" fontId="0" fillId="0" borderId="0" xfId="0" applyFill="1" applyBorder="1"/>
    <xf numFmtId="4" fontId="5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/>
    <xf numFmtId="49" fontId="12" fillId="0" borderId="20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vertical="center"/>
    </xf>
    <xf numFmtId="49" fontId="13" fillId="4" borderId="21" xfId="0" applyNumberFormat="1" applyFont="1" applyFill="1" applyBorder="1" applyAlignment="1">
      <alignment horizontal="center" vertical="center"/>
    </xf>
    <xf numFmtId="4" fontId="2" fillId="0" borderId="13" xfId="1" applyNumberFormat="1" applyFont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" fontId="11" fillId="0" borderId="0" xfId="0" applyNumberFormat="1" applyFont="1" applyFill="1"/>
    <xf numFmtId="4" fontId="12" fillId="5" borderId="2" xfId="3" applyNumberFormat="1" applyFont="1" applyFill="1" applyBorder="1" applyAlignment="1" applyProtection="1">
      <alignment vertical="center" wrapText="1" shrinkToFit="1"/>
      <protection locked="0"/>
    </xf>
    <xf numFmtId="0" fontId="15" fillId="0" borderId="0" xfId="0" applyFont="1"/>
    <xf numFmtId="0" fontId="11" fillId="0" borderId="2" xfId="0" applyFont="1" applyFill="1" applyBorder="1" applyAlignment="1">
      <alignment horizontal="center" vertical="center"/>
    </xf>
    <xf numFmtId="0" fontId="12" fillId="0" borderId="2" xfId="3" applyFont="1" applyFill="1" applyBorder="1" applyAlignment="1" applyProtection="1">
      <alignment horizontal="center" vertical="center" wrapText="1"/>
      <protection locked="0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>
      <alignment horizontal="right" vertical="center"/>
    </xf>
    <xf numFmtId="4" fontId="12" fillId="5" borderId="4" xfId="3" applyNumberFormat="1" applyFont="1" applyFill="1" applyBorder="1" applyAlignment="1" applyProtection="1">
      <alignment vertical="center" wrapText="1" shrinkToFit="1"/>
      <protection locked="0"/>
    </xf>
    <xf numFmtId="4" fontId="2" fillId="6" borderId="13" xfId="1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0" fillId="0" borderId="1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5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49" fontId="4" fillId="5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/>
    <xf numFmtId="0" fontId="17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0" fontId="0" fillId="0" borderId="0" xfId="0" applyFill="1" applyBorder="1" applyAlignment="1">
      <alignment horizontal="right"/>
    </xf>
    <xf numFmtId="0" fontId="11" fillId="0" borderId="5" xfId="0" applyFont="1" applyFill="1" applyBorder="1" applyAlignment="1">
      <alignment vertical="center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" fontId="12" fillId="0" borderId="6" xfId="3" applyNumberFormat="1" applyFont="1" applyBorder="1" applyAlignment="1" applyProtection="1">
      <alignment horizontal="right" vertical="center" wrapText="1" shrinkToFit="1"/>
      <protection locked="0"/>
    </xf>
    <xf numFmtId="4" fontId="13" fillId="0" borderId="6" xfId="0" applyNumberFormat="1" applyFont="1" applyFill="1" applyBorder="1" applyAlignment="1">
      <alignment horizontal="right" vertical="center"/>
    </xf>
    <xf numFmtId="4" fontId="12" fillId="0" borderId="6" xfId="0" applyNumberFormat="1" applyFont="1" applyFill="1" applyBorder="1" applyAlignment="1">
      <alignment horizontal="right" vertical="center"/>
    </xf>
    <xf numFmtId="0" fontId="12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 vertical="center"/>
    </xf>
    <xf numFmtId="0" fontId="13" fillId="4" borderId="6" xfId="0" applyNumberFormat="1" applyFont="1" applyFill="1" applyBorder="1" applyAlignment="1">
      <alignment horizontal="center" vertical="center"/>
    </xf>
    <xf numFmtId="4" fontId="13" fillId="5" borderId="6" xfId="0" applyNumberFormat="1" applyFont="1" applyFill="1" applyBorder="1" applyAlignment="1">
      <alignment vertical="center"/>
    </xf>
    <xf numFmtId="4" fontId="12" fillId="5" borderId="6" xfId="3" applyNumberFormat="1" applyFont="1" applyFill="1" applyBorder="1" applyAlignment="1" applyProtection="1">
      <alignment vertical="center" wrapText="1" shrinkToFit="1"/>
      <protection locked="0"/>
    </xf>
    <xf numFmtId="4" fontId="12" fillId="5" borderId="6" xfId="0" applyNumberFormat="1" applyFont="1" applyFill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vertical="center"/>
    </xf>
    <xf numFmtId="4" fontId="12" fillId="2" borderId="13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9" fontId="4" fillId="5" borderId="29" xfId="0" applyNumberFormat="1" applyFont="1" applyFill="1" applyBorder="1" applyAlignment="1">
      <alignment horizontal="left"/>
    </xf>
    <xf numFmtId="49" fontId="4" fillId="5" borderId="30" xfId="0" applyNumberFormat="1" applyFont="1" applyFill="1" applyBorder="1" applyAlignment="1">
      <alignment horizontal="left" wrapText="1"/>
    </xf>
    <xf numFmtId="49" fontId="4" fillId="5" borderId="30" xfId="0" applyNumberFormat="1" applyFont="1" applyFill="1" applyBorder="1" applyAlignment="1">
      <alignment horizontal="left"/>
    </xf>
    <xf numFmtId="49" fontId="4" fillId="5" borderId="31" xfId="0" applyNumberFormat="1" applyFont="1" applyFill="1" applyBorder="1" applyAlignment="1">
      <alignment horizontal="left"/>
    </xf>
    <xf numFmtId="4" fontId="4" fillId="5" borderId="5" xfId="0" applyNumberFormat="1" applyFont="1" applyFill="1" applyBorder="1" applyAlignment="1">
      <alignment vertical="center"/>
    </xf>
    <xf numFmtId="4" fontId="4" fillId="5" borderId="6" xfId="0" applyNumberFormat="1" applyFont="1" applyFill="1" applyBorder="1" applyAlignment="1">
      <alignment vertical="center"/>
    </xf>
    <xf numFmtId="4" fontId="4" fillId="5" borderId="8" xfId="0" applyNumberFormat="1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horizontal="left"/>
    </xf>
    <xf numFmtId="49" fontId="4" fillId="5" borderId="0" xfId="0" applyNumberFormat="1" applyFont="1" applyFill="1" applyBorder="1" applyAlignment="1">
      <alignment horizontal="left" wrapText="1"/>
    </xf>
    <xf numFmtId="49" fontId="4" fillId="5" borderId="23" xfId="0" applyNumberFormat="1" applyFont="1" applyFill="1" applyBorder="1" applyAlignment="1">
      <alignment horizontal="left"/>
    </xf>
    <xf numFmtId="0" fontId="4" fillId="5" borderId="7" xfId="0" applyFont="1" applyFill="1" applyBorder="1" applyAlignment="1">
      <alignment vertical="center"/>
    </xf>
    <xf numFmtId="4" fontId="4" fillId="5" borderId="2" xfId="0" applyNumberFormat="1" applyFont="1" applyFill="1" applyBorder="1" applyAlignment="1">
      <alignment vertical="center"/>
    </xf>
    <xf numFmtId="4" fontId="4" fillId="5" borderId="9" xfId="0" applyNumberFormat="1" applyFont="1" applyFill="1" applyBorder="1" applyAlignment="1">
      <alignment vertical="center"/>
    </xf>
    <xf numFmtId="49" fontId="4" fillId="5" borderId="10" xfId="0" applyNumberFormat="1" applyFont="1" applyFill="1" applyBorder="1" applyAlignment="1"/>
    <xf numFmtId="0" fontId="4" fillId="5" borderId="22" xfId="0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35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/>
    <xf numFmtId="49" fontId="4" fillId="5" borderId="12" xfId="0" applyNumberFormat="1" applyFont="1" applyFill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/>
    <xf numFmtId="49" fontId="4" fillId="5" borderId="25" xfId="0" applyNumberFormat="1" applyFont="1" applyFill="1" applyBorder="1" applyAlignment="1"/>
    <xf numFmtId="4" fontId="4" fillId="5" borderId="17" xfId="0" applyNumberFormat="1" applyFont="1" applyFill="1" applyBorder="1" applyAlignment="1">
      <alignment vertical="center"/>
    </xf>
    <xf numFmtId="4" fontId="4" fillId="5" borderId="13" xfId="0" applyNumberFormat="1" applyFont="1" applyFill="1" applyBorder="1" applyAlignment="1">
      <alignment vertical="center"/>
    </xf>
    <xf numFmtId="4" fontId="4" fillId="5" borderId="24" xfId="0" applyNumberFormat="1" applyFont="1" applyFill="1" applyBorder="1" applyAlignment="1">
      <alignment vertical="center"/>
    </xf>
    <xf numFmtId="4" fontId="4" fillId="5" borderId="36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4" fontId="12" fillId="5" borderId="15" xfId="0" applyNumberFormat="1" applyFont="1" applyFill="1" applyBorder="1" applyAlignment="1">
      <alignment vertical="center"/>
    </xf>
    <xf numFmtId="4" fontId="12" fillId="5" borderId="4" xfId="0" applyNumberFormat="1" applyFont="1" applyFill="1" applyBorder="1" applyAlignment="1">
      <alignment vertical="center"/>
    </xf>
    <xf numFmtId="4" fontId="12" fillId="0" borderId="2" xfId="0" applyNumberFormat="1" applyFont="1" applyFill="1" applyBorder="1" applyAlignment="1">
      <alignment vertical="center"/>
    </xf>
    <xf numFmtId="4" fontId="12" fillId="5" borderId="2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right" vertical="center"/>
    </xf>
    <xf numFmtId="4" fontId="12" fillId="0" borderId="15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4" fontId="13" fillId="0" borderId="4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vertical="center"/>
    </xf>
    <xf numFmtId="4" fontId="12" fillId="0" borderId="2" xfId="3" applyNumberFormat="1" applyFont="1" applyBorder="1" applyAlignment="1" applyProtection="1">
      <alignment horizontal="right" vertical="center" wrapText="1" shrinkToFit="1"/>
      <protection locked="0"/>
    </xf>
    <xf numFmtId="4" fontId="13" fillId="4" borderId="2" xfId="0" applyNumberFormat="1" applyFont="1" applyFill="1" applyBorder="1" applyAlignment="1">
      <alignment horizontal="center" vertical="center"/>
    </xf>
    <xf numFmtId="4" fontId="13" fillId="5" borderId="2" xfId="0" applyNumberFormat="1" applyFont="1" applyFill="1" applyBorder="1" applyAlignment="1">
      <alignment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right" vertical="center"/>
    </xf>
    <xf numFmtId="4" fontId="13" fillId="5" borderId="4" xfId="0" applyNumberFormat="1" applyFont="1" applyFill="1" applyBorder="1" applyAlignment="1">
      <alignment vertical="center"/>
    </xf>
    <xf numFmtId="4" fontId="12" fillId="0" borderId="4" xfId="3" applyNumberFormat="1" applyFont="1" applyBorder="1" applyAlignment="1" applyProtection="1">
      <alignment horizontal="right" vertical="center" wrapText="1" shrinkToFit="1"/>
      <protection locked="0"/>
    </xf>
    <xf numFmtId="0" fontId="4" fillId="0" borderId="0" xfId="0" applyFont="1" applyFill="1" applyBorder="1" applyAlignment="1">
      <alignment horizontal="center"/>
    </xf>
    <xf numFmtId="49" fontId="13" fillId="4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18" fillId="0" borderId="0" xfId="0" applyFont="1" applyBorder="1"/>
    <xf numFmtId="4" fontId="13" fillId="0" borderId="6" xfId="0" applyNumberFormat="1" applyFont="1" applyFill="1" applyBorder="1" applyAlignment="1">
      <alignment vertical="center"/>
    </xf>
    <xf numFmtId="4" fontId="13" fillId="0" borderId="2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/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 applyBorder="1"/>
    <xf numFmtId="0" fontId="18" fillId="0" borderId="0" xfId="0" applyFont="1" applyFill="1" applyAlignment="1">
      <alignment horizontal="center"/>
    </xf>
    <xf numFmtId="4" fontId="14" fillId="0" borderId="6" xfId="0" applyNumberFormat="1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4" fontId="14" fillId="5" borderId="6" xfId="0" applyNumberFormat="1" applyFont="1" applyFill="1" applyBorder="1" applyAlignment="1">
      <alignment vertical="center"/>
    </xf>
    <xf numFmtId="4" fontId="14" fillId="5" borderId="2" xfId="0" applyNumberFormat="1" applyFont="1" applyFill="1" applyBorder="1" applyAlignment="1">
      <alignment vertical="center"/>
    </xf>
    <xf numFmtId="0" fontId="18" fillId="0" borderId="23" xfId="0" applyFont="1" applyBorder="1"/>
    <xf numFmtId="4" fontId="14" fillId="5" borderId="8" xfId="0" applyNumberFormat="1" applyFont="1" applyFill="1" applyBorder="1" applyAlignment="1">
      <alignment vertical="center"/>
    </xf>
    <xf numFmtId="4" fontId="14" fillId="5" borderId="9" xfId="0" applyNumberFormat="1" applyFont="1" applyFill="1" applyBorder="1" applyAlignment="1">
      <alignment vertical="center"/>
    </xf>
    <xf numFmtId="0" fontId="19" fillId="0" borderId="0" xfId="0" applyFont="1"/>
    <xf numFmtId="4" fontId="18" fillId="0" borderId="0" xfId="0" applyNumberFormat="1" applyFont="1"/>
    <xf numFmtId="4" fontId="20" fillId="0" borderId="6" xfId="0" applyNumberFormat="1" applyFont="1" applyBorder="1" applyAlignment="1">
      <alignment vertical="center"/>
    </xf>
    <xf numFmtId="4" fontId="20" fillId="5" borderId="6" xfId="0" applyNumberFormat="1" applyFont="1" applyFill="1" applyBorder="1" applyAlignment="1">
      <alignment vertical="center"/>
    </xf>
    <xf numFmtId="4" fontId="20" fillId="0" borderId="2" xfId="0" applyNumberFormat="1" applyFont="1" applyBorder="1" applyAlignment="1">
      <alignment vertical="center"/>
    </xf>
    <xf numFmtId="4" fontId="20" fillId="5" borderId="2" xfId="0" applyNumberFormat="1" applyFont="1" applyFill="1" applyBorder="1" applyAlignment="1">
      <alignment vertical="center"/>
    </xf>
    <xf numFmtId="49" fontId="12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3" fillId="4" borderId="4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4" fontId="14" fillId="0" borderId="2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9" fontId="12" fillId="2" borderId="13" xfId="0" applyNumberFormat="1" applyFont="1" applyFill="1" applyBorder="1" applyAlignment="1">
      <alignment horizontal="right" vertical="center" wrapText="1"/>
    </xf>
    <xf numFmtId="0" fontId="11" fillId="2" borderId="13" xfId="0" applyFont="1" applyFill="1" applyBorder="1" applyAlignment="1">
      <alignment horizontal="right" vertical="center"/>
    </xf>
    <xf numFmtId="4" fontId="12" fillId="2" borderId="13" xfId="3" applyNumberFormat="1" applyFont="1" applyFill="1" applyBorder="1" applyAlignment="1" applyProtection="1">
      <alignment horizontal="right" vertical="center" wrapText="1" shrinkToFit="1"/>
      <protection locked="0"/>
    </xf>
    <xf numFmtId="4" fontId="13" fillId="2" borderId="14" xfId="0" applyNumberFormat="1" applyFont="1" applyFill="1" applyBorder="1" applyAlignment="1">
      <alignment horizontal="right" vertical="center"/>
    </xf>
    <xf numFmtId="4" fontId="13" fillId="5" borderId="15" xfId="0" applyNumberFormat="1" applyFont="1" applyFill="1" applyBorder="1" applyAlignment="1">
      <alignment horizontal="right" vertical="center"/>
    </xf>
    <xf numFmtId="4" fontId="13" fillId="5" borderId="4" xfId="0" applyNumberFormat="1" applyFont="1" applyFill="1" applyBorder="1" applyAlignment="1">
      <alignment horizontal="right" vertical="center"/>
    </xf>
    <xf numFmtId="4" fontId="13" fillId="0" borderId="15" xfId="0" applyNumberFormat="1" applyFont="1" applyFill="1" applyBorder="1" applyAlignment="1">
      <alignment horizontal="right" vertical="center"/>
    </xf>
    <xf numFmtId="4" fontId="13" fillId="0" borderId="4" xfId="0" applyNumberFormat="1" applyFont="1" applyFill="1" applyBorder="1" applyAlignment="1">
      <alignment horizontal="right" vertical="center"/>
    </xf>
    <xf numFmtId="4" fontId="14" fillId="5" borderId="15" xfId="0" applyNumberFormat="1" applyFont="1" applyFill="1" applyBorder="1" applyAlignment="1">
      <alignment horizontal="right" vertical="center"/>
    </xf>
    <xf numFmtId="4" fontId="14" fillId="5" borderId="4" xfId="0" applyNumberFormat="1" applyFont="1" applyFill="1" applyBorder="1" applyAlignment="1">
      <alignment horizontal="right" vertical="center"/>
    </xf>
    <xf numFmtId="4" fontId="11" fillId="0" borderId="15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14" fillId="5" borderId="33" xfId="0" applyNumberFormat="1" applyFont="1" applyFill="1" applyBorder="1" applyAlignment="1">
      <alignment horizontal="right" vertical="center"/>
    </xf>
    <xf numFmtId="4" fontId="14" fillId="5" borderId="32" xfId="0" applyNumberFormat="1" applyFont="1" applyFill="1" applyBorder="1" applyAlignment="1">
      <alignment horizontal="right" vertical="center"/>
    </xf>
    <xf numFmtId="4" fontId="12" fillId="0" borderId="15" xfId="3" applyNumberFormat="1" applyFont="1" applyBorder="1" applyAlignment="1" applyProtection="1">
      <alignment horizontal="right" vertical="center" wrapText="1" shrinkToFit="1"/>
      <protection locked="0"/>
    </xf>
    <xf numFmtId="4" fontId="12" fillId="0" borderId="4" xfId="3" applyNumberFormat="1" applyFont="1" applyBorder="1" applyAlignment="1" applyProtection="1">
      <alignment horizontal="right" vertical="center" wrapText="1" shrinkToFit="1"/>
      <protection locked="0"/>
    </xf>
    <xf numFmtId="4" fontId="13" fillId="5" borderId="15" xfId="0" applyNumberFormat="1" applyFont="1" applyFill="1" applyBorder="1" applyAlignment="1">
      <alignment vertical="center"/>
    </xf>
    <xf numFmtId="4" fontId="13" fillId="5" borderId="4" xfId="0" applyNumberFormat="1" applyFont="1" applyFill="1" applyBorder="1" applyAlignment="1">
      <alignment vertical="center"/>
    </xf>
    <xf numFmtId="4" fontId="12" fillId="5" borderId="15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4" fontId="13" fillId="0" borderId="15" xfId="0" applyNumberFormat="1" applyFont="1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4" fontId="12" fillId="0" borderId="15" xfId="0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4" fontId="4" fillId="0" borderId="1" xfId="2" applyNumberFormat="1" applyFont="1" applyFill="1" applyBorder="1" applyAlignment="1">
      <alignment horizontal="center" vertical="center"/>
    </xf>
    <xf numFmtId="4" fontId="4" fillId="0" borderId="16" xfId="2" applyNumberFormat="1" applyFont="1" applyFill="1" applyBorder="1" applyAlignment="1">
      <alignment horizontal="center" vertical="center"/>
    </xf>
    <xf numFmtId="4" fontId="4" fillId="0" borderId="3" xfId="2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0" borderId="28" xfId="1" applyNumberFormat="1" applyFont="1" applyFill="1" applyBorder="1" applyAlignment="1">
      <alignment horizontal="center" vertical="center"/>
    </xf>
    <xf numFmtId="4" fontId="6" fillId="0" borderId="26" xfId="2" applyNumberFormat="1" applyFont="1" applyFill="1" applyBorder="1" applyAlignment="1">
      <alignment horizontal="center" vertical="center"/>
    </xf>
    <xf numFmtId="4" fontId="6" fillId="0" borderId="27" xfId="2" applyNumberFormat="1" applyFont="1" applyFill="1" applyBorder="1" applyAlignment="1">
      <alignment horizontal="center" vertical="center"/>
    </xf>
    <xf numFmtId="4" fontId="6" fillId="0" borderId="28" xfId="2" applyNumberFormat="1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7" fillId="2" borderId="17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4" fontId="12" fillId="5" borderId="4" xfId="0" applyNumberFormat="1" applyFont="1" applyFill="1" applyBorder="1" applyAlignment="1">
      <alignment vertical="center"/>
    </xf>
    <xf numFmtId="4" fontId="13" fillId="5" borderId="33" xfId="0" applyNumberFormat="1" applyFont="1" applyFill="1" applyBorder="1" applyAlignment="1">
      <alignment vertical="center"/>
    </xf>
    <xf numFmtId="0" fontId="14" fillId="5" borderId="32" xfId="0" applyFont="1" applyFill="1" applyBorder="1" applyAlignment="1">
      <alignment vertical="center"/>
    </xf>
    <xf numFmtId="4" fontId="12" fillId="0" borderId="2" xfId="0" applyNumberFormat="1" applyFont="1" applyFill="1" applyBorder="1" applyAlignment="1">
      <alignment vertical="center"/>
    </xf>
    <xf numFmtId="4" fontId="12" fillId="5" borderId="2" xfId="0" applyNumberFormat="1" applyFont="1" applyFill="1" applyBorder="1" applyAlignment="1">
      <alignment vertical="center"/>
    </xf>
    <xf numFmtId="4" fontId="13" fillId="5" borderId="2" xfId="0" applyNumberFormat="1" applyFont="1" applyFill="1" applyBorder="1" applyAlignment="1">
      <alignment vertical="center"/>
    </xf>
    <xf numFmtId="4" fontId="2" fillId="0" borderId="1" xfId="2" applyNumberFormat="1" applyFont="1" applyFill="1" applyBorder="1" applyAlignment="1">
      <alignment horizontal="center" vertical="center" wrapText="1"/>
    </xf>
    <xf numFmtId="4" fontId="2" fillId="0" borderId="16" xfId="2" applyNumberFormat="1" applyFont="1" applyFill="1" applyBorder="1" applyAlignment="1">
      <alignment horizontal="center" vertical="center" wrapText="1"/>
    </xf>
    <xf numFmtId="4" fontId="2" fillId="0" borderId="3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4" fontId="2" fillId="2" borderId="16" xfId="2" applyNumberFormat="1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4" fontId="20" fillId="0" borderId="15" xfId="0" applyNumberFormat="1" applyFont="1" applyBorder="1" applyAlignment="1">
      <alignment vertical="center"/>
    </xf>
    <xf numFmtId="4" fontId="20" fillId="0" borderId="4" xfId="0" applyNumberFormat="1" applyFont="1" applyBorder="1" applyAlignment="1">
      <alignment vertical="center"/>
    </xf>
    <xf numFmtId="4" fontId="20" fillId="5" borderId="15" xfId="0" applyNumberFormat="1" applyFont="1" applyFill="1" applyBorder="1" applyAlignment="1">
      <alignment vertical="center"/>
    </xf>
    <xf numFmtId="4" fontId="20" fillId="5" borderId="4" xfId="0" applyNumberFormat="1" applyFont="1" applyFill="1" applyBorder="1" applyAlignment="1">
      <alignment vertical="center"/>
    </xf>
    <xf numFmtId="49" fontId="12" fillId="0" borderId="15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2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right" vertical="center"/>
    </xf>
    <xf numFmtId="4" fontId="14" fillId="5" borderId="9" xfId="0" applyNumberFormat="1" applyFont="1" applyFill="1" applyBorder="1" applyAlignment="1">
      <alignment vertical="center"/>
    </xf>
    <xf numFmtId="4" fontId="12" fillId="0" borderId="15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4" fontId="12" fillId="0" borderId="2" xfId="3" applyNumberFormat="1" applyFont="1" applyBorder="1" applyAlignment="1" applyProtection="1">
      <alignment horizontal="right" vertical="center" wrapText="1" shrinkToFit="1"/>
      <protection locked="0"/>
    </xf>
    <xf numFmtId="4" fontId="13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right" vertical="center"/>
    </xf>
    <xf numFmtId="4" fontId="13" fillId="5" borderId="19" xfId="0" applyNumberFormat="1" applyFont="1" applyFill="1" applyBorder="1" applyAlignment="1">
      <alignment vertical="center"/>
    </xf>
    <xf numFmtId="4" fontId="12" fillId="5" borderId="19" xfId="0" applyNumberFormat="1" applyFont="1" applyFill="1" applyBorder="1" applyAlignment="1">
      <alignment vertical="center"/>
    </xf>
    <xf numFmtId="4" fontId="11" fillId="0" borderId="15" xfId="0" applyNumberFormat="1" applyFont="1" applyFill="1" applyBorder="1" applyAlignment="1">
      <alignment vertical="center"/>
    </xf>
    <xf numFmtId="4" fontId="11" fillId="0" borderId="19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4" fillId="5" borderId="33" xfId="0" applyNumberFormat="1" applyFont="1" applyFill="1" applyBorder="1" applyAlignment="1">
      <alignment vertical="center"/>
    </xf>
    <xf numFmtId="4" fontId="14" fillId="5" borderId="34" xfId="0" applyNumberFormat="1" applyFont="1" applyFill="1" applyBorder="1" applyAlignment="1">
      <alignment vertical="center"/>
    </xf>
    <xf numFmtId="4" fontId="14" fillId="5" borderId="32" xfId="0" applyNumberFormat="1" applyFont="1" applyFill="1" applyBorder="1" applyAlignment="1">
      <alignment vertical="center"/>
    </xf>
    <xf numFmtId="4" fontId="12" fillId="0" borderId="19" xfId="0" applyNumberFormat="1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/>
    </xf>
    <xf numFmtId="4" fontId="13" fillId="0" borderId="19" xfId="0" applyNumberFormat="1" applyFont="1" applyFill="1" applyBorder="1" applyAlignment="1">
      <alignment vertical="center"/>
    </xf>
    <xf numFmtId="4" fontId="13" fillId="0" borderId="4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4" fontId="12" fillId="0" borderId="19" xfId="3" applyNumberFormat="1" applyFont="1" applyBorder="1" applyAlignment="1" applyProtection="1">
      <alignment horizontal="right" vertical="center" wrapText="1" shrinkToFit="1"/>
      <protection locked="0"/>
    </xf>
    <xf numFmtId="0" fontId="11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  <xf numFmtId="4" fontId="2" fillId="0" borderId="2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6" borderId="2" xfId="1" applyNumberFormat="1" applyFont="1" applyFill="1" applyBorder="1" applyAlignment="1">
      <alignment horizontal="center" vertical="center"/>
    </xf>
    <xf numFmtId="4" fontId="2" fillId="6" borderId="2" xfId="1" applyNumberFormat="1" applyFont="1" applyFill="1" applyBorder="1" applyAlignment="1">
      <alignment horizontal="center" vertical="center" wrapText="1"/>
    </xf>
    <xf numFmtId="4" fontId="2" fillId="6" borderId="13" xfId="1" applyNumberFormat="1" applyFont="1" applyFill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8" fillId="0" borderId="5" xfId="3" applyFont="1" applyFill="1" applyBorder="1" applyAlignment="1" applyProtection="1">
      <alignment horizontal="center" vertical="center" textRotation="90" wrapText="1"/>
      <protection locked="0"/>
    </xf>
    <xf numFmtId="0" fontId="8" fillId="0" borderId="7" xfId="3" applyFont="1" applyFill="1" applyBorder="1" applyAlignment="1" applyProtection="1">
      <alignment horizontal="center" vertical="center" textRotation="90" wrapText="1"/>
      <protection locked="0"/>
    </xf>
    <xf numFmtId="0" fontId="8" fillId="0" borderId="17" xfId="3" applyFont="1" applyFill="1" applyBorder="1" applyAlignment="1" applyProtection="1">
      <alignment horizontal="center" vertical="center" textRotation="90" wrapText="1"/>
      <protection locked="0"/>
    </xf>
    <xf numFmtId="0" fontId="8" fillId="0" borderId="6" xfId="3" applyFont="1" applyFill="1" applyBorder="1" applyAlignment="1" applyProtection="1">
      <alignment horizontal="center" vertical="center" textRotation="90" wrapText="1"/>
      <protection locked="0"/>
    </xf>
    <xf numFmtId="0" fontId="8" fillId="0" borderId="2" xfId="3" applyFont="1" applyFill="1" applyBorder="1" applyAlignment="1" applyProtection="1">
      <alignment horizontal="center" vertical="center" textRotation="90" wrapText="1"/>
      <protection locked="0"/>
    </xf>
    <xf numFmtId="0" fontId="8" fillId="0" borderId="13" xfId="3" applyFont="1" applyFill="1" applyBorder="1" applyAlignment="1" applyProtection="1">
      <alignment horizontal="center" vertical="center" textRotation="90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vertical="center" wrapText="1"/>
    </xf>
    <xf numFmtId="4" fontId="2" fillId="2" borderId="13" xfId="1" applyNumberFormat="1" applyFont="1" applyFill="1" applyBorder="1" applyAlignment="1">
      <alignment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13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center" vertical="center" wrapText="1"/>
    </xf>
    <xf numFmtId="4" fontId="2" fillId="2" borderId="13" xfId="2" applyNumberFormat="1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13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0" fontId="13" fillId="4" borderId="15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wrapText="1" shrinkToFit="1"/>
    </xf>
    <xf numFmtId="0" fontId="11" fillId="0" borderId="2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5" xfId="3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3" fillId="4" borderId="19" xfId="0" applyNumberFormat="1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>
      <alignment horizontal="center" vertical="center"/>
    </xf>
    <xf numFmtId="4" fontId="13" fillId="4" borderId="15" xfId="0" applyNumberFormat="1" applyFont="1" applyFill="1" applyBorder="1" applyAlignment="1">
      <alignment horizontal="center" vertical="center"/>
    </xf>
    <xf numFmtId="4" fontId="13" fillId="4" borderId="4" xfId="0" applyNumberFormat="1" applyFont="1" applyFill="1" applyBorder="1" applyAlignment="1">
      <alignment horizontal="center" vertical="center"/>
    </xf>
  </cellXfs>
  <cellStyles count="5">
    <cellStyle name="Excel Built-in Normal" xfId="3" xr:uid="{00000000-0005-0000-0000-000000000000}"/>
    <cellStyle name="Normální" xfId="0" builtinId="0"/>
    <cellStyle name="Normální 2" xfId="4" xr:uid="{00000000-0005-0000-0000-000002000000}"/>
    <cellStyle name="normální_owssvr(1)" xfId="1" xr:uid="{00000000-0005-0000-0000-000003000000}"/>
    <cellStyle name="normální_podklad-příjmy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0"/>
  <sheetViews>
    <sheetView tabSelected="1" zoomScale="85" workbookViewId="0">
      <pane xSplit="6" ySplit="7" topLeftCell="G8" activePane="bottomRight" state="frozen"/>
      <selection pane="topRight" activeCell="C1" sqref="C1"/>
      <selection pane="bottomLeft" activeCell="A5" sqref="A5"/>
      <selection pane="bottomRight" sqref="A1:BF1"/>
    </sheetView>
  </sheetViews>
  <sheetFormatPr defaultRowHeight="15" x14ac:dyDescent="0.25"/>
  <cols>
    <col min="1" max="1" width="3.140625" customWidth="1"/>
    <col min="2" max="2" width="6.42578125" customWidth="1"/>
    <col min="3" max="4" width="4.7109375" hidden="1" customWidth="1"/>
    <col min="5" max="5" width="49.28515625" customWidth="1"/>
    <col min="6" max="6" width="11.7109375" style="17" hidden="1" customWidth="1"/>
    <col min="7" max="7" width="10.7109375" style="15" bestFit="1" customWidth="1"/>
    <col min="8" max="8" width="12.5703125" style="130" customWidth="1"/>
    <col min="9" max="9" width="11" customWidth="1"/>
    <col min="10" max="10" width="10.28515625" customWidth="1"/>
    <col min="11" max="11" width="10.85546875" customWidth="1"/>
    <col min="12" max="13" width="9.140625" style="2" hidden="1" customWidth="1"/>
    <col min="14" max="14" width="15.140625" style="2" hidden="1" customWidth="1"/>
    <col min="15" max="15" width="14.28515625" style="130" customWidth="1"/>
    <col min="16" max="16" width="14.85546875" customWidth="1"/>
    <col min="17" max="17" width="12.5703125" customWidth="1"/>
    <col min="18" max="18" width="13" customWidth="1"/>
    <col min="19" max="19" width="15.42578125" hidden="1" customWidth="1"/>
    <col min="20" max="20" width="12.5703125" style="133" customWidth="1"/>
    <col min="21" max="22" width="10.28515625" customWidth="1"/>
    <col min="23" max="23" width="11.140625" customWidth="1"/>
    <col min="24" max="24" width="14.140625" style="130" customWidth="1"/>
    <col min="25" max="25" width="12.5703125" style="13" customWidth="1"/>
    <col min="26" max="26" width="10.42578125" customWidth="1"/>
    <col min="27" max="28" width="9.85546875" customWidth="1"/>
    <col min="29" max="29" width="13.42578125" style="130" customWidth="1"/>
    <col min="30" max="30" width="9.85546875" customWidth="1"/>
    <col min="31" max="33" width="10.7109375" customWidth="1"/>
    <col min="34" max="34" width="15.42578125" style="130" customWidth="1"/>
    <col min="35" max="35" width="9.42578125" customWidth="1"/>
    <col min="36" max="36" width="10.28515625" customWidth="1"/>
    <col min="37" max="37" width="10.7109375" customWidth="1"/>
    <col min="38" max="38" width="14.28515625" style="130" customWidth="1"/>
    <col min="39" max="39" width="9.42578125" bestFit="1" customWidth="1"/>
    <col min="40" max="40" width="11.140625" customWidth="1"/>
    <col min="41" max="41" width="10.7109375" bestFit="1" customWidth="1"/>
    <col min="42" max="42" width="13.7109375" style="130" customWidth="1"/>
    <col min="43" max="43" width="9.42578125" customWidth="1"/>
    <col min="44" max="44" width="12" customWidth="1"/>
    <col min="45" max="45" width="9.42578125" customWidth="1"/>
    <col min="46" max="46" width="12.85546875" style="130" customWidth="1"/>
    <col min="47" max="47" width="9.42578125" bestFit="1" customWidth="1"/>
    <col min="48" max="48" width="10.85546875" bestFit="1" customWidth="1"/>
    <col min="49" max="49" width="9.42578125" bestFit="1" customWidth="1"/>
    <col min="50" max="50" width="14.28515625" style="130" customWidth="1"/>
    <col min="51" max="51" width="12" customWidth="1"/>
    <col min="52" max="52" width="11.140625" customWidth="1"/>
    <col min="53" max="53" width="14.85546875" style="130" customWidth="1"/>
    <col min="54" max="54" width="11.7109375" customWidth="1"/>
    <col min="55" max="55" width="12.7109375" customWidth="1"/>
    <col min="56" max="56" width="14" customWidth="1"/>
    <col min="57" max="57" width="14" bestFit="1" customWidth="1"/>
    <col min="58" max="58" width="13" style="130" customWidth="1"/>
    <col min="60" max="60" width="12.7109375" bestFit="1" customWidth="1"/>
  </cols>
  <sheetData>
    <row r="1" spans="1:58" ht="18" x14ac:dyDescent="0.25">
      <c r="A1" s="192" t="s">
        <v>156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4"/>
    </row>
    <row r="2" spans="1:58" ht="18.75" thickBot="1" x14ac:dyDescent="0.3">
      <c r="A2" s="195" t="s">
        <v>157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7"/>
    </row>
    <row r="3" spans="1:58" ht="15.75" hidden="1" thickBot="1" x14ac:dyDescent="0.3">
      <c r="A3" s="46"/>
      <c r="B3" s="11"/>
      <c r="C3" s="11"/>
      <c r="D3" s="11"/>
      <c r="E3" s="11"/>
      <c r="F3" s="47"/>
      <c r="G3" s="48"/>
      <c r="H3" s="126"/>
      <c r="I3" s="11" t="s">
        <v>8</v>
      </c>
      <c r="J3" s="11" t="s">
        <v>10</v>
      </c>
      <c r="K3" s="11" t="s">
        <v>16</v>
      </c>
      <c r="L3" s="12" t="s">
        <v>1</v>
      </c>
      <c r="M3" s="12" t="s">
        <v>2</v>
      </c>
      <c r="N3" s="12"/>
      <c r="O3" s="126"/>
      <c r="P3" s="11" t="s">
        <v>8</v>
      </c>
      <c r="Q3" s="11" t="s">
        <v>10</v>
      </c>
      <c r="R3" s="11" t="s">
        <v>16</v>
      </c>
      <c r="S3" s="11"/>
      <c r="T3" s="131"/>
      <c r="U3" s="11"/>
      <c r="V3" s="11"/>
      <c r="W3" s="11"/>
      <c r="X3" s="126"/>
      <c r="Y3" s="49"/>
      <c r="Z3" s="11"/>
      <c r="AA3" s="11"/>
      <c r="AB3" s="11"/>
      <c r="AC3" s="126"/>
      <c r="AD3" s="11"/>
      <c r="AE3" s="11"/>
      <c r="AF3" s="11"/>
      <c r="AG3" s="11"/>
      <c r="AH3" s="126"/>
      <c r="AI3" s="11"/>
      <c r="AJ3" s="11"/>
      <c r="AK3" s="11"/>
      <c r="AL3" s="126"/>
      <c r="AM3" s="11"/>
      <c r="AN3" s="11"/>
      <c r="AO3" s="11"/>
      <c r="AP3" s="126"/>
      <c r="AQ3" s="11"/>
      <c r="AR3" s="11"/>
      <c r="AS3" s="11"/>
      <c r="AT3" s="126"/>
      <c r="AU3" s="11"/>
      <c r="AV3" s="11"/>
      <c r="AW3" s="11"/>
      <c r="AX3" s="126"/>
      <c r="AY3" s="11"/>
      <c r="AZ3" s="11"/>
      <c r="BA3" s="126"/>
      <c r="BB3" s="11"/>
      <c r="BC3" s="11"/>
      <c r="BD3" s="11"/>
      <c r="BE3" s="11"/>
      <c r="BF3" s="140"/>
    </row>
    <row r="4" spans="1:58" ht="21" customHeight="1" x14ac:dyDescent="0.25">
      <c r="A4" s="261" t="s">
        <v>15</v>
      </c>
      <c r="B4" s="264" t="s">
        <v>13</v>
      </c>
      <c r="C4" s="264" t="s">
        <v>14</v>
      </c>
      <c r="D4" s="264" t="s">
        <v>35</v>
      </c>
      <c r="E4" s="284" t="s">
        <v>12</v>
      </c>
      <c r="F4" s="267" t="s">
        <v>0</v>
      </c>
      <c r="G4" s="267" t="s">
        <v>17</v>
      </c>
      <c r="H4" s="186" t="s">
        <v>5</v>
      </c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8"/>
      <c r="X4" s="189" t="s">
        <v>155</v>
      </c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1"/>
      <c r="BD4" s="270" t="s">
        <v>18</v>
      </c>
      <c r="BE4" s="287" t="s">
        <v>33</v>
      </c>
      <c r="BF4" s="290" t="s">
        <v>34</v>
      </c>
    </row>
    <row r="5" spans="1:58" ht="15" customHeight="1" x14ac:dyDescent="0.25">
      <c r="A5" s="262"/>
      <c r="B5" s="265"/>
      <c r="C5" s="265"/>
      <c r="D5" s="265"/>
      <c r="E5" s="285"/>
      <c r="F5" s="268"/>
      <c r="G5" s="268"/>
      <c r="H5" s="277" t="s">
        <v>159</v>
      </c>
      <c r="I5" s="277"/>
      <c r="J5" s="277"/>
      <c r="K5" s="277"/>
      <c r="L5" s="277"/>
      <c r="M5" s="277"/>
      <c r="N5" s="277"/>
      <c r="O5" s="256" t="s">
        <v>25</v>
      </c>
      <c r="P5" s="256"/>
      <c r="Q5" s="256"/>
      <c r="R5" s="256"/>
      <c r="S5" s="256"/>
      <c r="T5" s="273" t="s">
        <v>24</v>
      </c>
      <c r="U5" s="273"/>
      <c r="V5" s="273"/>
      <c r="W5" s="273"/>
      <c r="X5" s="183" t="s">
        <v>26</v>
      </c>
      <c r="Y5" s="184"/>
      <c r="Z5" s="184"/>
      <c r="AA5" s="184"/>
      <c r="AB5" s="185"/>
      <c r="AC5" s="280" t="s">
        <v>27</v>
      </c>
      <c r="AD5" s="280"/>
      <c r="AE5" s="280"/>
      <c r="AF5" s="280"/>
      <c r="AG5" s="38"/>
      <c r="AH5" s="283" t="s">
        <v>28</v>
      </c>
      <c r="AI5" s="283"/>
      <c r="AJ5" s="283"/>
      <c r="AK5" s="283"/>
      <c r="AL5" s="280" t="s">
        <v>29</v>
      </c>
      <c r="AM5" s="280"/>
      <c r="AN5" s="280"/>
      <c r="AO5" s="280"/>
      <c r="AP5" s="283" t="s">
        <v>30</v>
      </c>
      <c r="AQ5" s="283"/>
      <c r="AR5" s="283"/>
      <c r="AS5" s="283"/>
      <c r="AT5" s="280" t="s">
        <v>31</v>
      </c>
      <c r="AU5" s="280"/>
      <c r="AV5" s="280"/>
      <c r="AW5" s="280"/>
      <c r="AX5" s="283" t="s">
        <v>32</v>
      </c>
      <c r="AY5" s="283"/>
      <c r="AZ5" s="283"/>
      <c r="BA5" s="280" t="s">
        <v>162</v>
      </c>
      <c r="BB5" s="280"/>
      <c r="BC5" s="280"/>
      <c r="BD5" s="271"/>
      <c r="BE5" s="288"/>
      <c r="BF5" s="291"/>
    </row>
    <row r="6" spans="1:58" ht="21" customHeight="1" x14ac:dyDescent="0.25">
      <c r="A6" s="262"/>
      <c r="B6" s="265"/>
      <c r="C6" s="265"/>
      <c r="D6" s="265"/>
      <c r="E6" s="285"/>
      <c r="F6" s="268"/>
      <c r="G6" s="268"/>
      <c r="H6" s="252" t="s">
        <v>158</v>
      </c>
      <c r="I6" s="252" t="s">
        <v>6</v>
      </c>
      <c r="J6" s="252"/>
      <c r="K6" s="252"/>
      <c r="L6" s="252" t="s">
        <v>1</v>
      </c>
      <c r="M6" s="252" t="s">
        <v>2</v>
      </c>
      <c r="N6" s="252" t="s">
        <v>36</v>
      </c>
      <c r="O6" s="257" t="s">
        <v>7</v>
      </c>
      <c r="P6" s="257" t="s">
        <v>6</v>
      </c>
      <c r="Q6" s="257"/>
      <c r="R6" s="257"/>
      <c r="S6" s="257" t="s">
        <v>37</v>
      </c>
      <c r="T6" s="274" t="s">
        <v>158</v>
      </c>
      <c r="U6" s="276" t="s">
        <v>6</v>
      </c>
      <c r="V6" s="276"/>
      <c r="W6" s="276"/>
      <c r="X6" s="278" t="s">
        <v>160</v>
      </c>
      <c r="Y6" s="206" t="s">
        <v>6</v>
      </c>
      <c r="Z6" s="207"/>
      <c r="AA6" s="207"/>
      <c r="AB6" s="208"/>
      <c r="AC6" s="281" t="s">
        <v>161</v>
      </c>
      <c r="AD6" s="209" t="s">
        <v>6</v>
      </c>
      <c r="AE6" s="210"/>
      <c r="AF6" s="210"/>
      <c r="AG6" s="211"/>
      <c r="AH6" s="278" t="s">
        <v>160</v>
      </c>
      <c r="AI6" s="278" t="s">
        <v>6</v>
      </c>
      <c r="AJ6" s="278"/>
      <c r="AK6" s="278"/>
      <c r="AL6" s="281" t="s">
        <v>161</v>
      </c>
      <c r="AM6" s="281" t="s">
        <v>6</v>
      </c>
      <c r="AN6" s="281"/>
      <c r="AO6" s="281"/>
      <c r="AP6" s="278" t="s">
        <v>160</v>
      </c>
      <c r="AQ6" s="278" t="s">
        <v>6</v>
      </c>
      <c r="AR6" s="278"/>
      <c r="AS6" s="278"/>
      <c r="AT6" s="281" t="s">
        <v>161</v>
      </c>
      <c r="AU6" s="281" t="s">
        <v>6</v>
      </c>
      <c r="AV6" s="281"/>
      <c r="AW6" s="281"/>
      <c r="AX6" s="278" t="s">
        <v>160</v>
      </c>
      <c r="AY6" s="278" t="s">
        <v>6</v>
      </c>
      <c r="AZ6" s="278"/>
      <c r="BA6" s="281" t="s">
        <v>161</v>
      </c>
      <c r="BB6" s="281" t="s">
        <v>6</v>
      </c>
      <c r="BC6" s="281"/>
      <c r="BD6" s="271"/>
      <c r="BE6" s="288"/>
      <c r="BF6" s="291"/>
    </row>
    <row r="7" spans="1:58" ht="74.25" customHeight="1" thickBot="1" x14ac:dyDescent="0.3">
      <c r="A7" s="263"/>
      <c r="B7" s="266"/>
      <c r="C7" s="266"/>
      <c r="D7" s="266"/>
      <c r="E7" s="286"/>
      <c r="F7" s="269"/>
      <c r="G7" s="269"/>
      <c r="H7" s="253"/>
      <c r="I7" s="36" t="s">
        <v>8</v>
      </c>
      <c r="J7" s="36" t="s">
        <v>10</v>
      </c>
      <c r="K7" s="36" t="s">
        <v>16</v>
      </c>
      <c r="L7" s="253"/>
      <c r="M7" s="253"/>
      <c r="N7" s="253"/>
      <c r="O7" s="258"/>
      <c r="P7" s="43" t="s">
        <v>8</v>
      </c>
      <c r="Q7" s="43" t="s">
        <v>10</v>
      </c>
      <c r="R7" s="43" t="s">
        <v>16</v>
      </c>
      <c r="S7" s="258"/>
      <c r="T7" s="275"/>
      <c r="U7" s="37" t="s">
        <v>8</v>
      </c>
      <c r="V7" s="37" t="s">
        <v>10</v>
      </c>
      <c r="W7" s="37" t="s">
        <v>16</v>
      </c>
      <c r="X7" s="279"/>
      <c r="Y7" s="36" t="s">
        <v>8</v>
      </c>
      <c r="Z7" s="36" t="s">
        <v>10</v>
      </c>
      <c r="AA7" s="36" t="s">
        <v>16</v>
      </c>
      <c r="AB7" s="25" t="s">
        <v>152</v>
      </c>
      <c r="AC7" s="282"/>
      <c r="AD7" s="37" t="s">
        <v>8</v>
      </c>
      <c r="AE7" s="37" t="s">
        <v>10</v>
      </c>
      <c r="AF7" s="37" t="s">
        <v>16</v>
      </c>
      <c r="AG7" s="37" t="s">
        <v>152</v>
      </c>
      <c r="AH7" s="279"/>
      <c r="AI7" s="36" t="s">
        <v>8</v>
      </c>
      <c r="AJ7" s="36" t="s">
        <v>10</v>
      </c>
      <c r="AK7" s="36" t="s">
        <v>16</v>
      </c>
      <c r="AL7" s="282"/>
      <c r="AM7" s="37" t="s">
        <v>8</v>
      </c>
      <c r="AN7" s="37" t="s">
        <v>10</v>
      </c>
      <c r="AO7" s="37" t="s">
        <v>16</v>
      </c>
      <c r="AP7" s="279"/>
      <c r="AQ7" s="36" t="s">
        <v>8</v>
      </c>
      <c r="AR7" s="36" t="s">
        <v>10</v>
      </c>
      <c r="AS7" s="36" t="s">
        <v>16</v>
      </c>
      <c r="AT7" s="282"/>
      <c r="AU7" s="37" t="s">
        <v>8</v>
      </c>
      <c r="AV7" s="37" t="s">
        <v>10</v>
      </c>
      <c r="AW7" s="37" t="s">
        <v>16</v>
      </c>
      <c r="AX7" s="279"/>
      <c r="AY7" s="36" t="s">
        <v>8</v>
      </c>
      <c r="AZ7" s="36" t="s">
        <v>16</v>
      </c>
      <c r="BA7" s="282"/>
      <c r="BB7" s="37" t="s">
        <v>8</v>
      </c>
      <c r="BC7" s="37" t="s">
        <v>16</v>
      </c>
      <c r="BD7" s="272"/>
      <c r="BE7" s="289"/>
      <c r="BF7" s="292"/>
    </row>
    <row r="8" spans="1:58" s="19" customFormat="1" ht="48" customHeight="1" x14ac:dyDescent="0.15">
      <c r="A8" s="61" t="s">
        <v>20</v>
      </c>
      <c r="B8" s="62" t="s">
        <v>22</v>
      </c>
      <c r="C8" s="62" t="s">
        <v>23</v>
      </c>
      <c r="D8" s="62">
        <v>7</v>
      </c>
      <c r="E8" s="63" t="s">
        <v>19</v>
      </c>
      <c r="F8" s="64" t="s">
        <v>21</v>
      </c>
      <c r="G8" s="65">
        <v>31.25</v>
      </c>
      <c r="H8" s="66">
        <f>I8+J8+K8</f>
        <v>27360.510000000002</v>
      </c>
      <c r="I8" s="65">
        <f>50062.51-50000</f>
        <v>62.510000000002037</v>
      </c>
      <c r="J8" s="65">
        <v>27298</v>
      </c>
      <c r="K8" s="67">
        <v>0</v>
      </c>
      <c r="L8" s="68">
        <v>2251</v>
      </c>
      <c r="M8" s="68">
        <v>6121</v>
      </c>
      <c r="N8" s="69" t="s">
        <v>3</v>
      </c>
      <c r="O8" s="66">
        <f>P8+Q8+R8</f>
        <v>-9000</v>
      </c>
      <c r="P8" s="67">
        <v>0</v>
      </c>
      <c r="Q8" s="67">
        <v>-9000</v>
      </c>
      <c r="R8" s="67">
        <v>0</v>
      </c>
      <c r="S8" s="70" t="s">
        <v>3</v>
      </c>
      <c r="T8" s="71">
        <f>U8+V8+W8</f>
        <v>18360.510000000002</v>
      </c>
      <c r="U8" s="72">
        <f t="shared" ref="U8:V11" si="0">I8+P8</f>
        <v>62.510000000002037</v>
      </c>
      <c r="V8" s="72">
        <f t="shared" si="0"/>
        <v>18298</v>
      </c>
      <c r="W8" s="73">
        <v>0</v>
      </c>
      <c r="X8" s="127">
        <f>Y8+Z8+AA8+AB8</f>
        <v>29993</v>
      </c>
      <c r="Y8" s="74">
        <v>0</v>
      </c>
      <c r="Z8" s="74">
        <v>29993</v>
      </c>
      <c r="AA8" s="74">
        <v>0</v>
      </c>
      <c r="AB8" s="145">
        <v>0</v>
      </c>
      <c r="AC8" s="71">
        <f>AD8+AE8+AF8+AG8</f>
        <v>38993</v>
      </c>
      <c r="AD8" s="73">
        <v>0</v>
      </c>
      <c r="AE8" s="73">
        <v>38993</v>
      </c>
      <c r="AF8" s="73">
        <v>0</v>
      </c>
      <c r="AG8" s="146">
        <v>0</v>
      </c>
      <c r="AH8" s="127">
        <f>AI8+AJ8+AK8</f>
        <v>64999</v>
      </c>
      <c r="AI8" s="74">
        <v>0</v>
      </c>
      <c r="AJ8" s="74">
        <v>64999</v>
      </c>
      <c r="AK8" s="74">
        <v>0</v>
      </c>
      <c r="AL8" s="71">
        <f>AM8+AN8+AO8</f>
        <v>64999</v>
      </c>
      <c r="AM8" s="73">
        <v>0</v>
      </c>
      <c r="AN8" s="73">
        <v>64999</v>
      </c>
      <c r="AO8" s="73">
        <v>0</v>
      </c>
      <c r="AP8" s="127">
        <f>AQ8+AR8+AS8</f>
        <v>3710</v>
      </c>
      <c r="AQ8" s="74">
        <v>0</v>
      </c>
      <c r="AR8" s="74">
        <v>3710</v>
      </c>
      <c r="AS8" s="74">
        <v>0</v>
      </c>
      <c r="AT8" s="71">
        <f>AU8+AV8+AW8</f>
        <v>3710</v>
      </c>
      <c r="AU8" s="73">
        <v>0</v>
      </c>
      <c r="AV8" s="73">
        <v>3710</v>
      </c>
      <c r="AW8" s="73">
        <v>0</v>
      </c>
      <c r="AX8" s="136">
        <f>AY8+AZ8</f>
        <v>150000</v>
      </c>
      <c r="AY8" s="74">
        <v>150000</v>
      </c>
      <c r="AZ8" s="74">
        <v>0</v>
      </c>
      <c r="BA8" s="138">
        <f>BB8+BC8</f>
        <v>150000</v>
      </c>
      <c r="BB8" s="73">
        <v>150000</v>
      </c>
      <c r="BC8" s="73">
        <v>0</v>
      </c>
      <c r="BD8" s="73">
        <v>2705396</v>
      </c>
      <c r="BE8" s="75">
        <f>G8+H8+X8+AH8+AP8+AX8+BD8</f>
        <v>2981489.76</v>
      </c>
      <c r="BF8" s="141">
        <f>G8+T8+AC8+AL8+AT8+BA8+BD8</f>
        <v>2981489.76</v>
      </c>
    </row>
    <row r="9" spans="1:58" s="19" customFormat="1" ht="24" customHeight="1" x14ac:dyDescent="0.15">
      <c r="A9" s="300" t="s">
        <v>39</v>
      </c>
      <c r="B9" s="302" t="s">
        <v>40</v>
      </c>
      <c r="C9" s="302" t="s">
        <v>41</v>
      </c>
      <c r="D9" s="302">
        <v>7</v>
      </c>
      <c r="E9" s="304" t="s">
        <v>38</v>
      </c>
      <c r="F9" s="109" t="s">
        <v>149</v>
      </c>
      <c r="G9" s="172">
        <v>2624.51</v>
      </c>
      <c r="H9" s="164">
        <f>SUM(I9:K10)</f>
        <v>27269.7</v>
      </c>
      <c r="I9" s="116">
        <v>2269.6999999999998</v>
      </c>
      <c r="J9" s="116">
        <v>25000</v>
      </c>
      <c r="K9" s="110">
        <v>0</v>
      </c>
      <c r="L9" s="26">
        <v>3322</v>
      </c>
      <c r="M9" s="28">
        <v>5331</v>
      </c>
      <c r="N9" s="23">
        <v>27269700</v>
      </c>
      <c r="O9" s="164">
        <f>SUM(P9:R10)</f>
        <v>-24624.9</v>
      </c>
      <c r="P9" s="116">
        <v>-169.4</v>
      </c>
      <c r="Q9" s="110">
        <v>-24624.9</v>
      </c>
      <c r="R9" s="110">
        <v>0</v>
      </c>
      <c r="S9" s="23">
        <v>-24794300</v>
      </c>
      <c r="T9" s="174">
        <f>SUM(U9:W10)</f>
        <v>2644.7999999999984</v>
      </c>
      <c r="U9" s="32">
        <f t="shared" si="0"/>
        <v>2100.2999999999997</v>
      </c>
      <c r="V9" s="32">
        <f t="shared" si="0"/>
        <v>375.09999999999854</v>
      </c>
      <c r="W9" s="108">
        <v>0</v>
      </c>
      <c r="X9" s="178">
        <f>Y9+Z9+AA9+AB9</f>
        <v>70000</v>
      </c>
      <c r="Y9" s="180">
        <v>0</v>
      </c>
      <c r="Z9" s="180">
        <v>70000</v>
      </c>
      <c r="AA9" s="180">
        <v>0</v>
      </c>
      <c r="AB9" s="212">
        <v>0</v>
      </c>
      <c r="AC9" s="174">
        <f>AD9+AE9+AF9+AG9</f>
        <v>50000</v>
      </c>
      <c r="AD9" s="176">
        <v>0</v>
      </c>
      <c r="AE9" s="176">
        <v>50000</v>
      </c>
      <c r="AF9" s="176">
        <v>0</v>
      </c>
      <c r="AG9" s="214">
        <v>0</v>
      </c>
      <c r="AH9" s="178">
        <f>AI9+AJ9+AK9</f>
        <v>0</v>
      </c>
      <c r="AI9" s="180">
        <v>0</v>
      </c>
      <c r="AJ9" s="180">
        <v>0</v>
      </c>
      <c r="AK9" s="180">
        <v>0</v>
      </c>
      <c r="AL9" s="174">
        <f>AM9+AN9+AO9</f>
        <v>44624.9</v>
      </c>
      <c r="AM9" s="176">
        <v>0</v>
      </c>
      <c r="AN9" s="176">
        <v>44624.9</v>
      </c>
      <c r="AO9" s="176">
        <v>0</v>
      </c>
      <c r="AP9" s="178">
        <f>AQ9+AR9+AS9</f>
        <v>0</v>
      </c>
      <c r="AQ9" s="180">
        <v>0</v>
      </c>
      <c r="AR9" s="180">
        <v>0</v>
      </c>
      <c r="AS9" s="180">
        <v>0</v>
      </c>
      <c r="AT9" s="174">
        <f>AU9+AV9+AW9</f>
        <v>0</v>
      </c>
      <c r="AU9" s="176">
        <v>0</v>
      </c>
      <c r="AV9" s="176">
        <v>0</v>
      </c>
      <c r="AW9" s="176">
        <v>0</v>
      </c>
      <c r="AX9" s="178">
        <f>AY9+AZ9</f>
        <v>0</v>
      </c>
      <c r="AY9" s="180">
        <v>0</v>
      </c>
      <c r="AZ9" s="180">
        <v>0</v>
      </c>
      <c r="BA9" s="174">
        <f>BB9+BC9</f>
        <v>0</v>
      </c>
      <c r="BB9" s="176">
        <v>0</v>
      </c>
      <c r="BC9" s="176">
        <v>0</v>
      </c>
      <c r="BD9" s="176">
        <v>0</v>
      </c>
      <c r="BE9" s="236">
        <f>G9+H9+X9+AH9+AP9+AX9+BD9</f>
        <v>99894.209999999992</v>
      </c>
      <c r="BF9" s="239">
        <f>G9+T9+AC9+AL9+AT9+BA9+BD9</f>
        <v>99894.209999999992</v>
      </c>
    </row>
    <row r="10" spans="1:58" s="19" customFormat="1" ht="24" customHeight="1" x14ac:dyDescent="0.15">
      <c r="A10" s="301"/>
      <c r="B10" s="303"/>
      <c r="C10" s="303"/>
      <c r="D10" s="303"/>
      <c r="E10" s="305"/>
      <c r="F10" s="109" t="s">
        <v>148</v>
      </c>
      <c r="G10" s="173"/>
      <c r="H10" s="165"/>
      <c r="I10" s="116">
        <v>0</v>
      </c>
      <c r="J10" s="116">
        <v>0</v>
      </c>
      <c r="K10" s="110">
        <v>0</v>
      </c>
      <c r="L10" s="26">
        <v>3322</v>
      </c>
      <c r="M10" s="28">
        <v>5169</v>
      </c>
      <c r="N10" s="117" t="s">
        <v>3</v>
      </c>
      <c r="O10" s="165"/>
      <c r="P10" s="116">
        <v>169.4</v>
      </c>
      <c r="Q10" s="110">
        <v>0</v>
      </c>
      <c r="R10" s="110">
        <v>0</v>
      </c>
      <c r="S10" s="117" t="s">
        <v>3</v>
      </c>
      <c r="T10" s="175"/>
      <c r="U10" s="32">
        <f t="shared" ref="U10" si="1">I10+P10</f>
        <v>169.4</v>
      </c>
      <c r="V10" s="32">
        <f t="shared" ref="V10" si="2">J10+Q10</f>
        <v>0</v>
      </c>
      <c r="W10" s="108">
        <v>0</v>
      </c>
      <c r="X10" s="245"/>
      <c r="Y10" s="243"/>
      <c r="Z10" s="243"/>
      <c r="AA10" s="243"/>
      <c r="AB10" s="213"/>
      <c r="AC10" s="175"/>
      <c r="AD10" s="200"/>
      <c r="AE10" s="200"/>
      <c r="AF10" s="177"/>
      <c r="AG10" s="215"/>
      <c r="AH10" s="179"/>
      <c r="AI10" s="181"/>
      <c r="AJ10" s="181"/>
      <c r="AK10" s="181"/>
      <c r="AL10" s="175"/>
      <c r="AM10" s="200"/>
      <c r="AN10" s="200"/>
      <c r="AO10" s="177"/>
      <c r="AP10" s="179"/>
      <c r="AQ10" s="181"/>
      <c r="AR10" s="181"/>
      <c r="AS10" s="181"/>
      <c r="AT10" s="182"/>
      <c r="AU10" s="177"/>
      <c r="AV10" s="177"/>
      <c r="AW10" s="177"/>
      <c r="AX10" s="179"/>
      <c r="AY10" s="181"/>
      <c r="AZ10" s="181"/>
      <c r="BA10" s="182"/>
      <c r="BB10" s="177"/>
      <c r="BC10" s="177"/>
      <c r="BD10" s="177"/>
      <c r="BE10" s="238"/>
      <c r="BF10" s="241"/>
    </row>
    <row r="11" spans="1:58" s="19" customFormat="1" ht="24" customHeight="1" x14ac:dyDescent="0.15">
      <c r="A11" s="218" t="s">
        <v>43</v>
      </c>
      <c r="B11" s="219" t="s">
        <v>44</v>
      </c>
      <c r="C11" s="219" t="s">
        <v>41</v>
      </c>
      <c r="D11" s="35">
        <v>7</v>
      </c>
      <c r="E11" s="220" t="s">
        <v>42</v>
      </c>
      <c r="F11" s="109" t="s">
        <v>45</v>
      </c>
      <c r="G11" s="172">
        <v>612.12</v>
      </c>
      <c r="H11" s="164">
        <f>I11+J11+K11+I12+J12+K12</f>
        <v>11446.31</v>
      </c>
      <c r="I11" s="116">
        <v>846.31</v>
      </c>
      <c r="J11" s="116">
        <v>9000</v>
      </c>
      <c r="K11" s="110">
        <v>0</v>
      </c>
      <c r="L11" s="28">
        <v>4354</v>
      </c>
      <c r="M11" s="28">
        <v>6351</v>
      </c>
      <c r="N11" s="23">
        <f>9846303.67</f>
        <v>9846303.6699999999</v>
      </c>
      <c r="O11" s="111">
        <f>P11+Q11+R11</f>
        <v>-9000</v>
      </c>
      <c r="P11" s="116">
        <v>0</v>
      </c>
      <c r="Q11" s="110">
        <v>-9000</v>
      </c>
      <c r="R11" s="110">
        <v>0</v>
      </c>
      <c r="S11" s="23">
        <v>-9000000</v>
      </c>
      <c r="T11" s="118">
        <f>U11+V11+W11</f>
        <v>846.31</v>
      </c>
      <c r="U11" s="32">
        <f t="shared" si="0"/>
        <v>846.31</v>
      </c>
      <c r="V11" s="32">
        <f t="shared" si="0"/>
        <v>0</v>
      </c>
      <c r="W11" s="108">
        <v>0</v>
      </c>
      <c r="X11" s="164">
        <f>SUM(Y11:AB12)</f>
        <v>10000</v>
      </c>
      <c r="Y11" s="107">
        <v>0</v>
      </c>
      <c r="Z11" s="107">
        <v>10000</v>
      </c>
      <c r="AA11" s="107">
        <v>0</v>
      </c>
      <c r="AB11" s="147">
        <v>0</v>
      </c>
      <c r="AC11" s="162">
        <f>SUM(AD11:AG12)</f>
        <v>0</v>
      </c>
      <c r="AD11" s="108">
        <v>0</v>
      </c>
      <c r="AE11" s="108">
        <v>0</v>
      </c>
      <c r="AF11" s="108">
        <v>0</v>
      </c>
      <c r="AG11" s="148">
        <v>0</v>
      </c>
      <c r="AH11" s="164">
        <f>SUM(AI11:AL12)</f>
        <v>0</v>
      </c>
      <c r="AI11" s="107">
        <v>0</v>
      </c>
      <c r="AJ11" s="107">
        <v>0</v>
      </c>
      <c r="AK11" s="107">
        <v>0</v>
      </c>
      <c r="AL11" s="162">
        <f>SUM(AM11:AP12)</f>
        <v>0</v>
      </c>
      <c r="AM11" s="108">
        <v>0</v>
      </c>
      <c r="AN11" s="108">
        <v>0</v>
      </c>
      <c r="AO11" s="108">
        <v>0</v>
      </c>
      <c r="AP11" s="164">
        <f>SUM(AQ11:AT12)</f>
        <v>0</v>
      </c>
      <c r="AQ11" s="107">
        <v>0</v>
      </c>
      <c r="AR11" s="107">
        <v>0</v>
      </c>
      <c r="AS11" s="107">
        <v>0</v>
      </c>
      <c r="AT11" s="162">
        <f>SUM(AU11:AX12)</f>
        <v>0</v>
      </c>
      <c r="AU11" s="108">
        <v>0</v>
      </c>
      <c r="AV11" s="108">
        <v>0</v>
      </c>
      <c r="AW11" s="108">
        <v>0</v>
      </c>
      <c r="AX11" s="164">
        <f>SUM(AY11:BB12)</f>
        <v>0</v>
      </c>
      <c r="AY11" s="107">
        <v>0</v>
      </c>
      <c r="AZ11" s="107">
        <v>0</v>
      </c>
      <c r="BA11" s="166">
        <f>BB11+BC11</f>
        <v>0</v>
      </c>
      <c r="BB11" s="108">
        <v>0</v>
      </c>
      <c r="BC11" s="108">
        <v>0</v>
      </c>
      <c r="BD11" s="108">
        <v>0</v>
      </c>
      <c r="BE11" s="168">
        <f>G11+H11+X11+AH11+AP11+AX11+BD11</f>
        <v>22058.43</v>
      </c>
      <c r="BF11" s="170">
        <f>G11+T11+AC11+AL11+AT11+BA11+BD11</f>
        <v>1458.4299999999998</v>
      </c>
    </row>
    <row r="12" spans="1:58" s="19" customFormat="1" ht="24" customHeight="1" x14ac:dyDescent="0.15">
      <c r="A12" s="218"/>
      <c r="B12" s="219"/>
      <c r="C12" s="219"/>
      <c r="D12" s="35">
        <v>15</v>
      </c>
      <c r="E12" s="220"/>
      <c r="F12" s="109" t="s">
        <v>55</v>
      </c>
      <c r="G12" s="173"/>
      <c r="H12" s="165"/>
      <c r="I12" s="116">
        <v>1600</v>
      </c>
      <c r="J12" s="116">
        <v>0</v>
      </c>
      <c r="K12" s="110">
        <v>0</v>
      </c>
      <c r="L12" s="28">
        <v>4354</v>
      </c>
      <c r="M12" s="28">
        <v>5331</v>
      </c>
      <c r="N12" s="23">
        <v>1600000</v>
      </c>
      <c r="O12" s="111">
        <f>P12+Q12+R12</f>
        <v>-1600</v>
      </c>
      <c r="P12" s="116">
        <v>-1600</v>
      </c>
      <c r="Q12" s="110">
        <v>0</v>
      </c>
      <c r="R12" s="110">
        <v>0</v>
      </c>
      <c r="S12" s="23">
        <v>-1600000</v>
      </c>
      <c r="T12" s="118">
        <f>U12+V12+W12</f>
        <v>0</v>
      </c>
      <c r="U12" s="32">
        <v>0</v>
      </c>
      <c r="V12" s="32">
        <v>0</v>
      </c>
      <c r="W12" s="108">
        <v>0</v>
      </c>
      <c r="X12" s="165"/>
      <c r="Y12" s="107">
        <v>0</v>
      </c>
      <c r="Z12" s="107">
        <v>0</v>
      </c>
      <c r="AA12" s="107">
        <v>0</v>
      </c>
      <c r="AB12" s="147">
        <v>0</v>
      </c>
      <c r="AC12" s="163"/>
      <c r="AD12" s="108">
        <v>0</v>
      </c>
      <c r="AE12" s="108">
        <v>0</v>
      </c>
      <c r="AF12" s="108">
        <v>0</v>
      </c>
      <c r="AG12" s="148">
        <v>0</v>
      </c>
      <c r="AH12" s="165"/>
      <c r="AI12" s="107">
        <v>0</v>
      </c>
      <c r="AJ12" s="107">
        <v>0</v>
      </c>
      <c r="AK12" s="107">
        <v>0</v>
      </c>
      <c r="AL12" s="163"/>
      <c r="AM12" s="108">
        <v>0</v>
      </c>
      <c r="AN12" s="108">
        <v>0</v>
      </c>
      <c r="AO12" s="108">
        <v>0</v>
      </c>
      <c r="AP12" s="165"/>
      <c r="AQ12" s="107">
        <v>0</v>
      </c>
      <c r="AR12" s="107">
        <v>0</v>
      </c>
      <c r="AS12" s="107">
        <v>0</v>
      </c>
      <c r="AT12" s="163"/>
      <c r="AU12" s="108">
        <v>0</v>
      </c>
      <c r="AV12" s="108">
        <v>0</v>
      </c>
      <c r="AW12" s="108">
        <v>0</v>
      </c>
      <c r="AX12" s="165"/>
      <c r="AY12" s="107">
        <v>0</v>
      </c>
      <c r="AZ12" s="107">
        <v>0</v>
      </c>
      <c r="BA12" s="167"/>
      <c r="BB12" s="108">
        <v>0</v>
      </c>
      <c r="BC12" s="108">
        <v>0</v>
      </c>
      <c r="BD12" s="108">
        <v>0</v>
      </c>
      <c r="BE12" s="169"/>
      <c r="BF12" s="171"/>
    </row>
    <row r="13" spans="1:58" s="33" customFormat="1" ht="48" customHeight="1" x14ac:dyDescent="0.2">
      <c r="A13" s="50" t="s">
        <v>47</v>
      </c>
      <c r="B13" s="44" t="s">
        <v>44</v>
      </c>
      <c r="C13" s="44" t="s">
        <v>48</v>
      </c>
      <c r="D13" s="44">
        <v>14</v>
      </c>
      <c r="E13" s="39" t="s">
        <v>46</v>
      </c>
      <c r="F13" s="149" t="s">
        <v>150</v>
      </c>
      <c r="G13" s="116">
        <v>1794.43</v>
      </c>
      <c r="H13" s="150">
        <f>I13+J13+K13</f>
        <v>18000</v>
      </c>
      <c r="I13" s="116">
        <v>2135.5700000000002</v>
      </c>
      <c r="J13" s="116">
        <v>15864.43</v>
      </c>
      <c r="K13" s="151">
        <v>0</v>
      </c>
      <c r="L13" s="152">
        <v>4350</v>
      </c>
      <c r="M13" s="104">
        <v>6121</v>
      </c>
      <c r="N13" s="124" t="s">
        <v>3</v>
      </c>
      <c r="O13" s="150">
        <f t="shared" ref="O13:O14" si="3">P13+Q13+R13</f>
        <v>-14999.6</v>
      </c>
      <c r="P13" s="116">
        <v>864.82999999999993</v>
      </c>
      <c r="Q13" s="151">
        <v>-15864.43</v>
      </c>
      <c r="R13" s="151">
        <v>0</v>
      </c>
      <c r="S13" s="153" t="s">
        <v>3</v>
      </c>
      <c r="T13" s="118">
        <f t="shared" ref="T13:T14" si="4">U13+V13+W13</f>
        <v>3000.4</v>
      </c>
      <c r="U13" s="32">
        <f t="shared" ref="U13:V14" si="5">I13+P13</f>
        <v>3000.4</v>
      </c>
      <c r="V13" s="32">
        <f t="shared" si="5"/>
        <v>0</v>
      </c>
      <c r="W13" s="108">
        <v>0</v>
      </c>
      <c r="X13" s="154">
        <f>Y13+Z13+AA13+AB13</f>
        <v>120525</v>
      </c>
      <c r="Y13" s="155">
        <v>0</v>
      </c>
      <c r="Z13" s="155">
        <v>82731</v>
      </c>
      <c r="AA13" s="155">
        <v>0</v>
      </c>
      <c r="AB13" s="155">
        <v>37794</v>
      </c>
      <c r="AC13" s="118">
        <f>AD13+AE13+AF13+AG13</f>
        <v>135525</v>
      </c>
      <c r="AD13" s="108">
        <v>0</v>
      </c>
      <c r="AE13" s="108">
        <v>97731</v>
      </c>
      <c r="AF13" s="108">
        <v>0</v>
      </c>
      <c r="AG13" s="108">
        <v>37794</v>
      </c>
      <c r="AH13" s="154">
        <f t="shared" ref="AH13:AH14" si="6">AI13+AJ13+AK13</f>
        <v>66661</v>
      </c>
      <c r="AI13" s="155">
        <v>0</v>
      </c>
      <c r="AJ13" s="155">
        <v>19761</v>
      </c>
      <c r="AK13" s="155">
        <v>46900</v>
      </c>
      <c r="AL13" s="118">
        <f t="shared" ref="AL13:AL14" si="7">AM13+AN13+AO13</f>
        <v>66661</v>
      </c>
      <c r="AM13" s="108">
        <v>0</v>
      </c>
      <c r="AN13" s="108">
        <v>19761</v>
      </c>
      <c r="AO13" s="108">
        <v>46900</v>
      </c>
      <c r="AP13" s="154">
        <f t="shared" ref="AP13:AP14" si="8">AQ13+AR13+AS13</f>
        <v>0</v>
      </c>
      <c r="AQ13" s="155">
        <v>0</v>
      </c>
      <c r="AR13" s="155">
        <v>0</v>
      </c>
      <c r="AS13" s="155">
        <v>0</v>
      </c>
      <c r="AT13" s="118">
        <f t="shared" ref="AT13:AT14" si="9">AU13+AV13+AW13</f>
        <v>0</v>
      </c>
      <c r="AU13" s="108">
        <v>0</v>
      </c>
      <c r="AV13" s="108">
        <v>0</v>
      </c>
      <c r="AW13" s="108">
        <v>0</v>
      </c>
      <c r="AX13" s="156">
        <f t="shared" ref="AX13:AX14" si="10">AY13+AZ13</f>
        <v>0</v>
      </c>
      <c r="AY13" s="155">
        <v>0</v>
      </c>
      <c r="AZ13" s="155">
        <v>0</v>
      </c>
      <c r="BA13" s="139">
        <f t="shared" ref="BA13:BA14" si="11">BB13+BC13</f>
        <v>0</v>
      </c>
      <c r="BB13" s="108">
        <v>0</v>
      </c>
      <c r="BC13" s="108">
        <v>0</v>
      </c>
      <c r="BD13" s="108">
        <v>0</v>
      </c>
      <c r="BE13" s="157">
        <f t="shared" ref="BE13:BE14" si="12">G13+H13+X13+AH13+AP13+AX13+BD13</f>
        <v>206980.43</v>
      </c>
      <c r="BF13" s="142">
        <f t="shared" ref="BF13:BF14" si="13">G13+T13+AC13+AL13+AT13+BA13+BD13</f>
        <v>206980.83</v>
      </c>
    </row>
    <row r="14" spans="1:58" s="33" customFormat="1" ht="48" customHeight="1" x14ac:dyDescent="0.2">
      <c r="A14" s="50" t="s">
        <v>49</v>
      </c>
      <c r="B14" s="44" t="s">
        <v>44</v>
      </c>
      <c r="C14" s="44" t="s">
        <v>48</v>
      </c>
      <c r="D14" s="44">
        <v>14</v>
      </c>
      <c r="E14" s="39" t="s">
        <v>11</v>
      </c>
      <c r="F14" s="149" t="s">
        <v>151</v>
      </c>
      <c r="G14" s="116">
        <v>6700.41</v>
      </c>
      <c r="H14" s="150">
        <f>I14+J14+K14</f>
        <v>53000</v>
      </c>
      <c r="I14" s="116">
        <v>0</v>
      </c>
      <c r="J14" s="116">
        <v>52961.03</v>
      </c>
      <c r="K14" s="151">
        <v>38.97</v>
      </c>
      <c r="L14" s="152">
        <v>4357</v>
      </c>
      <c r="M14" s="104">
        <v>6121</v>
      </c>
      <c r="N14" s="124" t="s">
        <v>3</v>
      </c>
      <c r="O14" s="150">
        <f t="shared" si="3"/>
        <v>-35000</v>
      </c>
      <c r="P14" s="116">
        <v>0</v>
      </c>
      <c r="Q14" s="151">
        <v>-35000</v>
      </c>
      <c r="R14" s="151">
        <v>0</v>
      </c>
      <c r="S14" s="153" t="s">
        <v>3</v>
      </c>
      <c r="T14" s="118">
        <f t="shared" si="4"/>
        <v>18000</v>
      </c>
      <c r="U14" s="32">
        <f t="shared" si="5"/>
        <v>0</v>
      </c>
      <c r="V14" s="32">
        <f t="shared" si="5"/>
        <v>17961.03</v>
      </c>
      <c r="W14" s="108">
        <v>38.97</v>
      </c>
      <c r="X14" s="154">
        <f>Y14+Z14+AA14+AB14</f>
        <v>195000</v>
      </c>
      <c r="Y14" s="155">
        <v>0</v>
      </c>
      <c r="Z14" s="155">
        <v>130000</v>
      </c>
      <c r="AA14" s="155">
        <v>0</v>
      </c>
      <c r="AB14" s="155">
        <v>65000</v>
      </c>
      <c r="AC14" s="118">
        <f>AD14+AE14+AF14+AG14</f>
        <v>230000</v>
      </c>
      <c r="AD14" s="108">
        <v>0</v>
      </c>
      <c r="AE14" s="108">
        <v>165000</v>
      </c>
      <c r="AF14" s="108">
        <v>0</v>
      </c>
      <c r="AG14" s="108">
        <v>65000</v>
      </c>
      <c r="AH14" s="154">
        <f t="shared" si="6"/>
        <v>112039</v>
      </c>
      <c r="AI14" s="155">
        <v>0</v>
      </c>
      <c r="AJ14" s="155">
        <v>112039</v>
      </c>
      <c r="AK14" s="155">
        <v>0</v>
      </c>
      <c r="AL14" s="118">
        <f t="shared" si="7"/>
        <v>112039</v>
      </c>
      <c r="AM14" s="108">
        <v>0</v>
      </c>
      <c r="AN14" s="108">
        <v>112039</v>
      </c>
      <c r="AO14" s="108">
        <v>0</v>
      </c>
      <c r="AP14" s="154">
        <f t="shared" si="8"/>
        <v>0</v>
      </c>
      <c r="AQ14" s="155">
        <v>0</v>
      </c>
      <c r="AR14" s="155">
        <v>0</v>
      </c>
      <c r="AS14" s="155">
        <v>0</v>
      </c>
      <c r="AT14" s="118">
        <f t="shared" si="9"/>
        <v>0</v>
      </c>
      <c r="AU14" s="108">
        <v>0</v>
      </c>
      <c r="AV14" s="108">
        <v>0</v>
      </c>
      <c r="AW14" s="108">
        <v>0</v>
      </c>
      <c r="AX14" s="156">
        <f t="shared" si="10"/>
        <v>0</v>
      </c>
      <c r="AY14" s="155">
        <v>0</v>
      </c>
      <c r="AZ14" s="155">
        <v>0</v>
      </c>
      <c r="BA14" s="139">
        <f t="shared" si="11"/>
        <v>0</v>
      </c>
      <c r="BB14" s="108">
        <v>0</v>
      </c>
      <c r="BC14" s="108">
        <v>0</v>
      </c>
      <c r="BD14" s="108">
        <v>0</v>
      </c>
      <c r="BE14" s="157">
        <f t="shared" si="12"/>
        <v>366739.41000000003</v>
      </c>
      <c r="BF14" s="142">
        <f t="shared" si="13"/>
        <v>366739.41000000003</v>
      </c>
    </row>
    <row r="15" spans="1:58" s="19" customFormat="1" ht="24" customHeight="1" x14ac:dyDescent="0.15">
      <c r="A15" s="249" t="s">
        <v>51</v>
      </c>
      <c r="B15" s="219" t="s">
        <v>44</v>
      </c>
      <c r="C15" s="219" t="s">
        <v>48</v>
      </c>
      <c r="D15" s="219">
        <v>7</v>
      </c>
      <c r="E15" s="296" t="s">
        <v>50</v>
      </c>
      <c r="F15" s="216" t="s">
        <v>154</v>
      </c>
      <c r="G15" s="172">
        <v>0</v>
      </c>
      <c r="H15" s="164">
        <f>SUM(I15:K16)</f>
        <v>7800</v>
      </c>
      <c r="I15" s="116">
        <v>0</v>
      </c>
      <c r="J15" s="116">
        <v>7177</v>
      </c>
      <c r="K15" s="225">
        <v>0</v>
      </c>
      <c r="L15" s="26">
        <v>4357</v>
      </c>
      <c r="M15" s="28">
        <v>6121</v>
      </c>
      <c r="N15" s="295" t="s">
        <v>3</v>
      </c>
      <c r="O15" s="164">
        <f>SUM(P15:R16)</f>
        <v>2850</v>
      </c>
      <c r="P15" s="110">
        <v>0</v>
      </c>
      <c r="Q15" s="110">
        <v>2850</v>
      </c>
      <c r="R15" s="110">
        <v>0</v>
      </c>
      <c r="S15" s="293" t="s">
        <v>3</v>
      </c>
      <c r="T15" s="174">
        <f>SUM(U15:W16)</f>
        <v>10650</v>
      </c>
      <c r="U15" s="32">
        <f>I15+P15</f>
        <v>0</v>
      </c>
      <c r="V15" s="32">
        <f>J15+Q15</f>
        <v>10027</v>
      </c>
      <c r="W15" s="108">
        <v>0</v>
      </c>
      <c r="X15" s="178">
        <f>Y15+Z15+AA15+AB15</f>
        <v>5700</v>
      </c>
      <c r="Y15" s="180">
        <v>0</v>
      </c>
      <c r="Z15" s="180">
        <v>5700</v>
      </c>
      <c r="AA15" s="180">
        <v>0</v>
      </c>
      <c r="AB15" s="212">
        <v>0</v>
      </c>
      <c r="AC15" s="174">
        <f>AD15+AE15+AF15+AG15</f>
        <v>2850</v>
      </c>
      <c r="AD15" s="176">
        <v>0</v>
      </c>
      <c r="AE15" s="176">
        <v>2850</v>
      </c>
      <c r="AF15" s="176">
        <v>0</v>
      </c>
      <c r="AG15" s="214">
        <v>0</v>
      </c>
      <c r="AH15" s="178">
        <f>AI15+AJ15+AK15</f>
        <v>0</v>
      </c>
      <c r="AI15" s="180">
        <v>0</v>
      </c>
      <c r="AJ15" s="180">
        <v>0</v>
      </c>
      <c r="AK15" s="180">
        <v>0</v>
      </c>
      <c r="AL15" s="174">
        <f>AM15+AN15+AO15</f>
        <v>0</v>
      </c>
      <c r="AM15" s="176">
        <v>0</v>
      </c>
      <c r="AN15" s="176">
        <v>0</v>
      </c>
      <c r="AO15" s="176">
        <v>0</v>
      </c>
      <c r="AP15" s="178">
        <f>AQ15+AR15+AS15</f>
        <v>0</v>
      </c>
      <c r="AQ15" s="180">
        <v>0</v>
      </c>
      <c r="AR15" s="180">
        <v>0</v>
      </c>
      <c r="AS15" s="180">
        <v>0</v>
      </c>
      <c r="AT15" s="174">
        <f>AU15+AV15+AW15</f>
        <v>0</v>
      </c>
      <c r="AU15" s="176">
        <v>0</v>
      </c>
      <c r="AV15" s="176">
        <v>0</v>
      </c>
      <c r="AW15" s="176">
        <v>0</v>
      </c>
      <c r="AX15" s="178">
        <f>AY15+AZ15</f>
        <v>0</v>
      </c>
      <c r="AY15" s="180">
        <v>0</v>
      </c>
      <c r="AZ15" s="180">
        <v>0</v>
      </c>
      <c r="BA15" s="174">
        <f>BB15+BC15</f>
        <v>0</v>
      </c>
      <c r="BB15" s="176">
        <v>0</v>
      </c>
      <c r="BC15" s="176">
        <v>0</v>
      </c>
      <c r="BD15" s="176">
        <v>0</v>
      </c>
      <c r="BE15" s="180">
        <f>G15+H15+X15+AH15+AP15+AX15+BD15</f>
        <v>13500</v>
      </c>
      <c r="BF15" s="201">
        <f>G15+T15+AC15+AL15+AT15+BA15+BD15</f>
        <v>13500</v>
      </c>
    </row>
    <row r="16" spans="1:58" s="19" customFormat="1" ht="24" customHeight="1" x14ac:dyDescent="0.15">
      <c r="A16" s="249"/>
      <c r="B16" s="250"/>
      <c r="C16" s="250"/>
      <c r="D16" s="250"/>
      <c r="E16" s="297"/>
      <c r="F16" s="298"/>
      <c r="G16" s="299"/>
      <c r="H16" s="260"/>
      <c r="I16" s="116">
        <v>0</v>
      </c>
      <c r="J16" s="116">
        <v>623</v>
      </c>
      <c r="K16" s="251"/>
      <c r="L16" s="26">
        <v>4357</v>
      </c>
      <c r="M16" s="28">
        <v>6130</v>
      </c>
      <c r="N16" s="294"/>
      <c r="O16" s="260"/>
      <c r="P16" s="110">
        <v>0</v>
      </c>
      <c r="Q16" s="110">
        <v>0</v>
      </c>
      <c r="R16" s="110">
        <v>0</v>
      </c>
      <c r="S16" s="294"/>
      <c r="T16" s="175"/>
      <c r="U16" s="32">
        <v>0</v>
      </c>
      <c r="V16" s="32">
        <f>J16+Q16</f>
        <v>623</v>
      </c>
      <c r="W16" s="108">
        <v>0</v>
      </c>
      <c r="X16" s="179"/>
      <c r="Y16" s="181"/>
      <c r="Z16" s="181"/>
      <c r="AA16" s="181"/>
      <c r="AB16" s="213"/>
      <c r="AC16" s="182"/>
      <c r="AD16" s="177"/>
      <c r="AE16" s="177"/>
      <c r="AF16" s="177"/>
      <c r="AG16" s="215"/>
      <c r="AH16" s="179"/>
      <c r="AI16" s="181"/>
      <c r="AJ16" s="181"/>
      <c r="AK16" s="181"/>
      <c r="AL16" s="182"/>
      <c r="AM16" s="177"/>
      <c r="AN16" s="177"/>
      <c r="AO16" s="177"/>
      <c r="AP16" s="179"/>
      <c r="AQ16" s="181"/>
      <c r="AR16" s="181"/>
      <c r="AS16" s="181"/>
      <c r="AT16" s="182"/>
      <c r="AU16" s="177"/>
      <c r="AV16" s="177"/>
      <c r="AW16" s="177"/>
      <c r="AX16" s="179"/>
      <c r="AY16" s="181"/>
      <c r="AZ16" s="181"/>
      <c r="BA16" s="182"/>
      <c r="BB16" s="177"/>
      <c r="BC16" s="177"/>
      <c r="BD16" s="177"/>
      <c r="BE16" s="181"/>
      <c r="BF16" s="202"/>
    </row>
    <row r="17" spans="1:58" s="19" customFormat="1" ht="24" customHeight="1" x14ac:dyDescent="0.15">
      <c r="A17" s="249" t="s">
        <v>53</v>
      </c>
      <c r="B17" s="219" t="s">
        <v>44</v>
      </c>
      <c r="C17" s="219" t="s">
        <v>48</v>
      </c>
      <c r="D17" s="219">
        <v>7</v>
      </c>
      <c r="E17" s="296" t="s">
        <v>52</v>
      </c>
      <c r="F17" s="216" t="s">
        <v>54</v>
      </c>
      <c r="G17" s="172">
        <v>0</v>
      </c>
      <c r="H17" s="164">
        <f>SUM(I17:J18)</f>
        <v>11814</v>
      </c>
      <c r="I17" s="116">
        <v>3881.002</v>
      </c>
      <c r="J17" s="116">
        <v>0</v>
      </c>
      <c r="K17" s="225">
        <v>0</v>
      </c>
      <c r="L17" s="26">
        <v>4357</v>
      </c>
      <c r="M17" s="28">
        <v>6121</v>
      </c>
      <c r="N17" s="295" t="s">
        <v>3</v>
      </c>
      <c r="O17" s="164">
        <f>SUM(P17:R18)</f>
        <v>2.0000000000436557E-2</v>
      </c>
      <c r="P17" s="110">
        <v>-3881</v>
      </c>
      <c r="Q17" s="110">
        <v>3881.01</v>
      </c>
      <c r="R17" s="110">
        <v>0</v>
      </c>
      <c r="S17" s="293" t="s">
        <v>3</v>
      </c>
      <c r="T17" s="174">
        <f>SUM(U17:W18)</f>
        <v>11814.01</v>
      </c>
      <c r="U17" s="32">
        <f>I17+P17</f>
        <v>1.9999999999527063E-3</v>
      </c>
      <c r="V17" s="32">
        <f>J17+Q17</f>
        <v>3881.01</v>
      </c>
      <c r="W17" s="108">
        <v>0</v>
      </c>
      <c r="X17" s="178">
        <f>Y17+Z17+AA17+AB17</f>
        <v>0</v>
      </c>
      <c r="Y17" s="180">
        <v>0</v>
      </c>
      <c r="Z17" s="180">
        <v>0</v>
      </c>
      <c r="AA17" s="180">
        <v>0</v>
      </c>
      <c r="AB17" s="212">
        <v>0</v>
      </c>
      <c r="AC17" s="174">
        <f>AD17+AE17+AF17+AG17</f>
        <v>0</v>
      </c>
      <c r="AD17" s="176">
        <v>0</v>
      </c>
      <c r="AE17" s="176">
        <v>0</v>
      </c>
      <c r="AF17" s="176">
        <v>0</v>
      </c>
      <c r="AG17" s="214">
        <v>0</v>
      </c>
      <c r="AH17" s="178">
        <f>AI17+AJ17+AK17</f>
        <v>0</v>
      </c>
      <c r="AI17" s="180">
        <v>0</v>
      </c>
      <c r="AJ17" s="180">
        <v>0</v>
      </c>
      <c r="AK17" s="180">
        <v>0</v>
      </c>
      <c r="AL17" s="174">
        <f>AM17+AN17+AO17</f>
        <v>0</v>
      </c>
      <c r="AM17" s="176">
        <v>0</v>
      </c>
      <c r="AN17" s="176">
        <v>0</v>
      </c>
      <c r="AO17" s="176">
        <v>0</v>
      </c>
      <c r="AP17" s="178">
        <f>AQ17+AR17+AS17</f>
        <v>0</v>
      </c>
      <c r="AQ17" s="180">
        <v>0</v>
      </c>
      <c r="AR17" s="180">
        <v>0</v>
      </c>
      <c r="AS17" s="180">
        <v>0</v>
      </c>
      <c r="AT17" s="174">
        <f>AU17+AV17+AW17</f>
        <v>0</v>
      </c>
      <c r="AU17" s="176">
        <v>0</v>
      </c>
      <c r="AV17" s="176">
        <v>0</v>
      </c>
      <c r="AW17" s="176">
        <v>0</v>
      </c>
      <c r="AX17" s="178">
        <f>AY17+AZ17</f>
        <v>0</v>
      </c>
      <c r="AY17" s="180">
        <v>0</v>
      </c>
      <c r="AZ17" s="180">
        <v>0</v>
      </c>
      <c r="BA17" s="174">
        <f>BB17+BC17</f>
        <v>0</v>
      </c>
      <c r="BB17" s="176">
        <v>0</v>
      </c>
      <c r="BC17" s="176">
        <v>0</v>
      </c>
      <c r="BD17" s="176">
        <v>0</v>
      </c>
      <c r="BE17" s="180">
        <f>G17+H17+X17+AH17+AP17+AX17+BD17</f>
        <v>11814</v>
      </c>
      <c r="BF17" s="201">
        <f>G17+T17+AC17+AL17+AT17+BA17+BD17</f>
        <v>11814.01</v>
      </c>
    </row>
    <row r="18" spans="1:58" s="19" customFormat="1" ht="24" customHeight="1" x14ac:dyDescent="0.15">
      <c r="A18" s="249"/>
      <c r="B18" s="250"/>
      <c r="C18" s="250"/>
      <c r="D18" s="250"/>
      <c r="E18" s="297"/>
      <c r="F18" s="298"/>
      <c r="G18" s="299"/>
      <c r="H18" s="260"/>
      <c r="I18" s="116">
        <v>7932.9979999999996</v>
      </c>
      <c r="J18" s="116">
        <v>0</v>
      </c>
      <c r="K18" s="251"/>
      <c r="L18" s="26">
        <v>4357</v>
      </c>
      <c r="M18" s="28">
        <v>6130</v>
      </c>
      <c r="N18" s="294"/>
      <c r="O18" s="260"/>
      <c r="P18" s="110">
        <v>-7932.99</v>
      </c>
      <c r="Q18" s="110">
        <v>7933</v>
      </c>
      <c r="R18" s="112">
        <v>0</v>
      </c>
      <c r="S18" s="294"/>
      <c r="T18" s="175"/>
      <c r="U18" s="32">
        <v>0</v>
      </c>
      <c r="V18" s="32">
        <v>7932.9979999999996</v>
      </c>
      <c r="W18" s="108">
        <v>0</v>
      </c>
      <c r="X18" s="179"/>
      <c r="Y18" s="181"/>
      <c r="Z18" s="181"/>
      <c r="AA18" s="181"/>
      <c r="AB18" s="213"/>
      <c r="AC18" s="182"/>
      <c r="AD18" s="177"/>
      <c r="AE18" s="177"/>
      <c r="AF18" s="177"/>
      <c r="AG18" s="215"/>
      <c r="AH18" s="179"/>
      <c r="AI18" s="181"/>
      <c r="AJ18" s="181"/>
      <c r="AK18" s="181"/>
      <c r="AL18" s="182"/>
      <c r="AM18" s="177"/>
      <c r="AN18" s="177"/>
      <c r="AO18" s="177"/>
      <c r="AP18" s="179"/>
      <c r="AQ18" s="181"/>
      <c r="AR18" s="181"/>
      <c r="AS18" s="181"/>
      <c r="AT18" s="182"/>
      <c r="AU18" s="177"/>
      <c r="AV18" s="177"/>
      <c r="AW18" s="177"/>
      <c r="AX18" s="179"/>
      <c r="AY18" s="181"/>
      <c r="AZ18" s="181"/>
      <c r="BA18" s="182"/>
      <c r="BB18" s="177"/>
      <c r="BC18" s="177"/>
      <c r="BD18" s="177"/>
      <c r="BE18" s="181"/>
      <c r="BF18" s="202"/>
    </row>
    <row r="19" spans="1:58" s="19" customFormat="1" ht="18.75" customHeight="1" x14ac:dyDescent="0.15">
      <c r="A19" s="218" t="s">
        <v>53</v>
      </c>
      <c r="B19" s="219" t="s">
        <v>44</v>
      </c>
      <c r="C19" s="219" t="s">
        <v>48</v>
      </c>
      <c r="D19" s="219">
        <v>7</v>
      </c>
      <c r="E19" s="220" t="s">
        <v>56</v>
      </c>
      <c r="F19" s="221" t="s">
        <v>57</v>
      </c>
      <c r="G19" s="229">
        <v>14182.93</v>
      </c>
      <c r="H19" s="223">
        <f>SUM(I19:J24)</f>
        <v>6330</v>
      </c>
      <c r="I19" s="116">
        <v>61.71</v>
      </c>
      <c r="J19" s="116">
        <v>0</v>
      </c>
      <c r="K19" s="225">
        <v>0</v>
      </c>
      <c r="L19" s="26">
        <v>4357</v>
      </c>
      <c r="M19" s="28">
        <v>5137</v>
      </c>
      <c r="N19" s="231" t="s">
        <v>3</v>
      </c>
      <c r="O19" s="223">
        <f>SUM(P19:Q24)</f>
        <v>0</v>
      </c>
      <c r="P19" s="116">
        <v>-61.71</v>
      </c>
      <c r="Q19" s="116">
        <v>61.71</v>
      </c>
      <c r="R19" s="225">
        <v>0</v>
      </c>
      <c r="S19" s="232" t="s">
        <v>3</v>
      </c>
      <c r="T19" s="205">
        <f>H19-O19</f>
        <v>6330</v>
      </c>
      <c r="U19" s="32">
        <f t="shared" ref="U19:U24" si="14">I19+P19</f>
        <v>0</v>
      </c>
      <c r="V19" s="32">
        <f t="shared" ref="V19:V24" si="15">J19+Q19</f>
        <v>61.71</v>
      </c>
      <c r="W19" s="204">
        <v>0</v>
      </c>
      <c r="X19" s="227">
        <f>Y19+Z19+AA19+AB19</f>
        <v>0</v>
      </c>
      <c r="Y19" s="203">
        <v>0</v>
      </c>
      <c r="Z19" s="203">
        <v>0</v>
      </c>
      <c r="AA19" s="203">
        <v>0</v>
      </c>
      <c r="AB19" s="203">
        <v>0</v>
      </c>
      <c r="AC19" s="205">
        <v>0</v>
      </c>
      <c r="AD19" s="204">
        <v>0</v>
      </c>
      <c r="AE19" s="204">
        <v>0</v>
      </c>
      <c r="AF19" s="204">
        <v>0</v>
      </c>
      <c r="AG19" s="204">
        <v>0</v>
      </c>
      <c r="AH19" s="227">
        <v>0</v>
      </c>
      <c r="AI19" s="203">
        <v>0</v>
      </c>
      <c r="AJ19" s="203">
        <v>0</v>
      </c>
      <c r="AK19" s="203">
        <v>0</v>
      </c>
      <c r="AL19" s="205">
        <v>0</v>
      </c>
      <c r="AM19" s="204">
        <v>0</v>
      </c>
      <c r="AN19" s="204">
        <v>0</v>
      </c>
      <c r="AO19" s="204">
        <v>0</v>
      </c>
      <c r="AP19" s="227">
        <v>0</v>
      </c>
      <c r="AQ19" s="203">
        <v>0</v>
      </c>
      <c r="AR19" s="203">
        <v>0</v>
      </c>
      <c r="AS19" s="203">
        <v>0</v>
      </c>
      <c r="AT19" s="205">
        <v>0</v>
      </c>
      <c r="AU19" s="204">
        <v>0</v>
      </c>
      <c r="AV19" s="204">
        <v>0</v>
      </c>
      <c r="AW19" s="204">
        <v>0</v>
      </c>
      <c r="AX19" s="227">
        <v>0</v>
      </c>
      <c r="AY19" s="203">
        <v>0</v>
      </c>
      <c r="AZ19" s="203">
        <v>0</v>
      </c>
      <c r="BA19" s="205">
        <v>0</v>
      </c>
      <c r="BB19" s="204">
        <v>0</v>
      </c>
      <c r="BC19" s="204">
        <v>0</v>
      </c>
      <c r="BD19" s="204">
        <v>0</v>
      </c>
      <c r="BE19" s="228">
        <f>G19+H19</f>
        <v>20512.93</v>
      </c>
      <c r="BF19" s="224">
        <f>G19+T19</f>
        <v>20512.93</v>
      </c>
    </row>
    <row r="20" spans="1:58" s="19" customFormat="1" ht="18.75" customHeight="1" x14ac:dyDescent="0.15">
      <c r="A20" s="218"/>
      <c r="B20" s="219"/>
      <c r="C20" s="219"/>
      <c r="D20" s="219"/>
      <c r="E20" s="220"/>
      <c r="F20" s="221"/>
      <c r="G20" s="229"/>
      <c r="H20" s="223"/>
      <c r="I20" s="116">
        <v>10.46</v>
      </c>
      <c r="J20" s="116">
        <v>0</v>
      </c>
      <c r="K20" s="259"/>
      <c r="L20" s="26">
        <v>4357</v>
      </c>
      <c r="M20" s="28">
        <v>5139</v>
      </c>
      <c r="N20" s="231"/>
      <c r="O20" s="223"/>
      <c r="P20" s="116">
        <v>-10.46</v>
      </c>
      <c r="Q20" s="116">
        <v>10.46</v>
      </c>
      <c r="R20" s="259"/>
      <c r="S20" s="232"/>
      <c r="T20" s="205"/>
      <c r="U20" s="32">
        <f t="shared" si="14"/>
        <v>0</v>
      </c>
      <c r="V20" s="32">
        <f t="shared" si="15"/>
        <v>10.46</v>
      </c>
      <c r="W20" s="204"/>
      <c r="X20" s="227"/>
      <c r="Y20" s="203"/>
      <c r="Z20" s="203"/>
      <c r="AA20" s="203"/>
      <c r="AB20" s="203"/>
      <c r="AC20" s="205"/>
      <c r="AD20" s="204"/>
      <c r="AE20" s="204"/>
      <c r="AF20" s="204"/>
      <c r="AG20" s="204"/>
      <c r="AH20" s="227"/>
      <c r="AI20" s="203"/>
      <c r="AJ20" s="203"/>
      <c r="AK20" s="203"/>
      <c r="AL20" s="205"/>
      <c r="AM20" s="204"/>
      <c r="AN20" s="204"/>
      <c r="AO20" s="204"/>
      <c r="AP20" s="227"/>
      <c r="AQ20" s="203"/>
      <c r="AR20" s="203"/>
      <c r="AS20" s="203"/>
      <c r="AT20" s="205"/>
      <c r="AU20" s="204"/>
      <c r="AV20" s="204"/>
      <c r="AW20" s="204"/>
      <c r="AX20" s="227"/>
      <c r="AY20" s="203"/>
      <c r="AZ20" s="203"/>
      <c r="BA20" s="205"/>
      <c r="BB20" s="204"/>
      <c r="BC20" s="204"/>
      <c r="BD20" s="204"/>
      <c r="BE20" s="228"/>
      <c r="BF20" s="224"/>
    </row>
    <row r="21" spans="1:58" s="19" customFormat="1" ht="18.75" customHeight="1" x14ac:dyDescent="0.15">
      <c r="A21" s="218"/>
      <c r="B21" s="219"/>
      <c r="C21" s="219"/>
      <c r="D21" s="219"/>
      <c r="E21" s="220"/>
      <c r="F21" s="221"/>
      <c r="G21" s="229"/>
      <c r="H21" s="223"/>
      <c r="I21" s="116">
        <v>3.98</v>
      </c>
      <c r="J21" s="116">
        <v>0</v>
      </c>
      <c r="K21" s="259"/>
      <c r="L21" s="26">
        <v>4357</v>
      </c>
      <c r="M21" s="28">
        <v>5167</v>
      </c>
      <c r="N21" s="231"/>
      <c r="O21" s="223"/>
      <c r="P21" s="116">
        <v>-3.98</v>
      </c>
      <c r="Q21" s="116">
        <v>3.98</v>
      </c>
      <c r="R21" s="259"/>
      <c r="S21" s="232"/>
      <c r="T21" s="205"/>
      <c r="U21" s="32">
        <f t="shared" si="14"/>
        <v>0</v>
      </c>
      <c r="V21" s="32">
        <f t="shared" si="15"/>
        <v>3.98</v>
      </c>
      <c r="W21" s="204"/>
      <c r="X21" s="227"/>
      <c r="Y21" s="203"/>
      <c r="Z21" s="203"/>
      <c r="AA21" s="203"/>
      <c r="AB21" s="203"/>
      <c r="AC21" s="205"/>
      <c r="AD21" s="204"/>
      <c r="AE21" s="204"/>
      <c r="AF21" s="204"/>
      <c r="AG21" s="204"/>
      <c r="AH21" s="227"/>
      <c r="AI21" s="203"/>
      <c r="AJ21" s="203"/>
      <c r="AK21" s="203"/>
      <c r="AL21" s="205"/>
      <c r="AM21" s="204"/>
      <c r="AN21" s="204"/>
      <c r="AO21" s="204"/>
      <c r="AP21" s="227"/>
      <c r="AQ21" s="203"/>
      <c r="AR21" s="203"/>
      <c r="AS21" s="203"/>
      <c r="AT21" s="205"/>
      <c r="AU21" s="204"/>
      <c r="AV21" s="204"/>
      <c r="AW21" s="204"/>
      <c r="AX21" s="227"/>
      <c r="AY21" s="203"/>
      <c r="AZ21" s="203"/>
      <c r="BA21" s="205"/>
      <c r="BB21" s="204"/>
      <c r="BC21" s="204"/>
      <c r="BD21" s="204"/>
      <c r="BE21" s="228"/>
      <c r="BF21" s="224"/>
    </row>
    <row r="22" spans="1:58" s="19" customFormat="1" ht="18.75" customHeight="1" x14ac:dyDescent="0.15">
      <c r="A22" s="218"/>
      <c r="B22" s="219"/>
      <c r="C22" s="219"/>
      <c r="D22" s="219"/>
      <c r="E22" s="220"/>
      <c r="F22" s="221"/>
      <c r="G22" s="229"/>
      <c r="H22" s="223"/>
      <c r="I22" s="116">
        <v>28.83</v>
      </c>
      <c r="J22" s="116">
        <v>0</v>
      </c>
      <c r="K22" s="259"/>
      <c r="L22" s="26">
        <v>4357</v>
      </c>
      <c r="M22" s="28">
        <v>5172</v>
      </c>
      <c r="N22" s="231"/>
      <c r="O22" s="223"/>
      <c r="P22" s="116">
        <v>-28.83</v>
      </c>
      <c r="Q22" s="116">
        <v>28.83</v>
      </c>
      <c r="R22" s="259"/>
      <c r="S22" s="232"/>
      <c r="T22" s="205"/>
      <c r="U22" s="32">
        <f t="shared" si="14"/>
        <v>0</v>
      </c>
      <c r="V22" s="32">
        <f t="shared" si="15"/>
        <v>28.83</v>
      </c>
      <c r="W22" s="204"/>
      <c r="X22" s="227"/>
      <c r="Y22" s="203"/>
      <c r="Z22" s="203"/>
      <c r="AA22" s="203"/>
      <c r="AB22" s="203"/>
      <c r="AC22" s="205"/>
      <c r="AD22" s="204"/>
      <c r="AE22" s="204"/>
      <c r="AF22" s="204"/>
      <c r="AG22" s="204"/>
      <c r="AH22" s="227"/>
      <c r="AI22" s="203"/>
      <c r="AJ22" s="203"/>
      <c r="AK22" s="203"/>
      <c r="AL22" s="205"/>
      <c r="AM22" s="204"/>
      <c r="AN22" s="204"/>
      <c r="AO22" s="204"/>
      <c r="AP22" s="227"/>
      <c r="AQ22" s="203"/>
      <c r="AR22" s="203"/>
      <c r="AS22" s="203"/>
      <c r="AT22" s="205"/>
      <c r="AU22" s="204"/>
      <c r="AV22" s="204"/>
      <c r="AW22" s="204"/>
      <c r="AX22" s="227"/>
      <c r="AY22" s="203"/>
      <c r="AZ22" s="203"/>
      <c r="BA22" s="205"/>
      <c r="BB22" s="204"/>
      <c r="BC22" s="204"/>
      <c r="BD22" s="204"/>
      <c r="BE22" s="228"/>
      <c r="BF22" s="224"/>
    </row>
    <row r="23" spans="1:58" s="19" customFormat="1" ht="18.75" customHeight="1" x14ac:dyDescent="0.15">
      <c r="A23" s="218"/>
      <c r="B23" s="219"/>
      <c r="C23" s="219"/>
      <c r="D23" s="219"/>
      <c r="E23" s="220"/>
      <c r="F23" s="221"/>
      <c r="G23" s="229"/>
      <c r="H23" s="223"/>
      <c r="I23" s="116">
        <v>5225.47</v>
      </c>
      <c r="J23" s="116">
        <v>0</v>
      </c>
      <c r="K23" s="259"/>
      <c r="L23" s="26">
        <v>4357</v>
      </c>
      <c r="M23" s="28">
        <v>6121</v>
      </c>
      <c r="N23" s="231"/>
      <c r="O23" s="223"/>
      <c r="P23" s="116">
        <v>-5225.3900000000003</v>
      </c>
      <c r="Q23" s="116">
        <v>5225.3900000000003</v>
      </c>
      <c r="R23" s="259"/>
      <c r="S23" s="232"/>
      <c r="T23" s="205"/>
      <c r="U23" s="32">
        <f t="shared" si="14"/>
        <v>7.999999999992724E-2</v>
      </c>
      <c r="V23" s="32">
        <f t="shared" si="15"/>
        <v>5225.3900000000003</v>
      </c>
      <c r="W23" s="204"/>
      <c r="X23" s="227"/>
      <c r="Y23" s="203"/>
      <c r="Z23" s="203"/>
      <c r="AA23" s="203"/>
      <c r="AB23" s="203"/>
      <c r="AC23" s="205"/>
      <c r="AD23" s="204"/>
      <c r="AE23" s="204"/>
      <c r="AF23" s="204"/>
      <c r="AG23" s="204"/>
      <c r="AH23" s="227"/>
      <c r="AI23" s="203"/>
      <c r="AJ23" s="203"/>
      <c r="AK23" s="203"/>
      <c r="AL23" s="205"/>
      <c r="AM23" s="204"/>
      <c r="AN23" s="204"/>
      <c r="AO23" s="204"/>
      <c r="AP23" s="227"/>
      <c r="AQ23" s="203"/>
      <c r="AR23" s="203"/>
      <c r="AS23" s="203"/>
      <c r="AT23" s="205"/>
      <c r="AU23" s="204"/>
      <c r="AV23" s="204"/>
      <c r="AW23" s="204"/>
      <c r="AX23" s="227"/>
      <c r="AY23" s="203"/>
      <c r="AZ23" s="203"/>
      <c r="BA23" s="205"/>
      <c r="BB23" s="204"/>
      <c r="BC23" s="204"/>
      <c r="BD23" s="204"/>
      <c r="BE23" s="228"/>
      <c r="BF23" s="224"/>
    </row>
    <row r="24" spans="1:58" s="19" customFormat="1" ht="18.75" customHeight="1" x14ac:dyDescent="0.15">
      <c r="A24" s="218"/>
      <c r="B24" s="219"/>
      <c r="C24" s="219"/>
      <c r="D24" s="219"/>
      <c r="E24" s="220"/>
      <c r="F24" s="221"/>
      <c r="G24" s="229"/>
      <c r="H24" s="223"/>
      <c r="I24" s="116">
        <v>999.55</v>
      </c>
      <c r="J24" s="116">
        <v>0</v>
      </c>
      <c r="K24" s="226"/>
      <c r="L24" s="26">
        <v>4357</v>
      </c>
      <c r="M24" s="28">
        <v>6122</v>
      </c>
      <c r="N24" s="231"/>
      <c r="O24" s="223"/>
      <c r="P24" s="116">
        <v>-999.54</v>
      </c>
      <c r="Q24" s="116">
        <v>999.54</v>
      </c>
      <c r="R24" s="226"/>
      <c r="S24" s="232"/>
      <c r="T24" s="205"/>
      <c r="U24" s="32">
        <f t="shared" si="14"/>
        <v>9.9999999999909051E-3</v>
      </c>
      <c r="V24" s="32">
        <f t="shared" si="15"/>
        <v>999.54</v>
      </c>
      <c r="W24" s="204"/>
      <c r="X24" s="227"/>
      <c r="Y24" s="203"/>
      <c r="Z24" s="203"/>
      <c r="AA24" s="203"/>
      <c r="AB24" s="203"/>
      <c r="AC24" s="205"/>
      <c r="AD24" s="204"/>
      <c r="AE24" s="204"/>
      <c r="AF24" s="204"/>
      <c r="AG24" s="204"/>
      <c r="AH24" s="227"/>
      <c r="AI24" s="203"/>
      <c r="AJ24" s="203"/>
      <c r="AK24" s="203"/>
      <c r="AL24" s="205"/>
      <c r="AM24" s="204"/>
      <c r="AN24" s="204"/>
      <c r="AO24" s="204"/>
      <c r="AP24" s="227"/>
      <c r="AQ24" s="203"/>
      <c r="AR24" s="203"/>
      <c r="AS24" s="203"/>
      <c r="AT24" s="205"/>
      <c r="AU24" s="204"/>
      <c r="AV24" s="204"/>
      <c r="AW24" s="204"/>
      <c r="AX24" s="227"/>
      <c r="AY24" s="203"/>
      <c r="AZ24" s="203"/>
      <c r="BA24" s="205"/>
      <c r="BB24" s="204"/>
      <c r="BC24" s="204"/>
      <c r="BD24" s="204"/>
      <c r="BE24" s="228"/>
      <c r="BF24" s="224"/>
    </row>
    <row r="25" spans="1:58" s="19" customFormat="1" ht="18.75" customHeight="1" x14ac:dyDescent="0.15">
      <c r="A25" s="218" t="s">
        <v>59</v>
      </c>
      <c r="B25" s="219" t="s">
        <v>44</v>
      </c>
      <c r="C25" s="219" t="s">
        <v>48</v>
      </c>
      <c r="D25" s="219">
        <v>7</v>
      </c>
      <c r="E25" s="246" t="s">
        <v>58</v>
      </c>
      <c r="F25" s="216" t="s">
        <v>60</v>
      </c>
      <c r="G25" s="172">
        <v>649.29999999999995</v>
      </c>
      <c r="H25" s="223">
        <f>SUM(I25:K27)</f>
        <v>13185.7</v>
      </c>
      <c r="I25" s="116">
        <v>9.98</v>
      </c>
      <c r="J25" s="116">
        <v>0</v>
      </c>
      <c r="K25" s="222">
        <v>0</v>
      </c>
      <c r="L25" s="28">
        <v>4357</v>
      </c>
      <c r="M25" s="28">
        <v>5137</v>
      </c>
      <c r="N25" s="231" t="s">
        <v>3</v>
      </c>
      <c r="O25" s="223">
        <v>0</v>
      </c>
      <c r="P25" s="116">
        <v>-9.98</v>
      </c>
      <c r="Q25" s="116">
        <v>9.98</v>
      </c>
      <c r="R25" s="222">
        <v>0</v>
      </c>
      <c r="S25" s="230" t="s">
        <v>3</v>
      </c>
      <c r="T25" s="174">
        <f>H25+O25</f>
        <v>13185.7</v>
      </c>
      <c r="U25" s="105">
        <v>0</v>
      </c>
      <c r="V25" s="32">
        <v>9.98</v>
      </c>
      <c r="W25" s="176">
        <v>0</v>
      </c>
      <c r="X25" s="178">
        <f>Y25+Z25+AA25+AB25</f>
        <v>0</v>
      </c>
      <c r="Y25" s="180">
        <v>0</v>
      </c>
      <c r="Z25" s="180">
        <v>0</v>
      </c>
      <c r="AA25" s="180">
        <v>0</v>
      </c>
      <c r="AB25" s="180">
        <v>0</v>
      </c>
      <c r="AC25" s="174">
        <v>0</v>
      </c>
      <c r="AD25" s="176">
        <v>0</v>
      </c>
      <c r="AE25" s="176">
        <v>0</v>
      </c>
      <c r="AF25" s="176">
        <v>0</v>
      </c>
      <c r="AG25" s="176">
        <v>0</v>
      </c>
      <c r="AH25" s="178">
        <v>0</v>
      </c>
      <c r="AI25" s="180">
        <v>0</v>
      </c>
      <c r="AJ25" s="180">
        <v>0</v>
      </c>
      <c r="AK25" s="180">
        <v>0</v>
      </c>
      <c r="AL25" s="174">
        <v>0</v>
      </c>
      <c r="AM25" s="176">
        <v>0</v>
      </c>
      <c r="AN25" s="176">
        <v>0</v>
      </c>
      <c r="AO25" s="176">
        <v>0</v>
      </c>
      <c r="AP25" s="178">
        <v>0</v>
      </c>
      <c r="AQ25" s="180">
        <v>0</v>
      </c>
      <c r="AR25" s="180">
        <v>0</v>
      </c>
      <c r="AS25" s="180">
        <v>0</v>
      </c>
      <c r="AT25" s="174">
        <v>0</v>
      </c>
      <c r="AU25" s="176">
        <v>0</v>
      </c>
      <c r="AV25" s="176">
        <v>0</v>
      </c>
      <c r="AW25" s="176">
        <v>0</v>
      </c>
      <c r="AX25" s="178">
        <v>0</v>
      </c>
      <c r="AY25" s="180">
        <v>0</v>
      </c>
      <c r="AZ25" s="180">
        <v>0</v>
      </c>
      <c r="BA25" s="174">
        <v>0</v>
      </c>
      <c r="BB25" s="176">
        <v>0</v>
      </c>
      <c r="BC25" s="176">
        <v>0</v>
      </c>
      <c r="BD25" s="176">
        <v>0</v>
      </c>
      <c r="BE25" s="236">
        <f>G25+H25</f>
        <v>13835</v>
      </c>
      <c r="BF25" s="239">
        <f>G25+T25</f>
        <v>13835</v>
      </c>
    </row>
    <row r="26" spans="1:58" s="19" customFormat="1" ht="18.75" customHeight="1" x14ac:dyDescent="0.15">
      <c r="A26" s="218"/>
      <c r="B26" s="219"/>
      <c r="C26" s="219"/>
      <c r="D26" s="219"/>
      <c r="E26" s="246"/>
      <c r="F26" s="247"/>
      <c r="G26" s="248"/>
      <c r="H26" s="223"/>
      <c r="I26" s="110">
        <v>17.22</v>
      </c>
      <c r="J26" s="110">
        <v>0</v>
      </c>
      <c r="K26" s="222"/>
      <c r="L26" s="28">
        <v>4357</v>
      </c>
      <c r="M26" s="28">
        <v>5139</v>
      </c>
      <c r="N26" s="231"/>
      <c r="O26" s="223"/>
      <c r="P26" s="110">
        <v>-17.22</v>
      </c>
      <c r="Q26" s="110">
        <v>17.22</v>
      </c>
      <c r="R26" s="222"/>
      <c r="S26" s="230"/>
      <c r="T26" s="234"/>
      <c r="U26" s="105">
        <v>0</v>
      </c>
      <c r="V26" s="108">
        <v>17.22</v>
      </c>
      <c r="W26" s="235"/>
      <c r="X26" s="244"/>
      <c r="Y26" s="242"/>
      <c r="Z26" s="242"/>
      <c r="AA26" s="242"/>
      <c r="AB26" s="242"/>
      <c r="AC26" s="234"/>
      <c r="AD26" s="235"/>
      <c r="AE26" s="235"/>
      <c r="AF26" s="235"/>
      <c r="AG26" s="235"/>
      <c r="AH26" s="244"/>
      <c r="AI26" s="242"/>
      <c r="AJ26" s="242"/>
      <c r="AK26" s="242"/>
      <c r="AL26" s="234"/>
      <c r="AM26" s="235"/>
      <c r="AN26" s="235"/>
      <c r="AO26" s="235"/>
      <c r="AP26" s="244"/>
      <c r="AQ26" s="242"/>
      <c r="AR26" s="242"/>
      <c r="AS26" s="242"/>
      <c r="AT26" s="234"/>
      <c r="AU26" s="235"/>
      <c r="AV26" s="235"/>
      <c r="AW26" s="235"/>
      <c r="AX26" s="244"/>
      <c r="AY26" s="242"/>
      <c r="AZ26" s="242"/>
      <c r="BA26" s="234"/>
      <c r="BB26" s="235"/>
      <c r="BC26" s="235"/>
      <c r="BD26" s="235"/>
      <c r="BE26" s="237"/>
      <c r="BF26" s="240"/>
    </row>
    <row r="27" spans="1:58" s="19" customFormat="1" ht="18.75" customHeight="1" x14ac:dyDescent="0.15">
      <c r="A27" s="218"/>
      <c r="B27" s="219"/>
      <c r="C27" s="219"/>
      <c r="D27" s="219"/>
      <c r="E27" s="246"/>
      <c r="F27" s="217"/>
      <c r="G27" s="173"/>
      <c r="H27" s="223"/>
      <c r="I27" s="110">
        <v>13158.5</v>
      </c>
      <c r="J27" s="110">
        <v>0</v>
      </c>
      <c r="K27" s="222"/>
      <c r="L27" s="28">
        <v>4357</v>
      </c>
      <c r="M27" s="28">
        <v>6121</v>
      </c>
      <c r="N27" s="231"/>
      <c r="O27" s="223"/>
      <c r="P27" s="110">
        <v>-13158.5</v>
      </c>
      <c r="Q27" s="110">
        <v>13158.5</v>
      </c>
      <c r="R27" s="222"/>
      <c r="S27" s="230"/>
      <c r="T27" s="175"/>
      <c r="U27" s="108">
        <v>0</v>
      </c>
      <c r="V27" s="108">
        <v>13158.5</v>
      </c>
      <c r="W27" s="200"/>
      <c r="X27" s="245"/>
      <c r="Y27" s="243"/>
      <c r="Z27" s="243"/>
      <c r="AA27" s="243"/>
      <c r="AB27" s="243"/>
      <c r="AC27" s="175"/>
      <c r="AD27" s="200"/>
      <c r="AE27" s="200"/>
      <c r="AF27" s="200"/>
      <c r="AG27" s="200"/>
      <c r="AH27" s="245"/>
      <c r="AI27" s="243"/>
      <c r="AJ27" s="243"/>
      <c r="AK27" s="243"/>
      <c r="AL27" s="175"/>
      <c r="AM27" s="200"/>
      <c r="AN27" s="200"/>
      <c r="AO27" s="200"/>
      <c r="AP27" s="245"/>
      <c r="AQ27" s="243"/>
      <c r="AR27" s="243"/>
      <c r="AS27" s="243"/>
      <c r="AT27" s="175"/>
      <c r="AU27" s="200"/>
      <c r="AV27" s="200"/>
      <c r="AW27" s="200"/>
      <c r="AX27" s="245"/>
      <c r="AY27" s="243"/>
      <c r="AZ27" s="243"/>
      <c r="BA27" s="175"/>
      <c r="BB27" s="200"/>
      <c r="BC27" s="200"/>
      <c r="BD27" s="200"/>
      <c r="BE27" s="238"/>
      <c r="BF27" s="241"/>
    </row>
    <row r="28" spans="1:58" s="19" customFormat="1" ht="48" customHeight="1" x14ac:dyDescent="0.15">
      <c r="A28" s="51" t="s">
        <v>62</v>
      </c>
      <c r="B28" s="35" t="s">
        <v>63</v>
      </c>
      <c r="C28" s="35" t="s">
        <v>48</v>
      </c>
      <c r="D28" s="35">
        <v>7</v>
      </c>
      <c r="E28" s="39" t="s">
        <v>61</v>
      </c>
      <c r="F28" s="20" t="s">
        <v>64</v>
      </c>
      <c r="G28" s="122">
        <v>1381.76</v>
      </c>
      <c r="H28" s="114">
        <f>I28+J28+K28</f>
        <v>2456.5100000000002</v>
      </c>
      <c r="I28" s="113">
        <v>366.51</v>
      </c>
      <c r="J28" s="122">
        <v>2090</v>
      </c>
      <c r="K28" s="113">
        <v>0</v>
      </c>
      <c r="L28" s="21">
        <v>3147</v>
      </c>
      <c r="M28" s="34">
        <v>6121</v>
      </c>
      <c r="N28" s="24" t="s">
        <v>3</v>
      </c>
      <c r="O28" s="114">
        <f t="shared" ref="O28:O35" si="16">P28+Q28+R28</f>
        <v>-2090</v>
      </c>
      <c r="P28" s="113">
        <v>0</v>
      </c>
      <c r="Q28" s="113">
        <v>-2090</v>
      </c>
      <c r="R28" s="113">
        <v>0</v>
      </c>
      <c r="S28" s="117" t="s">
        <v>3</v>
      </c>
      <c r="T28" s="121">
        <f t="shared" ref="T28:T35" si="17">U28+V28+W28</f>
        <v>366.51</v>
      </c>
      <c r="U28" s="42">
        <f t="shared" ref="U28:V31" si="18">I28+P28</f>
        <v>366.51</v>
      </c>
      <c r="V28" s="42">
        <f t="shared" si="18"/>
        <v>0</v>
      </c>
      <c r="W28" s="106">
        <v>0</v>
      </c>
      <c r="X28" s="128">
        <f>Y28+Z28+AA28+AB28</f>
        <v>0</v>
      </c>
      <c r="Y28" s="107">
        <v>0</v>
      </c>
      <c r="Z28" s="107">
        <v>0</v>
      </c>
      <c r="AA28" s="107">
        <v>0</v>
      </c>
      <c r="AB28" s="107">
        <v>0</v>
      </c>
      <c r="AC28" s="118">
        <f>AD28+AE28+AF28+AG28</f>
        <v>2090</v>
      </c>
      <c r="AD28" s="108">
        <v>0</v>
      </c>
      <c r="AE28" s="108">
        <v>2090</v>
      </c>
      <c r="AF28" s="108">
        <v>0</v>
      </c>
      <c r="AG28" s="108">
        <v>0</v>
      </c>
      <c r="AH28" s="128">
        <f>AI28+AJ28+AK28</f>
        <v>26000</v>
      </c>
      <c r="AI28" s="107">
        <v>0</v>
      </c>
      <c r="AJ28" s="107">
        <v>26000</v>
      </c>
      <c r="AK28" s="107">
        <v>0</v>
      </c>
      <c r="AL28" s="118">
        <f>AM28+AN28+AO28</f>
        <v>26000</v>
      </c>
      <c r="AM28" s="108">
        <v>0</v>
      </c>
      <c r="AN28" s="108">
        <v>26000</v>
      </c>
      <c r="AO28" s="108">
        <v>0</v>
      </c>
      <c r="AP28" s="128">
        <f>AQ28+AR28+AS28</f>
        <v>27610</v>
      </c>
      <c r="AQ28" s="107">
        <v>0</v>
      </c>
      <c r="AR28" s="107">
        <v>27610</v>
      </c>
      <c r="AS28" s="107">
        <v>0</v>
      </c>
      <c r="AT28" s="118">
        <f>AU28+AV28+AW28</f>
        <v>27610</v>
      </c>
      <c r="AU28" s="108">
        <v>0</v>
      </c>
      <c r="AV28" s="108">
        <v>27610</v>
      </c>
      <c r="AW28" s="108">
        <v>0</v>
      </c>
      <c r="AX28" s="137">
        <f>AY28+AZ28</f>
        <v>0</v>
      </c>
      <c r="AY28" s="107">
        <v>0</v>
      </c>
      <c r="AZ28" s="107">
        <v>0</v>
      </c>
      <c r="BA28" s="139">
        <f>BB28+BC28</f>
        <v>0</v>
      </c>
      <c r="BB28" s="108">
        <v>0</v>
      </c>
      <c r="BC28" s="108">
        <v>0</v>
      </c>
      <c r="BD28" s="108">
        <v>0</v>
      </c>
      <c r="BE28" s="115">
        <f>G28+H28+X28+AH28+AP28+AX28+BD28</f>
        <v>57448.270000000004</v>
      </c>
      <c r="BF28" s="142">
        <f>G28+T28+AC28+AL28+AT28+BA28+BD28</f>
        <v>57448.270000000004</v>
      </c>
    </row>
    <row r="29" spans="1:58" s="19" customFormat="1" ht="24" customHeight="1" x14ac:dyDescent="0.15">
      <c r="A29" s="300" t="s">
        <v>65</v>
      </c>
      <c r="B29" s="302" t="s">
        <v>63</v>
      </c>
      <c r="C29" s="302" t="s">
        <v>48</v>
      </c>
      <c r="D29" s="302">
        <v>7</v>
      </c>
      <c r="E29" s="304" t="s">
        <v>66</v>
      </c>
      <c r="F29" s="216" t="s">
        <v>67</v>
      </c>
      <c r="G29" s="172">
        <v>73</v>
      </c>
      <c r="H29" s="164">
        <f>SUM(I29:K30)</f>
        <v>5860</v>
      </c>
      <c r="I29" s="113">
        <v>0</v>
      </c>
      <c r="J29" s="122">
        <v>5500</v>
      </c>
      <c r="K29" s="113">
        <v>0</v>
      </c>
      <c r="L29" s="30">
        <v>3121</v>
      </c>
      <c r="M29" s="34">
        <v>6121</v>
      </c>
      <c r="N29" s="295" t="s">
        <v>3</v>
      </c>
      <c r="O29" s="164">
        <f>SUM(P29:Q30)</f>
        <v>-5500</v>
      </c>
      <c r="P29" s="113">
        <v>0</v>
      </c>
      <c r="Q29" s="113">
        <v>-5500</v>
      </c>
      <c r="R29" s="113">
        <v>0</v>
      </c>
      <c r="S29" s="308" t="s">
        <v>3</v>
      </c>
      <c r="T29" s="174">
        <f>SUM(U29:W30)</f>
        <v>360</v>
      </c>
      <c r="U29" s="42">
        <f t="shared" si="18"/>
        <v>0</v>
      </c>
      <c r="V29" s="42">
        <f t="shared" si="18"/>
        <v>0</v>
      </c>
      <c r="W29" s="106">
        <v>0</v>
      </c>
      <c r="X29" s="178">
        <f>Y29+Z29+AA29+AB29</f>
        <v>0</v>
      </c>
      <c r="Y29" s="180">
        <v>0</v>
      </c>
      <c r="Z29" s="180">
        <v>0</v>
      </c>
      <c r="AA29" s="180">
        <v>0</v>
      </c>
      <c r="AB29" s="180">
        <v>0</v>
      </c>
      <c r="AC29" s="174">
        <f>AD29+AE29+AF29+AG29</f>
        <v>5500</v>
      </c>
      <c r="AD29" s="176">
        <v>0</v>
      </c>
      <c r="AE29" s="176">
        <v>5500</v>
      </c>
      <c r="AF29" s="176">
        <v>0</v>
      </c>
      <c r="AG29" s="176">
        <v>0</v>
      </c>
      <c r="AH29" s="178">
        <f>AI29+AJ29+AK29</f>
        <v>0</v>
      </c>
      <c r="AI29" s="180">
        <v>0</v>
      </c>
      <c r="AJ29" s="180">
        <v>0</v>
      </c>
      <c r="AK29" s="180">
        <v>0</v>
      </c>
      <c r="AL29" s="174">
        <f>AM29+AN29+AO29</f>
        <v>0</v>
      </c>
      <c r="AM29" s="176">
        <v>0</v>
      </c>
      <c r="AN29" s="176">
        <v>0</v>
      </c>
      <c r="AO29" s="176">
        <v>0</v>
      </c>
      <c r="AP29" s="178">
        <f>AQ29+AR29+AS29</f>
        <v>0</v>
      </c>
      <c r="AQ29" s="180">
        <v>0</v>
      </c>
      <c r="AR29" s="180">
        <v>0</v>
      </c>
      <c r="AS29" s="180">
        <v>0</v>
      </c>
      <c r="AT29" s="174">
        <f>AU29+AV29+AW29</f>
        <v>0</v>
      </c>
      <c r="AU29" s="176">
        <v>0</v>
      </c>
      <c r="AV29" s="176">
        <v>0</v>
      </c>
      <c r="AW29" s="176">
        <v>0</v>
      </c>
      <c r="AX29" s="178">
        <f>AY29+AZ29</f>
        <v>0</v>
      </c>
      <c r="AY29" s="180">
        <v>0</v>
      </c>
      <c r="AZ29" s="180">
        <v>0</v>
      </c>
      <c r="BA29" s="174">
        <f>BB29+BC29</f>
        <v>0</v>
      </c>
      <c r="BB29" s="176">
        <v>0</v>
      </c>
      <c r="BC29" s="176">
        <v>0</v>
      </c>
      <c r="BD29" s="176">
        <v>0</v>
      </c>
      <c r="BE29" s="180">
        <f>G29+H29+X29+AH29+AP29+AX29+BD29</f>
        <v>5933</v>
      </c>
      <c r="BF29" s="201">
        <f>G29+T29+T30+AC29+AL29+AT29+BA29+BD29</f>
        <v>5933</v>
      </c>
    </row>
    <row r="30" spans="1:58" s="19" customFormat="1" ht="24" customHeight="1" x14ac:dyDescent="0.15">
      <c r="A30" s="301"/>
      <c r="B30" s="303"/>
      <c r="C30" s="303"/>
      <c r="D30" s="303"/>
      <c r="E30" s="305"/>
      <c r="F30" s="217"/>
      <c r="G30" s="173"/>
      <c r="H30" s="165"/>
      <c r="I30" s="113">
        <v>360</v>
      </c>
      <c r="J30" s="122">
        <v>0</v>
      </c>
      <c r="K30" s="113">
        <v>0</v>
      </c>
      <c r="L30" s="30">
        <v>3121</v>
      </c>
      <c r="M30" s="34">
        <v>6351</v>
      </c>
      <c r="N30" s="307"/>
      <c r="O30" s="165"/>
      <c r="P30" s="113">
        <v>0</v>
      </c>
      <c r="Q30" s="113">
        <v>0</v>
      </c>
      <c r="R30" s="113">
        <v>0</v>
      </c>
      <c r="S30" s="309"/>
      <c r="T30" s="175"/>
      <c r="U30" s="42">
        <f t="shared" ref="U30" si="19">I30+P30</f>
        <v>360</v>
      </c>
      <c r="V30" s="42">
        <f t="shared" ref="V30" si="20">J30+Q30</f>
        <v>0</v>
      </c>
      <c r="W30" s="106">
        <v>0</v>
      </c>
      <c r="X30" s="179"/>
      <c r="Y30" s="181"/>
      <c r="Z30" s="181"/>
      <c r="AA30" s="181"/>
      <c r="AB30" s="181"/>
      <c r="AC30" s="182"/>
      <c r="AD30" s="177"/>
      <c r="AE30" s="177"/>
      <c r="AF30" s="177"/>
      <c r="AG30" s="177"/>
      <c r="AH30" s="179"/>
      <c r="AI30" s="181"/>
      <c r="AJ30" s="181"/>
      <c r="AK30" s="181"/>
      <c r="AL30" s="182"/>
      <c r="AM30" s="177"/>
      <c r="AN30" s="177"/>
      <c r="AO30" s="177"/>
      <c r="AP30" s="179"/>
      <c r="AQ30" s="181"/>
      <c r="AR30" s="181"/>
      <c r="AS30" s="181"/>
      <c r="AT30" s="182"/>
      <c r="AU30" s="177"/>
      <c r="AV30" s="177"/>
      <c r="AW30" s="177"/>
      <c r="AX30" s="179"/>
      <c r="AY30" s="181"/>
      <c r="AZ30" s="181"/>
      <c r="BA30" s="182"/>
      <c r="BB30" s="177"/>
      <c r="BC30" s="177"/>
      <c r="BD30" s="200"/>
      <c r="BE30" s="181"/>
      <c r="BF30" s="202"/>
    </row>
    <row r="31" spans="1:58" s="19" customFormat="1" ht="48" customHeight="1" x14ac:dyDescent="0.15">
      <c r="A31" s="51" t="s">
        <v>69</v>
      </c>
      <c r="B31" s="35" t="s">
        <v>63</v>
      </c>
      <c r="C31" s="35" t="s">
        <v>48</v>
      </c>
      <c r="D31" s="35">
        <v>7</v>
      </c>
      <c r="E31" s="39" t="s">
        <v>68</v>
      </c>
      <c r="F31" s="20" t="s">
        <v>70</v>
      </c>
      <c r="G31" s="122">
        <v>2407.4899999999998</v>
      </c>
      <c r="H31" s="114">
        <f>I31+J31+K31</f>
        <v>22487.5</v>
      </c>
      <c r="I31" s="113">
        <v>1916.5</v>
      </c>
      <c r="J31" s="122">
        <v>20571</v>
      </c>
      <c r="K31" s="113">
        <v>0</v>
      </c>
      <c r="L31" s="34">
        <v>3114</v>
      </c>
      <c r="M31" s="34">
        <v>6121</v>
      </c>
      <c r="N31" s="24" t="s">
        <v>3</v>
      </c>
      <c r="O31" s="114">
        <f t="shared" si="16"/>
        <v>-10000</v>
      </c>
      <c r="P31" s="113">
        <v>0</v>
      </c>
      <c r="Q31" s="113">
        <v>-10000</v>
      </c>
      <c r="R31" s="113">
        <v>0</v>
      </c>
      <c r="S31" s="117" t="s">
        <v>3</v>
      </c>
      <c r="T31" s="121">
        <f t="shared" si="17"/>
        <v>12487.5</v>
      </c>
      <c r="U31" s="42">
        <f t="shared" si="18"/>
        <v>1916.5</v>
      </c>
      <c r="V31" s="42">
        <f t="shared" si="18"/>
        <v>10571</v>
      </c>
      <c r="W31" s="106">
        <v>0</v>
      </c>
      <c r="X31" s="128">
        <f>Y31+Z31+AA31+AB31</f>
        <v>113428</v>
      </c>
      <c r="Y31" s="107">
        <v>0</v>
      </c>
      <c r="Z31" s="107">
        <v>113428</v>
      </c>
      <c r="AA31" s="107">
        <v>0</v>
      </c>
      <c r="AB31" s="107">
        <v>0</v>
      </c>
      <c r="AC31" s="118">
        <f>AD31+AE31+AF31+AG31</f>
        <v>113428</v>
      </c>
      <c r="AD31" s="108">
        <v>0</v>
      </c>
      <c r="AE31" s="108">
        <v>113428</v>
      </c>
      <c r="AF31" s="108">
        <v>0</v>
      </c>
      <c r="AG31" s="108">
        <v>0</v>
      </c>
      <c r="AH31" s="128">
        <f>AI31+AJ31+AK31</f>
        <v>42000</v>
      </c>
      <c r="AI31" s="107">
        <v>0</v>
      </c>
      <c r="AJ31" s="107">
        <v>42000</v>
      </c>
      <c r="AK31" s="107">
        <v>0</v>
      </c>
      <c r="AL31" s="118">
        <f>AM31+AN31+AO31</f>
        <v>52000</v>
      </c>
      <c r="AM31" s="108">
        <v>0</v>
      </c>
      <c r="AN31" s="108">
        <v>52000</v>
      </c>
      <c r="AO31" s="108">
        <v>0</v>
      </c>
      <c r="AP31" s="128">
        <f>AQ31+AR31+AS31</f>
        <v>0</v>
      </c>
      <c r="AQ31" s="107">
        <v>0</v>
      </c>
      <c r="AR31" s="107">
        <v>0</v>
      </c>
      <c r="AS31" s="107">
        <v>0</v>
      </c>
      <c r="AT31" s="118">
        <f>AU31+AV31+AW31</f>
        <v>0</v>
      </c>
      <c r="AU31" s="108">
        <v>0</v>
      </c>
      <c r="AV31" s="108">
        <v>0</v>
      </c>
      <c r="AW31" s="108">
        <v>0</v>
      </c>
      <c r="AX31" s="137">
        <f>AY31+AZ31</f>
        <v>0</v>
      </c>
      <c r="AY31" s="107">
        <v>0</v>
      </c>
      <c r="AZ31" s="107">
        <v>0</v>
      </c>
      <c r="BA31" s="139">
        <f>BB31+BC31</f>
        <v>0</v>
      </c>
      <c r="BB31" s="108">
        <v>0</v>
      </c>
      <c r="BC31" s="108">
        <v>0</v>
      </c>
      <c r="BD31" s="108">
        <v>0</v>
      </c>
      <c r="BE31" s="115">
        <f>G31+H31+X31+AH31+AP31+AX31+BD31</f>
        <v>180322.99</v>
      </c>
      <c r="BF31" s="142">
        <f>G31+T31+AC31+AL31+AT31+BA31+BD31</f>
        <v>180322.99</v>
      </c>
    </row>
    <row r="32" spans="1:58" s="19" customFormat="1" ht="48" customHeight="1" x14ac:dyDescent="0.15">
      <c r="A32" s="51" t="s">
        <v>72</v>
      </c>
      <c r="B32" s="35" t="s">
        <v>63</v>
      </c>
      <c r="C32" s="35" t="s">
        <v>41</v>
      </c>
      <c r="D32" s="35">
        <v>7</v>
      </c>
      <c r="E32" s="39" t="s">
        <v>71</v>
      </c>
      <c r="F32" s="22" t="s">
        <v>73</v>
      </c>
      <c r="G32" s="40" t="s">
        <v>74</v>
      </c>
      <c r="H32" s="114">
        <f>I32+J32+K32</f>
        <v>55246.64</v>
      </c>
      <c r="I32" s="110">
        <v>4246.6400000000003</v>
      </c>
      <c r="J32" s="116">
        <v>51000</v>
      </c>
      <c r="K32" s="110">
        <v>0</v>
      </c>
      <c r="L32" s="30">
        <v>3122</v>
      </c>
      <c r="M32" s="34">
        <v>6351</v>
      </c>
      <c r="N32" s="23">
        <v>55246630.049999997</v>
      </c>
      <c r="O32" s="114">
        <f t="shared" si="16"/>
        <v>2656</v>
      </c>
      <c r="P32" s="110">
        <v>0</v>
      </c>
      <c r="Q32" s="110">
        <v>2656</v>
      </c>
      <c r="R32" s="110">
        <v>0</v>
      </c>
      <c r="S32" s="23">
        <v>2656000</v>
      </c>
      <c r="T32" s="121">
        <f t="shared" si="17"/>
        <v>57902.64</v>
      </c>
      <c r="U32" s="42">
        <f t="shared" ref="U32" si="21">I32+P32</f>
        <v>4246.6400000000003</v>
      </c>
      <c r="V32" s="42">
        <f t="shared" ref="V32" si="22">J32+Q32</f>
        <v>53656</v>
      </c>
      <c r="W32" s="106">
        <v>0</v>
      </c>
      <c r="X32" s="128">
        <f>Y32+Z32+AA32+AB32</f>
        <v>0</v>
      </c>
      <c r="Y32" s="107">
        <v>0</v>
      </c>
      <c r="Z32" s="107">
        <v>0</v>
      </c>
      <c r="AA32" s="107">
        <v>0</v>
      </c>
      <c r="AB32" s="107">
        <v>0</v>
      </c>
      <c r="AC32" s="118">
        <f>AD32+AE32+AF32+AG32</f>
        <v>0</v>
      </c>
      <c r="AD32" s="108">
        <v>0</v>
      </c>
      <c r="AE32" s="108">
        <v>0</v>
      </c>
      <c r="AF32" s="108">
        <v>0</v>
      </c>
      <c r="AG32" s="108">
        <v>0</v>
      </c>
      <c r="AH32" s="128">
        <f>AI32+AJ32+AK32</f>
        <v>0</v>
      </c>
      <c r="AI32" s="107">
        <v>0</v>
      </c>
      <c r="AJ32" s="107">
        <v>0</v>
      </c>
      <c r="AK32" s="107">
        <v>0</v>
      </c>
      <c r="AL32" s="118">
        <f>AM32+AN32+AO32</f>
        <v>0</v>
      </c>
      <c r="AM32" s="108">
        <v>0</v>
      </c>
      <c r="AN32" s="108">
        <v>0</v>
      </c>
      <c r="AO32" s="108">
        <v>0</v>
      </c>
      <c r="AP32" s="128">
        <f>AQ32+AR32+AS32</f>
        <v>0</v>
      </c>
      <c r="AQ32" s="107">
        <v>0</v>
      </c>
      <c r="AR32" s="107">
        <v>0</v>
      </c>
      <c r="AS32" s="107">
        <v>0</v>
      </c>
      <c r="AT32" s="118">
        <f>AU32+AV32+AW32</f>
        <v>0</v>
      </c>
      <c r="AU32" s="108">
        <v>0</v>
      </c>
      <c r="AV32" s="108">
        <v>0</v>
      </c>
      <c r="AW32" s="108">
        <v>0</v>
      </c>
      <c r="AX32" s="137">
        <f>AY32+AZ32</f>
        <v>0</v>
      </c>
      <c r="AY32" s="107">
        <v>0</v>
      </c>
      <c r="AZ32" s="107">
        <v>0</v>
      </c>
      <c r="BA32" s="139">
        <f>BB32+BC32</f>
        <v>0</v>
      </c>
      <c r="BB32" s="108">
        <v>0</v>
      </c>
      <c r="BC32" s="108">
        <v>0</v>
      </c>
      <c r="BD32" s="108">
        <v>0</v>
      </c>
      <c r="BE32" s="115">
        <f>G32+H32+X32+AH32+AP32+AX32+BD32</f>
        <v>56000.01</v>
      </c>
      <c r="BF32" s="142">
        <f>G32+T32+AC32+AL32+AT32+BA32+BD32</f>
        <v>58656.01</v>
      </c>
    </row>
    <row r="33" spans="1:58" s="19" customFormat="1" ht="24" customHeight="1" x14ac:dyDescent="0.15">
      <c r="A33" s="218" t="s">
        <v>76</v>
      </c>
      <c r="B33" s="219" t="s">
        <v>63</v>
      </c>
      <c r="C33" s="219" t="s">
        <v>41</v>
      </c>
      <c r="D33" s="219">
        <v>7</v>
      </c>
      <c r="E33" s="220" t="s">
        <v>75</v>
      </c>
      <c r="F33" s="221" t="s">
        <v>77</v>
      </c>
      <c r="G33" s="233">
        <v>338.8</v>
      </c>
      <c r="H33" s="164">
        <f>SUM(I33:K34)</f>
        <v>25433.18</v>
      </c>
      <c r="I33" s="110">
        <v>22133.18</v>
      </c>
      <c r="J33" s="116">
        <v>3300</v>
      </c>
      <c r="K33" s="110">
        <v>0</v>
      </c>
      <c r="L33" s="29">
        <v>3114</v>
      </c>
      <c r="M33" s="34">
        <v>6351</v>
      </c>
      <c r="N33" s="23">
        <v>25433180</v>
      </c>
      <c r="O33" s="164">
        <f>SUM(P33:Q34)</f>
        <v>-25000</v>
      </c>
      <c r="P33" s="110">
        <v>-21803.57</v>
      </c>
      <c r="Q33" s="110">
        <v>-3300</v>
      </c>
      <c r="R33" s="225">
        <v>0</v>
      </c>
      <c r="S33" s="23">
        <v>-25103576</v>
      </c>
      <c r="T33" s="174">
        <f>SUM(U33:W34)</f>
        <v>433.18000000000058</v>
      </c>
      <c r="U33" s="42">
        <f t="shared" ref="U33:U41" si="23">I33+P33</f>
        <v>329.61000000000058</v>
      </c>
      <c r="V33" s="42">
        <f t="shared" ref="V33:W41" si="24">J33+Q33</f>
        <v>0</v>
      </c>
      <c r="W33" s="108">
        <v>0</v>
      </c>
      <c r="X33" s="178">
        <f>Y33+Z33+AA33+AB33</f>
        <v>0</v>
      </c>
      <c r="Y33" s="180">
        <v>0</v>
      </c>
      <c r="Z33" s="180">
        <v>0</v>
      </c>
      <c r="AA33" s="180">
        <v>0</v>
      </c>
      <c r="AB33" s="180">
        <v>0</v>
      </c>
      <c r="AC33" s="174">
        <f>AD33+AE33+AF33+AG33</f>
        <v>25000</v>
      </c>
      <c r="AD33" s="176">
        <v>0</v>
      </c>
      <c r="AE33" s="176">
        <v>25000</v>
      </c>
      <c r="AF33" s="176">
        <v>0</v>
      </c>
      <c r="AG33" s="176">
        <v>0</v>
      </c>
      <c r="AH33" s="178">
        <f>AI33+AJ33+AK33</f>
        <v>0</v>
      </c>
      <c r="AI33" s="180">
        <v>0</v>
      </c>
      <c r="AJ33" s="180">
        <v>0</v>
      </c>
      <c r="AK33" s="180">
        <v>0</v>
      </c>
      <c r="AL33" s="174">
        <f>AM33+AN33+AO33</f>
        <v>0</v>
      </c>
      <c r="AM33" s="176">
        <v>0</v>
      </c>
      <c r="AN33" s="176">
        <v>0</v>
      </c>
      <c r="AO33" s="176">
        <v>0</v>
      </c>
      <c r="AP33" s="178">
        <f>AQ33+AR33+AS33</f>
        <v>0</v>
      </c>
      <c r="AQ33" s="180">
        <v>0</v>
      </c>
      <c r="AR33" s="180">
        <v>0</v>
      </c>
      <c r="AS33" s="180">
        <v>0</v>
      </c>
      <c r="AT33" s="174">
        <f>AU33+AV33+AW33</f>
        <v>0</v>
      </c>
      <c r="AU33" s="176">
        <v>0</v>
      </c>
      <c r="AV33" s="176">
        <v>0</v>
      </c>
      <c r="AW33" s="176">
        <v>0</v>
      </c>
      <c r="AX33" s="178">
        <f>AY33+AZ33</f>
        <v>0</v>
      </c>
      <c r="AY33" s="180">
        <v>0</v>
      </c>
      <c r="AZ33" s="180">
        <v>0</v>
      </c>
      <c r="BA33" s="174">
        <f>BB33+BC33</f>
        <v>0</v>
      </c>
      <c r="BB33" s="176">
        <v>0</v>
      </c>
      <c r="BC33" s="176">
        <v>0</v>
      </c>
      <c r="BD33" s="176">
        <v>115</v>
      </c>
      <c r="BE33" s="180">
        <f>G33+H33+X33+AH33+AP33+AX33+BD33</f>
        <v>25886.98</v>
      </c>
      <c r="BF33" s="201">
        <f>G33+T33+T34+AC33+AL33+AT33+BA33+BD33</f>
        <v>25886.98</v>
      </c>
    </row>
    <row r="34" spans="1:58" s="19" customFormat="1" ht="24" customHeight="1" x14ac:dyDescent="0.15">
      <c r="A34" s="218"/>
      <c r="B34" s="219"/>
      <c r="C34" s="219"/>
      <c r="D34" s="219"/>
      <c r="E34" s="220"/>
      <c r="F34" s="221"/>
      <c r="G34" s="233"/>
      <c r="H34" s="165"/>
      <c r="I34" s="110">
        <v>0</v>
      </c>
      <c r="J34" s="110">
        <v>0</v>
      </c>
      <c r="K34" s="110">
        <v>0</v>
      </c>
      <c r="L34" s="29">
        <v>3114</v>
      </c>
      <c r="M34" s="34">
        <v>6121</v>
      </c>
      <c r="N34" s="119" t="s">
        <v>3</v>
      </c>
      <c r="O34" s="165"/>
      <c r="P34" s="110">
        <v>103.57</v>
      </c>
      <c r="Q34" s="110">
        <v>0</v>
      </c>
      <c r="R34" s="226"/>
      <c r="S34" s="117" t="s">
        <v>3</v>
      </c>
      <c r="T34" s="175"/>
      <c r="U34" s="108">
        <f t="shared" si="23"/>
        <v>103.57</v>
      </c>
      <c r="V34" s="108">
        <f t="shared" si="24"/>
        <v>0</v>
      </c>
      <c r="W34" s="108">
        <v>0</v>
      </c>
      <c r="X34" s="179"/>
      <c r="Y34" s="181"/>
      <c r="Z34" s="181"/>
      <c r="AA34" s="181"/>
      <c r="AB34" s="181"/>
      <c r="AC34" s="182"/>
      <c r="AD34" s="177"/>
      <c r="AE34" s="177"/>
      <c r="AF34" s="177"/>
      <c r="AG34" s="177"/>
      <c r="AH34" s="179"/>
      <c r="AI34" s="181"/>
      <c r="AJ34" s="181"/>
      <c r="AK34" s="181"/>
      <c r="AL34" s="182"/>
      <c r="AM34" s="177"/>
      <c r="AN34" s="177"/>
      <c r="AO34" s="177"/>
      <c r="AP34" s="179"/>
      <c r="AQ34" s="181"/>
      <c r="AR34" s="181"/>
      <c r="AS34" s="181"/>
      <c r="AT34" s="182"/>
      <c r="AU34" s="177"/>
      <c r="AV34" s="177"/>
      <c r="AW34" s="177"/>
      <c r="AX34" s="179"/>
      <c r="AY34" s="181"/>
      <c r="AZ34" s="181"/>
      <c r="BA34" s="182"/>
      <c r="BB34" s="177"/>
      <c r="BC34" s="177"/>
      <c r="BD34" s="177"/>
      <c r="BE34" s="181"/>
      <c r="BF34" s="202"/>
    </row>
    <row r="35" spans="1:58" s="19" customFormat="1" ht="63" customHeight="1" x14ac:dyDescent="0.15">
      <c r="A35" s="51" t="s">
        <v>79</v>
      </c>
      <c r="B35" s="35" t="s">
        <v>63</v>
      </c>
      <c r="C35" s="35" t="s">
        <v>41</v>
      </c>
      <c r="D35" s="35">
        <v>7</v>
      </c>
      <c r="E35" s="39" t="s">
        <v>78</v>
      </c>
      <c r="F35" s="22" t="s">
        <v>80</v>
      </c>
      <c r="G35" s="40" t="s">
        <v>81</v>
      </c>
      <c r="H35" s="114">
        <f>I35+J35+K35</f>
        <v>11100</v>
      </c>
      <c r="I35" s="110">
        <v>1100</v>
      </c>
      <c r="J35" s="116">
        <v>10000</v>
      </c>
      <c r="K35" s="110">
        <v>0</v>
      </c>
      <c r="L35" s="30">
        <v>3127</v>
      </c>
      <c r="M35" s="34">
        <v>6351</v>
      </c>
      <c r="N35" s="23">
        <v>11100000</v>
      </c>
      <c r="O35" s="114">
        <f t="shared" si="16"/>
        <v>-10000</v>
      </c>
      <c r="P35" s="110">
        <v>0</v>
      </c>
      <c r="Q35" s="110">
        <v>-10000</v>
      </c>
      <c r="R35" s="110">
        <v>0</v>
      </c>
      <c r="S35" s="23">
        <v>-10000000</v>
      </c>
      <c r="T35" s="121">
        <f t="shared" si="17"/>
        <v>1100</v>
      </c>
      <c r="U35" s="42">
        <f t="shared" si="23"/>
        <v>1100</v>
      </c>
      <c r="V35" s="42">
        <f t="shared" si="24"/>
        <v>0</v>
      </c>
      <c r="W35" s="106">
        <v>0</v>
      </c>
      <c r="X35" s="128">
        <f>Y35+Z35+AA35+AB35</f>
        <v>28000</v>
      </c>
      <c r="Y35" s="107">
        <v>0</v>
      </c>
      <c r="Z35" s="107">
        <v>28000</v>
      </c>
      <c r="AA35" s="107">
        <v>0</v>
      </c>
      <c r="AB35" s="107">
        <v>0</v>
      </c>
      <c r="AC35" s="118">
        <f>AD35+AE35+AF35+AG35</f>
        <v>20250</v>
      </c>
      <c r="AD35" s="108">
        <v>0</v>
      </c>
      <c r="AE35" s="108">
        <v>20250</v>
      </c>
      <c r="AF35" s="108">
        <v>0</v>
      </c>
      <c r="AG35" s="108">
        <v>0</v>
      </c>
      <c r="AH35" s="128">
        <f>AI35+AJ35+AK35</f>
        <v>0</v>
      </c>
      <c r="AI35" s="107">
        <v>0</v>
      </c>
      <c r="AJ35" s="107">
        <v>0</v>
      </c>
      <c r="AK35" s="107">
        <v>0</v>
      </c>
      <c r="AL35" s="118">
        <f>AM35+AN35+AO35</f>
        <v>17750</v>
      </c>
      <c r="AM35" s="108">
        <v>0</v>
      </c>
      <c r="AN35" s="108">
        <v>17750</v>
      </c>
      <c r="AO35" s="108">
        <v>0</v>
      </c>
      <c r="AP35" s="128">
        <f>AQ35+AR35+AS35</f>
        <v>0</v>
      </c>
      <c r="AQ35" s="107">
        <v>0</v>
      </c>
      <c r="AR35" s="107">
        <v>0</v>
      </c>
      <c r="AS35" s="107">
        <v>0</v>
      </c>
      <c r="AT35" s="118">
        <f>AU35+AV35+AW35</f>
        <v>0</v>
      </c>
      <c r="AU35" s="108">
        <v>0</v>
      </c>
      <c r="AV35" s="108">
        <v>0</v>
      </c>
      <c r="AW35" s="108">
        <v>0</v>
      </c>
      <c r="AX35" s="137">
        <f>AY35+AZ35</f>
        <v>0</v>
      </c>
      <c r="AY35" s="107">
        <v>0</v>
      </c>
      <c r="AZ35" s="107">
        <v>0</v>
      </c>
      <c r="BA35" s="139">
        <f>BB35+BC35</f>
        <v>0</v>
      </c>
      <c r="BB35" s="108">
        <v>0</v>
      </c>
      <c r="BC35" s="108">
        <v>0</v>
      </c>
      <c r="BD35" s="108">
        <v>0</v>
      </c>
      <c r="BE35" s="115">
        <f>G35+H35+X35+AH35+AP35+AX35+BD35</f>
        <v>39387.770000000004</v>
      </c>
      <c r="BF35" s="142">
        <f>G35+T35+AC35+AL35+AT35+BA35+BD35</f>
        <v>39387.770000000004</v>
      </c>
    </row>
    <row r="36" spans="1:58" s="19" customFormat="1" ht="18.75" customHeight="1" x14ac:dyDescent="0.15">
      <c r="A36" s="218" t="s">
        <v>82</v>
      </c>
      <c r="B36" s="219" t="s">
        <v>63</v>
      </c>
      <c r="C36" s="219" t="s">
        <v>83</v>
      </c>
      <c r="D36" s="219">
        <v>7</v>
      </c>
      <c r="E36" s="220" t="s">
        <v>84</v>
      </c>
      <c r="F36" s="221" t="s">
        <v>85</v>
      </c>
      <c r="G36" s="229">
        <v>98840.95</v>
      </c>
      <c r="H36" s="223">
        <f>SUM(I36:K41)</f>
        <v>197834.10000000003</v>
      </c>
      <c r="I36" s="116">
        <v>0</v>
      </c>
      <c r="J36" s="116">
        <v>0</v>
      </c>
      <c r="K36" s="116">
        <v>47.55</v>
      </c>
      <c r="L36" s="27">
        <v>3127</v>
      </c>
      <c r="M36" s="27">
        <v>5137</v>
      </c>
      <c r="N36" s="295" t="s">
        <v>3</v>
      </c>
      <c r="O36" s="223">
        <f>SUM(P36:R41)</f>
        <v>0</v>
      </c>
      <c r="P36" s="116">
        <v>0</v>
      </c>
      <c r="Q36" s="116">
        <v>0</v>
      </c>
      <c r="R36" s="116">
        <v>0</v>
      </c>
      <c r="S36" s="295" t="s">
        <v>3</v>
      </c>
      <c r="T36" s="205">
        <f>H36+O36</f>
        <v>197834.10000000003</v>
      </c>
      <c r="U36" s="32">
        <f t="shared" si="23"/>
        <v>0</v>
      </c>
      <c r="V36" s="32">
        <f t="shared" si="24"/>
        <v>0</v>
      </c>
      <c r="W36" s="32">
        <f t="shared" si="24"/>
        <v>47.55</v>
      </c>
      <c r="X36" s="227">
        <f>Y36+Z36+AA36+AB36</f>
        <v>500</v>
      </c>
      <c r="Y36" s="203">
        <v>0</v>
      </c>
      <c r="Z36" s="203">
        <v>500</v>
      </c>
      <c r="AA36" s="203">
        <v>0</v>
      </c>
      <c r="AB36" s="203">
        <v>0</v>
      </c>
      <c r="AC36" s="205">
        <f>AD36+AE36+AF36+AG36</f>
        <v>500</v>
      </c>
      <c r="AD36" s="204">
        <v>0</v>
      </c>
      <c r="AE36" s="204">
        <v>500</v>
      </c>
      <c r="AF36" s="204">
        <v>0</v>
      </c>
      <c r="AG36" s="204">
        <v>0</v>
      </c>
      <c r="AH36" s="227">
        <v>0</v>
      </c>
      <c r="AI36" s="203">
        <v>0</v>
      </c>
      <c r="AJ36" s="203">
        <v>0</v>
      </c>
      <c r="AK36" s="203">
        <v>0</v>
      </c>
      <c r="AL36" s="205">
        <v>0</v>
      </c>
      <c r="AM36" s="204">
        <v>0</v>
      </c>
      <c r="AN36" s="204">
        <v>0</v>
      </c>
      <c r="AO36" s="204">
        <v>0</v>
      </c>
      <c r="AP36" s="227">
        <v>0</v>
      </c>
      <c r="AQ36" s="203">
        <v>0</v>
      </c>
      <c r="AR36" s="203">
        <v>0</v>
      </c>
      <c r="AS36" s="203">
        <v>0</v>
      </c>
      <c r="AT36" s="205">
        <v>0</v>
      </c>
      <c r="AU36" s="204">
        <v>0</v>
      </c>
      <c r="AV36" s="204">
        <v>0</v>
      </c>
      <c r="AW36" s="204">
        <v>0</v>
      </c>
      <c r="AX36" s="227">
        <v>0</v>
      </c>
      <c r="AY36" s="203">
        <v>0</v>
      </c>
      <c r="AZ36" s="203">
        <v>0</v>
      </c>
      <c r="BA36" s="205">
        <v>0</v>
      </c>
      <c r="BB36" s="204">
        <v>0</v>
      </c>
      <c r="BC36" s="204">
        <v>0</v>
      </c>
      <c r="BD36" s="204">
        <v>0</v>
      </c>
      <c r="BE36" s="228">
        <f>G36+H36+X36+AH36+AP36+AX36+BD36</f>
        <v>297175.05000000005</v>
      </c>
      <c r="BF36" s="224">
        <f>G36+T36+AC36+AL36+AT36+BA36+BD36</f>
        <v>297175.05000000005</v>
      </c>
    </row>
    <row r="37" spans="1:58" s="19" customFormat="1" ht="18.75" customHeight="1" x14ac:dyDescent="0.15">
      <c r="A37" s="218"/>
      <c r="B37" s="219"/>
      <c r="C37" s="219"/>
      <c r="D37" s="219"/>
      <c r="E37" s="220"/>
      <c r="F37" s="221"/>
      <c r="G37" s="229"/>
      <c r="H37" s="223"/>
      <c r="I37" s="116">
        <v>0</v>
      </c>
      <c r="J37" s="116">
        <v>0</v>
      </c>
      <c r="K37" s="116">
        <v>14.92</v>
      </c>
      <c r="L37" s="27">
        <v>3127</v>
      </c>
      <c r="M37" s="28">
        <v>5167</v>
      </c>
      <c r="N37" s="306"/>
      <c r="O37" s="223"/>
      <c r="P37" s="116">
        <v>0</v>
      </c>
      <c r="Q37" s="116">
        <v>0</v>
      </c>
      <c r="R37" s="116">
        <v>0</v>
      </c>
      <c r="S37" s="306"/>
      <c r="T37" s="205"/>
      <c r="U37" s="32">
        <f t="shared" si="23"/>
        <v>0</v>
      </c>
      <c r="V37" s="32">
        <f t="shared" si="24"/>
        <v>0</v>
      </c>
      <c r="W37" s="32">
        <f t="shared" si="24"/>
        <v>14.92</v>
      </c>
      <c r="X37" s="227"/>
      <c r="Y37" s="203"/>
      <c r="Z37" s="203"/>
      <c r="AA37" s="203"/>
      <c r="AB37" s="203"/>
      <c r="AC37" s="205"/>
      <c r="AD37" s="204"/>
      <c r="AE37" s="204"/>
      <c r="AF37" s="204"/>
      <c r="AG37" s="204"/>
      <c r="AH37" s="227"/>
      <c r="AI37" s="203"/>
      <c r="AJ37" s="203"/>
      <c r="AK37" s="203"/>
      <c r="AL37" s="205"/>
      <c r="AM37" s="204"/>
      <c r="AN37" s="204"/>
      <c r="AO37" s="204"/>
      <c r="AP37" s="227"/>
      <c r="AQ37" s="203"/>
      <c r="AR37" s="203"/>
      <c r="AS37" s="203"/>
      <c r="AT37" s="205"/>
      <c r="AU37" s="204"/>
      <c r="AV37" s="204"/>
      <c r="AW37" s="204"/>
      <c r="AX37" s="227"/>
      <c r="AY37" s="203"/>
      <c r="AZ37" s="203"/>
      <c r="BA37" s="205"/>
      <c r="BB37" s="204"/>
      <c r="BC37" s="204"/>
      <c r="BD37" s="204"/>
      <c r="BE37" s="228"/>
      <c r="BF37" s="224"/>
    </row>
    <row r="38" spans="1:58" s="19" customFormat="1" ht="18.75" customHeight="1" x14ac:dyDescent="0.15">
      <c r="A38" s="218"/>
      <c r="B38" s="219"/>
      <c r="C38" s="219"/>
      <c r="D38" s="219"/>
      <c r="E38" s="220"/>
      <c r="F38" s="221"/>
      <c r="G38" s="229"/>
      <c r="H38" s="223"/>
      <c r="I38" s="116">
        <v>0</v>
      </c>
      <c r="J38" s="116">
        <v>0</v>
      </c>
      <c r="K38" s="116">
        <v>395.41</v>
      </c>
      <c r="L38" s="27">
        <v>3127</v>
      </c>
      <c r="M38" s="28">
        <v>6119</v>
      </c>
      <c r="N38" s="306"/>
      <c r="O38" s="223"/>
      <c r="P38" s="116">
        <v>0</v>
      </c>
      <c r="Q38" s="116">
        <v>0</v>
      </c>
      <c r="R38" s="116">
        <v>0</v>
      </c>
      <c r="S38" s="306"/>
      <c r="T38" s="205"/>
      <c r="U38" s="32">
        <f t="shared" si="23"/>
        <v>0</v>
      </c>
      <c r="V38" s="32">
        <f t="shared" si="24"/>
        <v>0</v>
      </c>
      <c r="W38" s="32">
        <f t="shared" si="24"/>
        <v>395.41</v>
      </c>
      <c r="X38" s="227"/>
      <c r="Y38" s="203"/>
      <c r="Z38" s="203"/>
      <c r="AA38" s="203"/>
      <c r="AB38" s="203"/>
      <c r="AC38" s="205"/>
      <c r="AD38" s="204"/>
      <c r="AE38" s="204"/>
      <c r="AF38" s="204"/>
      <c r="AG38" s="204"/>
      <c r="AH38" s="227"/>
      <c r="AI38" s="203"/>
      <c r="AJ38" s="203"/>
      <c r="AK38" s="203"/>
      <c r="AL38" s="205"/>
      <c r="AM38" s="204"/>
      <c r="AN38" s="204"/>
      <c r="AO38" s="204"/>
      <c r="AP38" s="227"/>
      <c r="AQ38" s="203"/>
      <c r="AR38" s="203"/>
      <c r="AS38" s="203"/>
      <c r="AT38" s="205"/>
      <c r="AU38" s="204"/>
      <c r="AV38" s="204"/>
      <c r="AW38" s="204"/>
      <c r="AX38" s="227"/>
      <c r="AY38" s="203"/>
      <c r="AZ38" s="203"/>
      <c r="BA38" s="205"/>
      <c r="BB38" s="204"/>
      <c r="BC38" s="204"/>
      <c r="BD38" s="204"/>
      <c r="BE38" s="228"/>
      <c r="BF38" s="224"/>
    </row>
    <row r="39" spans="1:58" s="19" customFormat="1" ht="18.75" customHeight="1" x14ac:dyDescent="0.15">
      <c r="A39" s="218"/>
      <c r="B39" s="219"/>
      <c r="C39" s="219"/>
      <c r="D39" s="219"/>
      <c r="E39" s="220"/>
      <c r="F39" s="221"/>
      <c r="G39" s="229"/>
      <c r="H39" s="223"/>
      <c r="I39" s="116">
        <v>0</v>
      </c>
      <c r="J39" s="116">
        <v>27200</v>
      </c>
      <c r="K39" s="116">
        <v>75932.33</v>
      </c>
      <c r="L39" s="27">
        <v>3127</v>
      </c>
      <c r="M39" s="28">
        <v>6121</v>
      </c>
      <c r="N39" s="306"/>
      <c r="O39" s="223"/>
      <c r="P39" s="116">
        <v>0</v>
      </c>
      <c r="Q39" s="116">
        <v>22000</v>
      </c>
      <c r="R39" s="116">
        <v>-22000</v>
      </c>
      <c r="S39" s="306"/>
      <c r="T39" s="205"/>
      <c r="U39" s="32">
        <f t="shared" si="23"/>
        <v>0</v>
      </c>
      <c r="V39" s="32">
        <f t="shared" si="24"/>
        <v>49200</v>
      </c>
      <c r="W39" s="32">
        <f t="shared" si="24"/>
        <v>53932.33</v>
      </c>
      <c r="X39" s="227"/>
      <c r="Y39" s="203"/>
      <c r="Z39" s="203"/>
      <c r="AA39" s="203"/>
      <c r="AB39" s="203"/>
      <c r="AC39" s="205"/>
      <c r="AD39" s="204"/>
      <c r="AE39" s="204"/>
      <c r="AF39" s="204"/>
      <c r="AG39" s="204"/>
      <c r="AH39" s="227"/>
      <c r="AI39" s="203"/>
      <c r="AJ39" s="203"/>
      <c r="AK39" s="203"/>
      <c r="AL39" s="205"/>
      <c r="AM39" s="204"/>
      <c r="AN39" s="204"/>
      <c r="AO39" s="204"/>
      <c r="AP39" s="227"/>
      <c r="AQ39" s="203"/>
      <c r="AR39" s="203"/>
      <c r="AS39" s="203"/>
      <c r="AT39" s="205"/>
      <c r="AU39" s="204"/>
      <c r="AV39" s="204"/>
      <c r="AW39" s="204"/>
      <c r="AX39" s="227"/>
      <c r="AY39" s="203"/>
      <c r="AZ39" s="203"/>
      <c r="BA39" s="205"/>
      <c r="BB39" s="204"/>
      <c r="BC39" s="204"/>
      <c r="BD39" s="204"/>
      <c r="BE39" s="228"/>
      <c r="BF39" s="224"/>
    </row>
    <row r="40" spans="1:58" s="19" customFormat="1" ht="18.75" customHeight="1" x14ac:dyDescent="0.15">
      <c r="A40" s="218"/>
      <c r="B40" s="219"/>
      <c r="C40" s="219"/>
      <c r="D40" s="219"/>
      <c r="E40" s="220"/>
      <c r="F40" s="221"/>
      <c r="G40" s="229"/>
      <c r="H40" s="223"/>
      <c r="I40" s="116">
        <v>2458.8200000000002</v>
      </c>
      <c r="J40" s="116">
        <v>0</v>
      </c>
      <c r="K40" s="116">
        <v>1785.07</v>
      </c>
      <c r="L40" s="27">
        <v>3127</v>
      </c>
      <c r="M40" s="28">
        <v>6122</v>
      </c>
      <c r="N40" s="307"/>
      <c r="O40" s="223"/>
      <c r="P40" s="116">
        <v>0</v>
      </c>
      <c r="Q40" s="116">
        <v>0</v>
      </c>
      <c r="R40" s="116">
        <v>0</v>
      </c>
      <c r="S40" s="307"/>
      <c r="T40" s="205"/>
      <c r="U40" s="32">
        <f t="shared" si="23"/>
        <v>2458.8200000000002</v>
      </c>
      <c r="V40" s="32">
        <f t="shared" si="24"/>
        <v>0</v>
      </c>
      <c r="W40" s="32">
        <f t="shared" si="24"/>
        <v>1785.07</v>
      </c>
      <c r="X40" s="227"/>
      <c r="Y40" s="203"/>
      <c r="Z40" s="203"/>
      <c r="AA40" s="203"/>
      <c r="AB40" s="203"/>
      <c r="AC40" s="205"/>
      <c r="AD40" s="204"/>
      <c r="AE40" s="204"/>
      <c r="AF40" s="204"/>
      <c r="AG40" s="204"/>
      <c r="AH40" s="227"/>
      <c r="AI40" s="203"/>
      <c r="AJ40" s="203"/>
      <c r="AK40" s="203"/>
      <c r="AL40" s="205"/>
      <c r="AM40" s="204"/>
      <c r="AN40" s="204"/>
      <c r="AO40" s="204"/>
      <c r="AP40" s="227"/>
      <c r="AQ40" s="203"/>
      <c r="AR40" s="203"/>
      <c r="AS40" s="203"/>
      <c r="AT40" s="205"/>
      <c r="AU40" s="204"/>
      <c r="AV40" s="204"/>
      <c r="AW40" s="204"/>
      <c r="AX40" s="227"/>
      <c r="AY40" s="203"/>
      <c r="AZ40" s="203"/>
      <c r="BA40" s="205"/>
      <c r="BB40" s="204"/>
      <c r="BC40" s="204"/>
      <c r="BD40" s="204"/>
      <c r="BE40" s="228"/>
      <c r="BF40" s="224"/>
    </row>
    <row r="41" spans="1:58" s="19" customFormat="1" ht="18.75" customHeight="1" x14ac:dyDescent="0.15">
      <c r="A41" s="218"/>
      <c r="B41" s="219"/>
      <c r="C41" s="219"/>
      <c r="D41" s="219"/>
      <c r="E41" s="220"/>
      <c r="F41" s="221"/>
      <c r="G41" s="229"/>
      <c r="H41" s="223"/>
      <c r="I41" s="116">
        <v>6000</v>
      </c>
      <c r="J41" s="116">
        <v>0</v>
      </c>
      <c r="K41" s="116">
        <v>84000</v>
      </c>
      <c r="L41" s="27">
        <v>3127</v>
      </c>
      <c r="M41" s="28">
        <v>6351</v>
      </c>
      <c r="N41" s="23">
        <v>90000000</v>
      </c>
      <c r="O41" s="223"/>
      <c r="P41" s="116">
        <v>0</v>
      </c>
      <c r="Q41" s="116">
        <v>8000</v>
      </c>
      <c r="R41" s="116">
        <v>-8000</v>
      </c>
      <c r="S41" s="23">
        <v>0</v>
      </c>
      <c r="T41" s="205"/>
      <c r="U41" s="32">
        <f t="shared" si="23"/>
        <v>6000</v>
      </c>
      <c r="V41" s="32">
        <f t="shared" si="24"/>
        <v>8000</v>
      </c>
      <c r="W41" s="32">
        <f t="shared" si="24"/>
        <v>76000</v>
      </c>
      <c r="X41" s="227"/>
      <c r="Y41" s="203"/>
      <c r="Z41" s="203"/>
      <c r="AA41" s="203"/>
      <c r="AB41" s="203"/>
      <c r="AC41" s="205"/>
      <c r="AD41" s="204"/>
      <c r="AE41" s="204"/>
      <c r="AF41" s="204"/>
      <c r="AG41" s="204"/>
      <c r="AH41" s="227"/>
      <c r="AI41" s="203"/>
      <c r="AJ41" s="203"/>
      <c r="AK41" s="203"/>
      <c r="AL41" s="205"/>
      <c r="AM41" s="204"/>
      <c r="AN41" s="204"/>
      <c r="AO41" s="204"/>
      <c r="AP41" s="227"/>
      <c r="AQ41" s="203"/>
      <c r="AR41" s="203"/>
      <c r="AS41" s="203"/>
      <c r="AT41" s="205"/>
      <c r="AU41" s="204"/>
      <c r="AV41" s="204"/>
      <c r="AW41" s="204"/>
      <c r="AX41" s="227"/>
      <c r="AY41" s="203"/>
      <c r="AZ41" s="203"/>
      <c r="BA41" s="205"/>
      <c r="BB41" s="204"/>
      <c r="BC41" s="204"/>
      <c r="BD41" s="204"/>
      <c r="BE41" s="228"/>
      <c r="BF41" s="224"/>
    </row>
    <row r="42" spans="1:58" s="19" customFormat="1" ht="18.75" customHeight="1" x14ac:dyDescent="0.15">
      <c r="A42" s="218" t="s">
        <v>86</v>
      </c>
      <c r="B42" s="219" t="s">
        <v>63</v>
      </c>
      <c r="C42" s="219" t="s">
        <v>48</v>
      </c>
      <c r="D42" s="219">
        <v>7</v>
      </c>
      <c r="E42" s="220" t="s">
        <v>87</v>
      </c>
      <c r="F42" s="221" t="s">
        <v>88</v>
      </c>
      <c r="G42" s="229">
        <v>47125.24</v>
      </c>
      <c r="H42" s="223">
        <f>SUM(I42:K46)</f>
        <v>35479.760000000002</v>
      </c>
      <c r="I42" s="116">
        <v>0</v>
      </c>
      <c r="J42" s="116">
        <v>140</v>
      </c>
      <c r="K42" s="116">
        <v>0</v>
      </c>
      <c r="L42" s="28">
        <v>3125</v>
      </c>
      <c r="M42" s="28">
        <v>5137</v>
      </c>
      <c r="N42" s="231" t="s">
        <v>3</v>
      </c>
      <c r="O42" s="223">
        <f>SUM(P42:R46)</f>
        <v>-4760.59</v>
      </c>
      <c r="P42" s="116">
        <v>0</v>
      </c>
      <c r="Q42" s="116">
        <v>-10.59</v>
      </c>
      <c r="R42" s="116">
        <v>0</v>
      </c>
      <c r="S42" s="232" t="s">
        <v>3</v>
      </c>
      <c r="T42" s="205">
        <f>H42+O42</f>
        <v>30719.170000000002</v>
      </c>
      <c r="U42" s="32">
        <f t="shared" ref="U42:U47" si="25">I42+P42</f>
        <v>0</v>
      </c>
      <c r="V42" s="32">
        <f t="shared" ref="V42:V47" si="26">J42+Q42</f>
        <v>129.41</v>
      </c>
      <c r="W42" s="32">
        <f t="shared" ref="W42:W46" si="27">K42+R42</f>
        <v>0</v>
      </c>
      <c r="X42" s="227">
        <f>Y42+Z42+AA42+AB42</f>
        <v>0</v>
      </c>
      <c r="Y42" s="203">
        <v>0</v>
      </c>
      <c r="Z42" s="203">
        <v>0</v>
      </c>
      <c r="AA42" s="203">
        <v>0</v>
      </c>
      <c r="AB42" s="203">
        <v>0</v>
      </c>
      <c r="AC42" s="205">
        <f>AD42+AE42+AF42+AG42</f>
        <v>0</v>
      </c>
      <c r="AD42" s="204">
        <v>0</v>
      </c>
      <c r="AE42" s="204">
        <v>0</v>
      </c>
      <c r="AF42" s="204">
        <v>0</v>
      </c>
      <c r="AG42" s="204">
        <v>0</v>
      </c>
      <c r="AH42" s="227">
        <v>0</v>
      </c>
      <c r="AI42" s="203">
        <v>0</v>
      </c>
      <c r="AJ42" s="203">
        <v>0</v>
      </c>
      <c r="AK42" s="203">
        <v>0</v>
      </c>
      <c r="AL42" s="205">
        <v>0</v>
      </c>
      <c r="AM42" s="204">
        <v>0</v>
      </c>
      <c r="AN42" s="204">
        <v>0</v>
      </c>
      <c r="AO42" s="204">
        <v>0</v>
      </c>
      <c r="AP42" s="227">
        <v>0</v>
      </c>
      <c r="AQ42" s="203">
        <v>0</v>
      </c>
      <c r="AR42" s="203">
        <v>0</v>
      </c>
      <c r="AS42" s="203">
        <v>0</v>
      </c>
      <c r="AT42" s="205">
        <v>0</v>
      </c>
      <c r="AU42" s="204">
        <v>0</v>
      </c>
      <c r="AV42" s="204">
        <v>0</v>
      </c>
      <c r="AW42" s="204">
        <v>0</v>
      </c>
      <c r="AX42" s="227">
        <v>0</v>
      </c>
      <c r="AY42" s="203">
        <v>0</v>
      </c>
      <c r="AZ42" s="203">
        <v>0</v>
      </c>
      <c r="BA42" s="205">
        <v>0</v>
      </c>
      <c r="BB42" s="204">
        <v>0</v>
      </c>
      <c r="BC42" s="204">
        <v>0</v>
      </c>
      <c r="BD42" s="204">
        <v>0</v>
      </c>
      <c r="BE42" s="228">
        <f>G42+H42+X42</f>
        <v>82605</v>
      </c>
      <c r="BF42" s="224">
        <f>G42+T42+AC42</f>
        <v>77844.41</v>
      </c>
    </row>
    <row r="43" spans="1:58" s="19" customFormat="1" ht="18.75" customHeight="1" x14ac:dyDescent="0.15">
      <c r="A43" s="218"/>
      <c r="B43" s="219"/>
      <c r="C43" s="219"/>
      <c r="D43" s="219"/>
      <c r="E43" s="220"/>
      <c r="F43" s="221"/>
      <c r="G43" s="229"/>
      <c r="H43" s="223"/>
      <c r="I43" s="116">
        <v>0</v>
      </c>
      <c r="J43" s="116">
        <v>30</v>
      </c>
      <c r="K43" s="116">
        <v>0</v>
      </c>
      <c r="L43" s="28">
        <v>3125</v>
      </c>
      <c r="M43" s="28">
        <v>5139</v>
      </c>
      <c r="N43" s="231"/>
      <c r="O43" s="223"/>
      <c r="P43" s="116">
        <v>0</v>
      </c>
      <c r="Q43" s="116">
        <v>-4.0599999999999996</v>
      </c>
      <c r="R43" s="116">
        <v>0</v>
      </c>
      <c r="S43" s="232"/>
      <c r="T43" s="205"/>
      <c r="U43" s="32">
        <f t="shared" si="25"/>
        <v>0</v>
      </c>
      <c r="V43" s="32">
        <f t="shared" si="26"/>
        <v>25.94</v>
      </c>
      <c r="W43" s="32">
        <f t="shared" si="27"/>
        <v>0</v>
      </c>
      <c r="X43" s="227"/>
      <c r="Y43" s="203"/>
      <c r="Z43" s="203"/>
      <c r="AA43" s="203"/>
      <c r="AB43" s="203"/>
      <c r="AC43" s="205"/>
      <c r="AD43" s="204"/>
      <c r="AE43" s="204"/>
      <c r="AF43" s="204"/>
      <c r="AG43" s="204"/>
      <c r="AH43" s="227"/>
      <c r="AI43" s="203"/>
      <c r="AJ43" s="203"/>
      <c r="AK43" s="203"/>
      <c r="AL43" s="205"/>
      <c r="AM43" s="204"/>
      <c r="AN43" s="204"/>
      <c r="AO43" s="204"/>
      <c r="AP43" s="227"/>
      <c r="AQ43" s="203"/>
      <c r="AR43" s="203"/>
      <c r="AS43" s="203"/>
      <c r="AT43" s="205"/>
      <c r="AU43" s="204"/>
      <c r="AV43" s="204"/>
      <c r="AW43" s="204"/>
      <c r="AX43" s="227"/>
      <c r="AY43" s="203"/>
      <c r="AZ43" s="203"/>
      <c r="BA43" s="205"/>
      <c r="BB43" s="204"/>
      <c r="BC43" s="204"/>
      <c r="BD43" s="204"/>
      <c r="BE43" s="228"/>
      <c r="BF43" s="224"/>
    </row>
    <row r="44" spans="1:58" s="19" customFormat="1" ht="18.75" customHeight="1" x14ac:dyDescent="0.15">
      <c r="A44" s="218"/>
      <c r="B44" s="219"/>
      <c r="C44" s="219"/>
      <c r="D44" s="219"/>
      <c r="E44" s="220"/>
      <c r="F44" s="221"/>
      <c r="G44" s="229"/>
      <c r="H44" s="223"/>
      <c r="I44" s="116">
        <v>2.42</v>
      </c>
      <c r="J44" s="116">
        <v>0</v>
      </c>
      <c r="K44" s="116">
        <v>0</v>
      </c>
      <c r="L44" s="28">
        <v>3125</v>
      </c>
      <c r="M44" s="28">
        <v>5167</v>
      </c>
      <c r="N44" s="231"/>
      <c r="O44" s="223"/>
      <c r="P44" s="116">
        <v>-2.42</v>
      </c>
      <c r="Q44" s="116">
        <v>2.42</v>
      </c>
      <c r="R44" s="116">
        <v>0</v>
      </c>
      <c r="S44" s="232"/>
      <c r="T44" s="205"/>
      <c r="U44" s="32">
        <f t="shared" si="25"/>
        <v>0</v>
      </c>
      <c r="V44" s="32">
        <f t="shared" si="26"/>
        <v>2.42</v>
      </c>
      <c r="W44" s="32">
        <f t="shared" si="27"/>
        <v>0</v>
      </c>
      <c r="X44" s="227"/>
      <c r="Y44" s="203"/>
      <c r="Z44" s="203"/>
      <c r="AA44" s="203"/>
      <c r="AB44" s="203"/>
      <c r="AC44" s="205"/>
      <c r="AD44" s="204"/>
      <c r="AE44" s="204"/>
      <c r="AF44" s="204"/>
      <c r="AG44" s="204"/>
      <c r="AH44" s="227"/>
      <c r="AI44" s="203"/>
      <c r="AJ44" s="203"/>
      <c r="AK44" s="203"/>
      <c r="AL44" s="205"/>
      <c r="AM44" s="204"/>
      <c r="AN44" s="204"/>
      <c r="AO44" s="204"/>
      <c r="AP44" s="227"/>
      <c r="AQ44" s="203"/>
      <c r="AR44" s="203"/>
      <c r="AS44" s="203"/>
      <c r="AT44" s="205"/>
      <c r="AU44" s="204"/>
      <c r="AV44" s="204"/>
      <c r="AW44" s="204"/>
      <c r="AX44" s="227"/>
      <c r="AY44" s="203"/>
      <c r="AZ44" s="203"/>
      <c r="BA44" s="205"/>
      <c r="BB44" s="204"/>
      <c r="BC44" s="204"/>
      <c r="BD44" s="204"/>
      <c r="BE44" s="228"/>
      <c r="BF44" s="224"/>
    </row>
    <row r="45" spans="1:58" s="19" customFormat="1" ht="18.75" customHeight="1" x14ac:dyDescent="0.15">
      <c r="A45" s="218"/>
      <c r="B45" s="219"/>
      <c r="C45" s="219"/>
      <c r="D45" s="219"/>
      <c r="E45" s="220"/>
      <c r="F45" s="221"/>
      <c r="G45" s="229"/>
      <c r="H45" s="223"/>
      <c r="I45" s="116">
        <v>9777.34</v>
      </c>
      <c r="J45" s="116">
        <v>24830</v>
      </c>
      <c r="K45" s="116">
        <v>0</v>
      </c>
      <c r="L45" s="28">
        <v>3125</v>
      </c>
      <c r="M45" s="28">
        <v>6121</v>
      </c>
      <c r="N45" s="231"/>
      <c r="O45" s="223"/>
      <c r="P45" s="116">
        <v>-9736.2000000000007</v>
      </c>
      <c r="Q45" s="116">
        <v>5036.58</v>
      </c>
      <c r="R45" s="116">
        <v>0</v>
      </c>
      <c r="S45" s="232"/>
      <c r="T45" s="205"/>
      <c r="U45" s="32">
        <f t="shared" si="25"/>
        <v>41.139999999999418</v>
      </c>
      <c r="V45" s="32">
        <f t="shared" si="26"/>
        <v>29866.58</v>
      </c>
      <c r="W45" s="32">
        <f t="shared" si="27"/>
        <v>0</v>
      </c>
      <c r="X45" s="227"/>
      <c r="Y45" s="203"/>
      <c r="Z45" s="203"/>
      <c r="AA45" s="203"/>
      <c r="AB45" s="203"/>
      <c r="AC45" s="205"/>
      <c r="AD45" s="204"/>
      <c r="AE45" s="204"/>
      <c r="AF45" s="204"/>
      <c r="AG45" s="204"/>
      <c r="AH45" s="227"/>
      <c r="AI45" s="203"/>
      <c r="AJ45" s="203"/>
      <c r="AK45" s="203"/>
      <c r="AL45" s="205"/>
      <c r="AM45" s="204"/>
      <c r="AN45" s="204"/>
      <c r="AO45" s="204"/>
      <c r="AP45" s="227"/>
      <c r="AQ45" s="203"/>
      <c r="AR45" s="203"/>
      <c r="AS45" s="203"/>
      <c r="AT45" s="205"/>
      <c r="AU45" s="204"/>
      <c r="AV45" s="204"/>
      <c r="AW45" s="204"/>
      <c r="AX45" s="227"/>
      <c r="AY45" s="203"/>
      <c r="AZ45" s="203"/>
      <c r="BA45" s="205"/>
      <c r="BB45" s="204"/>
      <c r="BC45" s="204"/>
      <c r="BD45" s="204"/>
      <c r="BE45" s="228"/>
      <c r="BF45" s="224"/>
    </row>
    <row r="46" spans="1:58" s="19" customFormat="1" ht="18.75" customHeight="1" x14ac:dyDescent="0.15">
      <c r="A46" s="218"/>
      <c r="B46" s="219"/>
      <c r="C46" s="219"/>
      <c r="D46" s="219"/>
      <c r="E46" s="220"/>
      <c r="F46" s="221"/>
      <c r="G46" s="229"/>
      <c r="H46" s="223"/>
      <c r="I46" s="116">
        <v>0</v>
      </c>
      <c r="J46" s="116">
        <v>700</v>
      </c>
      <c r="K46" s="116">
        <v>0</v>
      </c>
      <c r="L46" s="28">
        <v>3125</v>
      </c>
      <c r="M46" s="28">
        <v>6122</v>
      </c>
      <c r="N46" s="231"/>
      <c r="O46" s="223"/>
      <c r="P46" s="116">
        <v>0</v>
      </c>
      <c r="Q46" s="116">
        <v>-46.32</v>
      </c>
      <c r="R46" s="116">
        <v>0</v>
      </c>
      <c r="S46" s="232"/>
      <c r="T46" s="205"/>
      <c r="U46" s="32">
        <f t="shared" si="25"/>
        <v>0</v>
      </c>
      <c r="V46" s="32">
        <f t="shared" si="26"/>
        <v>653.67999999999995</v>
      </c>
      <c r="W46" s="32">
        <f t="shared" si="27"/>
        <v>0</v>
      </c>
      <c r="X46" s="227"/>
      <c r="Y46" s="203"/>
      <c r="Z46" s="203"/>
      <c r="AA46" s="203"/>
      <c r="AB46" s="203"/>
      <c r="AC46" s="205"/>
      <c r="AD46" s="204"/>
      <c r="AE46" s="204"/>
      <c r="AF46" s="204"/>
      <c r="AG46" s="204"/>
      <c r="AH46" s="227"/>
      <c r="AI46" s="203"/>
      <c r="AJ46" s="203"/>
      <c r="AK46" s="203"/>
      <c r="AL46" s="205"/>
      <c r="AM46" s="204"/>
      <c r="AN46" s="204"/>
      <c r="AO46" s="204"/>
      <c r="AP46" s="227"/>
      <c r="AQ46" s="203"/>
      <c r="AR46" s="203"/>
      <c r="AS46" s="203"/>
      <c r="AT46" s="205"/>
      <c r="AU46" s="204"/>
      <c r="AV46" s="204"/>
      <c r="AW46" s="204"/>
      <c r="AX46" s="227"/>
      <c r="AY46" s="203"/>
      <c r="AZ46" s="203"/>
      <c r="BA46" s="205"/>
      <c r="BB46" s="204"/>
      <c r="BC46" s="204"/>
      <c r="BD46" s="204"/>
      <c r="BE46" s="228"/>
      <c r="BF46" s="224"/>
    </row>
    <row r="47" spans="1:58" s="19" customFormat="1" ht="48" customHeight="1" x14ac:dyDescent="0.15">
      <c r="A47" s="51" t="s">
        <v>89</v>
      </c>
      <c r="B47" s="35" t="s">
        <v>63</v>
      </c>
      <c r="C47" s="35" t="s">
        <v>48</v>
      </c>
      <c r="D47" s="35">
        <v>7</v>
      </c>
      <c r="E47" s="39" t="s">
        <v>90</v>
      </c>
      <c r="F47" s="109" t="s">
        <v>91</v>
      </c>
      <c r="G47" s="120" t="s">
        <v>92</v>
      </c>
      <c r="H47" s="111">
        <f>I47+J47+K47</f>
        <v>1861.25</v>
      </c>
      <c r="I47" s="110">
        <v>1361.25</v>
      </c>
      <c r="J47" s="116">
        <v>500</v>
      </c>
      <c r="K47" s="110">
        <v>0</v>
      </c>
      <c r="L47" s="21">
        <v>3127</v>
      </c>
      <c r="M47" s="104">
        <v>6121</v>
      </c>
      <c r="N47" s="117" t="s">
        <v>3</v>
      </c>
      <c r="O47" s="111">
        <f>P47+Q47+R47</f>
        <v>0</v>
      </c>
      <c r="P47" s="110">
        <v>0</v>
      </c>
      <c r="Q47" s="110">
        <v>0</v>
      </c>
      <c r="R47" s="110">
        <v>0</v>
      </c>
      <c r="S47" s="117" t="s">
        <v>3</v>
      </c>
      <c r="T47" s="121">
        <f t="shared" ref="T47:T68" si="28">U47+V47+W47</f>
        <v>1861.25</v>
      </c>
      <c r="U47" s="42">
        <f t="shared" si="25"/>
        <v>1361.25</v>
      </c>
      <c r="V47" s="42">
        <f t="shared" si="26"/>
        <v>500</v>
      </c>
      <c r="W47" s="106">
        <v>0</v>
      </c>
      <c r="X47" s="128">
        <f>Y47+Z47+AA47+AB47</f>
        <v>50639</v>
      </c>
      <c r="Y47" s="107">
        <v>0</v>
      </c>
      <c r="Z47" s="107">
        <v>50639</v>
      </c>
      <c r="AA47" s="107">
        <v>0</v>
      </c>
      <c r="AB47" s="107">
        <v>0</v>
      </c>
      <c r="AC47" s="118">
        <f>AD47+AE47+AF47+AG47</f>
        <v>25639</v>
      </c>
      <c r="AD47" s="108">
        <v>0</v>
      </c>
      <c r="AE47" s="108">
        <v>25639</v>
      </c>
      <c r="AF47" s="108">
        <v>0</v>
      </c>
      <c r="AG47" s="108">
        <v>0</v>
      </c>
      <c r="AH47" s="128">
        <f>AI47+AJ47+AK47</f>
        <v>0</v>
      </c>
      <c r="AI47" s="107">
        <v>0</v>
      </c>
      <c r="AJ47" s="107">
        <v>0</v>
      </c>
      <c r="AK47" s="107">
        <v>0</v>
      </c>
      <c r="AL47" s="118">
        <f>AM47+AN47+AO47</f>
        <v>25000</v>
      </c>
      <c r="AM47" s="108">
        <v>0</v>
      </c>
      <c r="AN47" s="108">
        <v>25000</v>
      </c>
      <c r="AO47" s="108">
        <v>0</v>
      </c>
      <c r="AP47" s="128">
        <f>AQ47+AR47+AS47</f>
        <v>0</v>
      </c>
      <c r="AQ47" s="107">
        <v>0</v>
      </c>
      <c r="AR47" s="107">
        <v>0</v>
      </c>
      <c r="AS47" s="107">
        <v>0</v>
      </c>
      <c r="AT47" s="118">
        <f>AU47+AV47+AW47</f>
        <v>0</v>
      </c>
      <c r="AU47" s="108">
        <v>0</v>
      </c>
      <c r="AV47" s="108">
        <v>0</v>
      </c>
      <c r="AW47" s="108">
        <v>0</v>
      </c>
      <c r="AX47" s="137">
        <f>AY47+AZ47</f>
        <v>0</v>
      </c>
      <c r="AY47" s="107">
        <v>0</v>
      </c>
      <c r="AZ47" s="107">
        <v>0</v>
      </c>
      <c r="BA47" s="139">
        <f>BB47+BC47</f>
        <v>0</v>
      </c>
      <c r="BB47" s="108">
        <v>0</v>
      </c>
      <c r="BC47" s="108">
        <v>0</v>
      </c>
      <c r="BD47" s="108">
        <v>0</v>
      </c>
      <c r="BE47" s="115">
        <f>G47+H47+X47+AH47+AP47+AX47+BD47</f>
        <v>52500.25</v>
      </c>
      <c r="BF47" s="142">
        <f>G47+T47+AC47+AL47+AT47+BA47+BD47</f>
        <v>52500.25</v>
      </c>
    </row>
    <row r="48" spans="1:58" s="19" customFormat="1" ht="48" customHeight="1" x14ac:dyDescent="0.15">
      <c r="A48" s="51" t="s">
        <v>93</v>
      </c>
      <c r="B48" s="35" t="s">
        <v>63</v>
      </c>
      <c r="C48" s="35" t="s">
        <v>48</v>
      </c>
      <c r="D48" s="35">
        <v>7</v>
      </c>
      <c r="E48" s="39" t="s">
        <v>94</v>
      </c>
      <c r="F48" s="109" t="s">
        <v>95</v>
      </c>
      <c r="G48" s="120" t="s">
        <v>96</v>
      </c>
      <c r="H48" s="111">
        <f>I48+J48+K48</f>
        <v>11164.91</v>
      </c>
      <c r="I48" s="110">
        <v>100</v>
      </c>
      <c r="J48" s="116">
        <v>11064.91</v>
      </c>
      <c r="K48" s="110">
        <v>0</v>
      </c>
      <c r="L48" s="21">
        <v>3299</v>
      </c>
      <c r="M48" s="34">
        <v>6121</v>
      </c>
      <c r="N48" s="117" t="s">
        <v>3</v>
      </c>
      <c r="O48" s="111">
        <f>P48+Q48+R48</f>
        <v>-11036.31</v>
      </c>
      <c r="P48" s="110">
        <v>0</v>
      </c>
      <c r="Q48" s="110">
        <v>-11036.31</v>
      </c>
      <c r="R48" s="110">
        <v>0</v>
      </c>
      <c r="S48" s="117" t="s">
        <v>3</v>
      </c>
      <c r="T48" s="121">
        <f t="shared" si="28"/>
        <v>128.60000000000036</v>
      </c>
      <c r="U48" s="42">
        <f t="shared" ref="U48" si="29">I48+P48</f>
        <v>100</v>
      </c>
      <c r="V48" s="42">
        <f t="shared" ref="V48" si="30">J48+Q48</f>
        <v>28.600000000000364</v>
      </c>
      <c r="W48" s="106">
        <v>0</v>
      </c>
      <c r="X48" s="128">
        <f t="shared" ref="X48:X49" si="31">Y48+Z48+AA48+AB48</f>
        <v>100000</v>
      </c>
      <c r="Y48" s="107">
        <v>0</v>
      </c>
      <c r="Z48" s="107">
        <v>100000</v>
      </c>
      <c r="AA48" s="107">
        <v>0</v>
      </c>
      <c r="AB48" s="107">
        <v>0</v>
      </c>
      <c r="AC48" s="118">
        <f t="shared" ref="AC48:AC49" si="32">AD48+AE48+AF48+AG48</f>
        <v>11036.31</v>
      </c>
      <c r="AD48" s="108">
        <v>0</v>
      </c>
      <c r="AE48" s="108">
        <v>11036.31</v>
      </c>
      <c r="AF48" s="108">
        <v>0</v>
      </c>
      <c r="AG48" s="108">
        <v>0</v>
      </c>
      <c r="AH48" s="128">
        <f>AI48+AJ48+AK48</f>
        <v>0</v>
      </c>
      <c r="AI48" s="107">
        <v>0</v>
      </c>
      <c r="AJ48" s="107">
        <v>0</v>
      </c>
      <c r="AK48" s="107">
        <v>0</v>
      </c>
      <c r="AL48" s="118">
        <f>AM48+AN48+AO48</f>
        <v>0</v>
      </c>
      <c r="AM48" s="108">
        <v>0</v>
      </c>
      <c r="AN48" s="108">
        <v>0</v>
      </c>
      <c r="AO48" s="108">
        <v>0</v>
      </c>
      <c r="AP48" s="128">
        <f>AQ48+AR48+AS48</f>
        <v>100000</v>
      </c>
      <c r="AQ48" s="107">
        <v>0</v>
      </c>
      <c r="AR48" s="107">
        <v>100000</v>
      </c>
      <c r="AS48" s="107">
        <v>0</v>
      </c>
      <c r="AT48" s="118">
        <f>AU48+AV48+AW48</f>
        <v>0</v>
      </c>
      <c r="AU48" s="108">
        <v>0</v>
      </c>
      <c r="AV48" s="108">
        <v>0</v>
      </c>
      <c r="AW48" s="108">
        <v>0</v>
      </c>
      <c r="AX48" s="137">
        <f>AY48+AZ48</f>
        <v>69023</v>
      </c>
      <c r="AY48" s="107">
        <v>69023</v>
      </c>
      <c r="AZ48" s="107">
        <v>0</v>
      </c>
      <c r="BA48" s="139">
        <f>BB48+BC48</f>
        <v>0</v>
      </c>
      <c r="BB48" s="108">
        <v>0</v>
      </c>
      <c r="BC48" s="108">
        <v>0</v>
      </c>
      <c r="BD48" s="108">
        <v>0</v>
      </c>
      <c r="BE48" s="115">
        <f>G48+H48+X48+AH48+AP48+AX48+BD48</f>
        <v>282500.27</v>
      </c>
      <c r="BF48" s="142">
        <f>G48+T48+AC48+AL48+AT48+BA48+BD48</f>
        <v>13477.27</v>
      </c>
    </row>
    <row r="49" spans="1:60" s="19" customFormat="1" ht="48" customHeight="1" x14ac:dyDescent="0.15">
      <c r="A49" s="51" t="s">
        <v>97</v>
      </c>
      <c r="B49" s="35" t="s">
        <v>63</v>
      </c>
      <c r="C49" s="35" t="s">
        <v>48</v>
      </c>
      <c r="D49" s="35">
        <v>7</v>
      </c>
      <c r="E49" s="39" t="s">
        <v>99</v>
      </c>
      <c r="F49" s="109" t="s">
        <v>98</v>
      </c>
      <c r="G49" s="120" t="s">
        <v>100</v>
      </c>
      <c r="H49" s="111">
        <f>I49+J49+K49</f>
        <v>1500</v>
      </c>
      <c r="I49" s="110">
        <v>0</v>
      </c>
      <c r="J49" s="116">
        <v>1500</v>
      </c>
      <c r="K49" s="110">
        <v>0</v>
      </c>
      <c r="L49" s="30">
        <v>3121</v>
      </c>
      <c r="M49" s="34">
        <v>6121</v>
      </c>
      <c r="N49" s="117" t="s">
        <v>3</v>
      </c>
      <c r="O49" s="111">
        <f>P49+Q49+R49</f>
        <v>-1150</v>
      </c>
      <c r="P49" s="110">
        <v>0</v>
      </c>
      <c r="Q49" s="110">
        <v>-1150</v>
      </c>
      <c r="R49" s="110">
        <v>0</v>
      </c>
      <c r="S49" s="117" t="s">
        <v>3</v>
      </c>
      <c r="T49" s="121">
        <f t="shared" si="28"/>
        <v>350</v>
      </c>
      <c r="U49" s="42">
        <f t="shared" ref="U49" si="33">I49+P49</f>
        <v>0</v>
      </c>
      <c r="V49" s="42">
        <f t="shared" ref="V49" si="34">J49+Q49</f>
        <v>350</v>
      </c>
      <c r="W49" s="106">
        <v>0</v>
      </c>
      <c r="X49" s="128">
        <f t="shared" si="31"/>
        <v>12850</v>
      </c>
      <c r="Y49" s="107">
        <v>0</v>
      </c>
      <c r="Z49" s="107">
        <v>12850</v>
      </c>
      <c r="AA49" s="107">
        <v>0</v>
      </c>
      <c r="AB49" s="107">
        <v>0</v>
      </c>
      <c r="AC49" s="118">
        <f t="shared" si="32"/>
        <v>14000</v>
      </c>
      <c r="AD49" s="108">
        <v>0</v>
      </c>
      <c r="AE49" s="108">
        <v>14000</v>
      </c>
      <c r="AF49" s="108">
        <v>0</v>
      </c>
      <c r="AG49" s="108">
        <v>0</v>
      </c>
      <c r="AH49" s="128">
        <f>AI49+AJ49+AK49</f>
        <v>0</v>
      </c>
      <c r="AI49" s="107">
        <v>0</v>
      </c>
      <c r="AJ49" s="107">
        <v>0</v>
      </c>
      <c r="AK49" s="107">
        <v>0</v>
      </c>
      <c r="AL49" s="118">
        <f>AM49+AN49+AO49</f>
        <v>0</v>
      </c>
      <c r="AM49" s="108">
        <v>0</v>
      </c>
      <c r="AN49" s="108">
        <v>0</v>
      </c>
      <c r="AO49" s="108">
        <v>0</v>
      </c>
      <c r="AP49" s="128">
        <f>AQ49+AR49+AS49</f>
        <v>0</v>
      </c>
      <c r="AQ49" s="107">
        <v>0</v>
      </c>
      <c r="AR49" s="107">
        <v>0</v>
      </c>
      <c r="AS49" s="107">
        <v>0</v>
      </c>
      <c r="AT49" s="118">
        <f>AU49+AV49+AW49</f>
        <v>0</v>
      </c>
      <c r="AU49" s="108">
        <v>0</v>
      </c>
      <c r="AV49" s="108">
        <v>0</v>
      </c>
      <c r="AW49" s="108">
        <v>0</v>
      </c>
      <c r="AX49" s="137">
        <f>AY49+AZ49</f>
        <v>0</v>
      </c>
      <c r="AY49" s="107">
        <v>0</v>
      </c>
      <c r="AZ49" s="107">
        <v>0</v>
      </c>
      <c r="BA49" s="139">
        <f>BB49+BC49</f>
        <v>0</v>
      </c>
      <c r="BB49" s="108">
        <v>0</v>
      </c>
      <c r="BC49" s="108">
        <v>0</v>
      </c>
      <c r="BD49" s="108">
        <v>0</v>
      </c>
      <c r="BE49" s="115">
        <f>G49+H49+X49+AH49+AP49+AX49+BD49</f>
        <v>14650</v>
      </c>
      <c r="BF49" s="142">
        <f>G49+T49+AC49+AL49+AT49+BA49+BD49</f>
        <v>14650</v>
      </c>
    </row>
    <row r="50" spans="1:60" s="19" customFormat="1" ht="24" customHeight="1" x14ac:dyDescent="0.15">
      <c r="A50" s="218" t="s">
        <v>102</v>
      </c>
      <c r="B50" s="219" t="s">
        <v>63</v>
      </c>
      <c r="C50" s="219" t="s">
        <v>108</v>
      </c>
      <c r="D50" s="219">
        <v>7</v>
      </c>
      <c r="E50" s="220" t="s">
        <v>101</v>
      </c>
      <c r="F50" s="109" t="s">
        <v>103</v>
      </c>
      <c r="G50" s="225">
        <v>1781.15</v>
      </c>
      <c r="H50" s="164">
        <f>I50+J50+K50</f>
        <v>908.59</v>
      </c>
      <c r="I50" s="110">
        <v>908.59</v>
      </c>
      <c r="J50" s="116">
        <v>0</v>
      </c>
      <c r="K50" s="110">
        <v>0</v>
      </c>
      <c r="L50" s="29">
        <v>3121</v>
      </c>
      <c r="M50" s="34">
        <v>6351</v>
      </c>
      <c r="N50" s="117">
        <v>908581</v>
      </c>
      <c r="O50" s="164">
        <f>SUM(P50:R51)</f>
        <v>150</v>
      </c>
      <c r="P50" s="110">
        <v>0</v>
      </c>
      <c r="Q50" s="110">
        <v>0</v>
      </c>
      <c r="R50" s="110">
        <v>0</v>
      </c>
      <c r="S50" s="117">
        <v>0</v>
      </c>
      <c r="T50" s="174">
        <f>SUM(U50:W51)</f>
        <v>1058.5900000000001</v>
      </c>
      <c r="U50" s="42">
        <f t="shared" ref="U50:U53" si="35">I50+P50</f>
        <v>908.59</v>
      </c>
      <c r="V50" s="42">
        <f t="shared" ref="V50:V53" si="36">J50+Q50</f>
        <v>0</v>
      </c>
      <c r="W50" s="106">
        <v>0</v>
      </c>
      <c r="X50" s="178">
        <f>Y50+Z50+AA50+AB50</f>
        <v>60500</v>
      </c>
      <c r="Y50" s="180">
        <v>0</v>
      </c>
      <c r="Z50" s="180">
        <v>60500</v>
      </c>
      <c r="AA50" s="180">
        <v>0</v>
      </c>
      <c r="AB50" s="180">
        <v>0</v>
      </c>
      <c r="AC50" s="174">
        <f>AD50+AE50+AF50+AG50</f>
        <v>50000</v>
      </c>
      <c r="AD50" s="176">
        <v>0</v>
      </c>
      <c r="AE50" s="176">
        <v>50000</v>
      </c>
      <c r="AF50" s="176">
        <v>0</v>
      </c>
      <c r="AG50" s="176">
        <v>0</v>
      </c>
      <c r="AH50" s="178">
        <f>AI50+AJ50+AK50</f>
        <v>0</v>
      </c>
      <c r="AI50" s="180">
        <v>0</v>
      </c>
      <c r="AJ50" s="180">
        <v>0</v>
      </c>
      <c r="AK50" s="180">
        <v>0</v>
      </c>
      <c r="AL50" s="174">
        <f>AM50+AN50+AO50</f>
        <v>20500</v>
      </c>
      <c r="AM50" s="176">
        <v>0</v>
      </c>
      <c r="AN50" s="176">
        <v>20500</v>
      </c>
      <c r="AO50" s="176">
        <v>0</v>
      </c>
      <c r="AP50" s="178">
        <f>AQ50+AR50+AS50</f>
        <v>0</v>
      </c>
      <c r="AQ50" s="180">
        <v>0</v>
      </c>
      <c r="AR50" s="180">
        <v>0</v>
      </c>
      <c r="AS50" s="180">
        <v>0</v>
      </c>
      <c r="AT50" s="174">
        <f>AU50+AV50+AW50</f>
        <v>0</v>
      </c>
      <c r="AU50" s="176">
        <v>0</v>
      </c>
      <c r="AV50" s="176">
        <v>0</v>
      </c>
      <c r="AW50" s="176">
        <v>0</v>
      </c>
      <c r="AX50" s="178">
        <f>AY50+AZ50</f>
        <v>0</v>
      </c>
      <c r="AY50" s="180">
        <v>0</v>
      </c>
      <c r="AZ50" s="180">
        <v>0</v>
      </c>
      <c r="BA50" s="174">
        <f>BB50+BC50</f>
        <v>0</v>
      </c>
      <c r="BB50" s="176">
        <v>0</v>
      </c>
      <c r="BC50" s="176">
        <v>0</v>
      </c>
      <c r="BD50" s="176">
        <v>0</v>
      </c>
      <c r="BE50" s="180">
        <f>G50+H50+X50+AH50+AP50+AX50+BD50</f>
        <v>63189.74</v>
      </c>
      <c r="BF50" s="201">
        <f>G50+T50+T51+AC50+AL50+AT50+BA50+BD50</f>
        <v>73339.739999999991</v>
      </c>
      <c r="BG50" s="31"/>
    </row>
    <row r="51" spans="1:60" s="19" customFormat="1" ht="24" customHeight="1" x14ac:dyDescent="0.15">
      <c r="A51" s="218"/>
      <c r="B51" s="219"/>
      <c r="C51" s="219"/>
      <c r="D51" s="219"/>
      <c r="E51" s="220"/>
      <c r="F51" s="22" t="s">
        <v>104</v>
      </c>
      <c r="G51" s="226"/>
      <c r="H51" s="165"/>
      <c r="I51" s="110">
        <v>0</v>
      </c>
      <c r="J51" s="116">
        <v>0</v>
      </c>
      <c r="K51" s="110">
        <v>0</v>
      </c>
      <c r="L51" s="29">
        <v>3121</v>
      </c>
      <c r="M51" s="34">
        <v>6121</v>
      </c>
      <c r="N51" s="117" t="s">
        <v>3</v>
      </c>
      <c r="O51" s="165"/>
      <c r="P51" s="110">
        <v>150</v>
      </c>
      <c r="Q51" s="110">
        <v>0</v>
      </c>
      <c r="R51" s="110">
        <v>0</v>
      </c>
      <c r="S51" s="117">
        <v>0</v>
      </c>
      <c r="T51" s="175"/>
      <c r="U51" s="42">
        <f t="shared" si="35"/>
        <v>150</v>
      </c>
      <c r="V51" s="42">
        <f t="shared" si="36"/>
        <v>0</v>
      </c>
      <c r="W51" s="106">
        <v>0</v>
      </c>
      <c r="X51" s="179"/>
      <c r="Y51" s="181"/>
      <c r="Z51" s="181"/>
      <c r="AA51" s="181"/>
      <c r="AB51" s="181"/>
      <c r="AC51" s="182"/>
      <c r="AD51" s="177"/>
      <c r="AE51" s="177"/>
      <c r="AF51" s="177"/>
      <c r="AG51" s="177"/>
      <c r="AH51" s="179"/>
      <c r="AI51" s="181"/>
      <c r="AJ51" s="181"/>
      <c r="AK51" s="181"/>
      <c r="AL51" s="182"/>
      <c r="AM51" s="177"/>
      <c r="AN51" s="177"/>
      <c r="AO51" s="177"/>
      <c r="AP51" s="179"/>
      <c r="AQ51" s="181"/>
      <c r="AR51" s="181"/>
      <c r="AS51" s="181"/>
      <c r="AT51" s="182"/>
      <c r="AU51" s="177"/>
      <c r="AV51" s="177"/>
      <c r="AW51" s="177"/>
      <c r="AX51" s="179"/>
      <c r="AY51" s="181"/>
      <c r="AZ51" s="181"/>
      <c r="BA51" s="182"/>
      <c r="BB51" s="177"/>
      <c r="BC51" s="177"/>
      <c r="BD51" s="177"/>
      <c r="BE51" s="181"/>
      <c r="BF51" s="202"/>
    </row>
    <row r="52" spans="1:60" s="19" customFormat="1" ht="48" customHeight="1" x14ac:dyDescent="0.15">
      <c r="A52" s="51" t="s">
        <v>105</v>
      </c>
      <c r="B52" s="35" t="s">
        <v>63</v>
      </c>
      <c r="C52" s="35" t="s">
        <v>41</v>
      </c>
      <c r="D52" s="35">
        <v>7</v>
      </c>
      <c r="E52" s="39" t="s">
        <v>153</v>
      </c>
      <c r="F52" s="109" t="s">
        <v>106</v>
      </c>
      <c r="G52" s="120" t="s">
        <v>92</v>
      </c>
      <c r="H52" s="111">
        <f t="shared" ref="H52:H68" si="37">I52+J52+K52</f>
        <v>1500</v>
      </c>
      <c r="I52" s="110">
        <v>0</v>
      </c>
      <c r="J52" s="116">
        <v>1500</v>
      </c>
      <c r="K52" s="110">
        <v>0</v>
      </c>
      <c r="L52" s="30">
        <v>3121</v>
      </c>
      <c r="M52" s="34">
        <v>6351</v>
      </c>
      <c r="N52" s="117">
        <v>1500000</v>
      </c>
      <c r="O52" s="111">
        <f t="shared" ref="O52:O68" si="38">P52+Q52+R52</f>
        <v>-1372.95</v>
      </c>
      <c r="P52" s="110">
        <v>0</v>
      </c>
      <c r="Q52" s="110">
        <v>-1372.95</v>
      </c>
      <c r="R52" s="110">
        <v>0</v>
      </c>
      <c r="S52" s="117">
        <v>-1372950</v>
      </c>
      <c r="T52" s="121">
        <f t="shared" si="28"/>
        <v>127.04999999999995</v>
      </c>
      <c r="U52" s="42">
        <f t="shared" si="35"/>
        <v>0</v>
      </c>
      <c r="V52" s="42">
        <f t="shared" si="36"/>
        <v>127.04999999999995</v>
      </c>
      <c r="W52" s="106">
        <v>0</v>
      </c>
      <c r="X52" s="128">
        <f>Y52+Z52+AA52+AB52</f>
        <v>20000</v>
      </c>
      <c r="Y52" s="107">
        <v>0</v>
      </c>
      <c r="Z52" s="107">
        <v>20000</v>
      </c>
      <c r="AA52" s="107">
        <v>0</v>
      </c>
      <c r="AB52" s="107">
        <v>0</v>
      </c>
      <c r="AC52" s="118">
        <f>AD52+AE52+AF52+AG52</f>
        <v>21372.95</v>
      </c>
      <c r="AD52" s="108">
        <v>0</v>
      </c>
      <c r="AE52" s="108">
        <v>21372.95</v>
      </c>
      <c r="AF52" s="108">
        <v>0</v>
      </c>
      <c r="AG52" s="108">
        <v>0</v>
      </c>
      <c r="AH52" s="128">
        <f t="shared" ref="AH52:AH68" si="39">AI52+AJ52+AK52</f>
        <v>0</v>
      </c>
      <c r="AI52" s="107">
        <v>0</v>
      </c>
      <c r="AJ52" s="107">
        <v>0</v>
      </c>
      <c r="AK52" s="107">
        <v>0</v>
      </c>
      <c r="AL52" s="118">
        <f t="shared" ref="AL52:AL68" si="40">AM52+AN52+AO52</f>
        <v>0</v>
      </c>
      <c r="AM52" s="108">
        <v>0</v>
      </c>
      <c r="AN52" s="108">
        <v>0</v>
      </c>
      <c r="AO52" s="108">
        <v>0</v>
      </c>
      <c r="AP52" s="128">
        <f t="shared" ref="AP52:AP68" si="41">AQ52+AR52+AS52</f>
        <v>0</v>
      </c>
      <c r="AQ52" s="107">
        <v>0</v>
      </c>
      <c r="AR52" s="107">
        <v>0</v>
      </c>
      <c r="AS52" s="107">
        <v>0</v>
      </c>
      <c r="AT52" s="118">
        <f t="shared" ref="AT52:AT68" si="42">AU52+AV52+AW52</f>
        <v>0</v>
      </c>
      <c r="AU52" s="108">
        <v>0</v>
      </c>
      <c r="AV52" s="108">
        <v>0</v>
      </c>
      <c r="AW52" s="108">
        <v>0</v>
      </c>
      <c r="AX52" s="137">
        <f t="shared" ref="AX52:AX68" si="43">AY52+AZ52</f>
        <v>0</v>
      </c>
      <c r="AY52" s="107">
        <v>0</v>
      </c>
      <c r="AZ52" s="107">
        <v>0</v>
      </c>
      <c r="BA52" s="139">
        <f t="shared" ref="BA52:BA68" si="44">BB52+BC52</f>
        <v>0</v>
      </c>
      <c r="BB52" s="108">
        <v>0</v>
      </c>
      <c r="BC52" s="108">
        <v>0</v>
      </c>
      <c r="BD52" s="108">
        <v>0</v>
      </c>
      <c r="BE52" s="115">
        <f t="shared" ref="BE52:BE67" si="45">G52+H52+X52+AH52+AP52+AX52+BD52</f>
        <v>21500</v>
      </c>
      <c r="BF52" s="142">
        <f t="shared" ref="BF52:BF67" si="46">G52+T52+AC52+AL52+AT52+BA52+BD52</f>
        <v>21500</v>
      </c>
    </row>
    <row r="53" spans="1:60" s="19" customFormat="1" ht="48" customHeight="1" x14ac:dyDescent="0.15">
      <c r="A53" s="51" t="s">
        <v>107</v>
      </c>
      <c r="B53" s="35" t="s">
        <v>63</v>
      </c>
      <c r="C53" s="35" t="s">
        <v>41</v>
      </c>
      <c r="D53" s="35">
        <v>7</v>
      </c>
      <c r="E53" s="39" t="s">
        <v>109</v>
      </c>
      <c r="F53" s="109" t="s">
        <v>110</v>
      </c>
      <c r="G53" s="120" t="s">
        <v>92</v>
      </c>
      <c r="H53" s="111">
        <f t="shared" si="37"/>
        <v>23000</v>
      </c>
      <c r="I53" s="110">
        <v>0</v>
      </c>
      <c r="J53" s="116">
        <v>23000</v>
      </c>
      <c r="K53" s="110">
        <v>0</v>
      </c>
      <c r="L53" s="21">
        <v>3127</v>
      </c>
      <c r="M53" s="34">
        <v>6351</v>
      </c>
      <c r="N53" s="117">
        <v>23000000</v>
      </c>
      <c r="O53" s="111">
        <f t="shared" si="38"/>
        <v>0</v>
      </c>
      <c r="P53" s="110">
        <v>0</v>
      </c>
      <c r="Q53" s="110">
        <v>0</v>
      </c>
      <c r="R53" s="110">
        <v>0</v>
      </c>
      <c r="S53" s="117">
        <v>0</v>
      </c>
      <c r="T53" s="121">
        <f t="shared" si="28"/>
        <v>23000</v>
      </c>
      <c r="U53" s="42">
        <f t="shared" si="35"/>
        <v>0</v>
      </c>
      <c r="V53" s="42">
        <f t="shared" si="36"/>
        <v>23000</v>
      </c>
      <c r="W53" s="106">
        <v>0</v>
      </c>
      <c r="X53" s="128">
        <f>Y53+Z53+AA53+AB53</f>
        <v>0</v>
      </c>
      <c r="Y53" s="107">
        <v>0</v>
      </c>
      <c r="Z53" s="107">
        <v>0</v>
      </c>
      <c r="AA53" s="107">
        <v>0</v>
      </c>
      <c r="AB53" s="107">
        <v>0</v>
      </c>
      <c r="AC53" s="118">
        <f>AD53+AE53+AF53+AG53</f>
        <v>2000</v>
      </c>
      <c r="AD53" s="108">
        <v>0</v>
      </c>
      <c r="AE53" s="108">
        <v>2000</v>
      </c>
      <c r="AF53" s="108">
        <v>0</v>
      </c>
      <c r="AG53" s="108">
        <v>0</v>
      </c>
      <c r="AH53" s="128">
        <f t="shared" si="39"/>
        <v>0</v>
      </c>
      <c r="AI53" s="107">
        <v>0</v>
      </c>
      <c r="AJ53" s="107">
        <v>0</v>
      </c>
      <c r="AK53" s="107">
        <v>0</v>
      </c>
      <c r="AL53" s="118">
        <f t="shared" si="40"/>
        <v>0</v>
      </c>
      <c r="AM53" s="108">
        <v>0</v>
      </c>
      <c r="AN53" s="108">
        <v>0</v>
      </c>
      <c r="AO53" s="108">
        <v>0</v>
      </c>
      <c r="AP53" s="128">
        <f t="shared" si="41"/>
        <v>0</v>
      </c>
      <c r="AQ53" s="107">
        <v>0</v>
      </c>
      <c r="AR53" s="107">
        <v>0</v>
      </c>
      <c r="AS53" s="107">
        <v>0</v>
      </c>
      <c r="AT53" s="118">
        <f t="shared" si="42"/>
        <v>0</v>
      </c>
      <c r="AU53" s="108">
        <v>0</v>
      </c>
      <c r="AV53" s="108">
        <v>0</v>
      </c>
      <c r="AW53" s="108">
        <v>0</v>
      </c>
      <c r="AX53" s="137">
        <f t="shared" si="43"/>
        <v>0</v>
      </c>
      <c r="AY53" s="107">
        <v>0</v>
      </c>
      <c r="AZ53" s="107">
        <v>0</v>
      </c>
      <c r="BA53" s="139">
        <f t="shared" si="44"/>
        <v>0</v>
      </c>
      <c r="BB53" s="108">
        <v>0</v>
      </c>
      <c r="BC53" s="108">
        <v>0</v>
      </c>
      <c r="BD53" s="108">
        <v>0</v>
      </c>
      <c r="BE53" s="115">
        <f t="shared" si="45"/>
        <v>23000</v>
      </c>
      <c r="BF53" s="142">
        <f t="shared" si="46"/>
        <v>25000</v>
      </c>
    </row>
    <row r="54" spans="1:60" s="19" customFormat="1" ht="48" customHeight="1" x14ac:dyDescent="0.15">
      <c r="A54" s="51" t="s">
        <v>111</v>
      </c>
      <c r="B54" s="35" t="s">
        <v>63</v>
      </c>
      <c r="C54" s="35" t="s">
        <v>41</v>
      </c>
      <c r="D54" s="35">
        <v>7</v>
      </c>
      <c r="E54" s="39" t="s">
        <v>112</v>
      </c>
      <c r="F54" s="109" t="s">
        <v>113</v>
      </c>
      <c r="G54" s="120" t="s">
        <v>92</v>
      </c>
      <c r="H54" s="111">
        <f t="shared" si="37"/>
        <v>7949.68</v>
      </c>
      <c r="I54" s="110">
        <v>7949.68</v>
      </c>
      <c r="J54" s="116">
        <v>0</v>
      </c>
      <c r="K54" s="110">
        <v>0</v>
      </c>
      <c r="L54" s="21">
        <v>3127</v>
      </c>
      <c r="M54" s="34">
        <v>6351</v>
      </c>
      <c r="N54" s="117">
        <v>7949672.0999999996</v>
      </c>
      <c r="O54" s="111">
        <f t="shared" si="38"/>
        <v>0</v>
      </c>
      <c r="P54" s="110">
        <v>-7949.68</v>
      </c>
      <c r="Q54" s="110">
        <v>7949.68</v>
      </c>
      <c r="R54" s="110">
        <v>0</v>
      </c>
      <c r="S54" s="117">
        <v>0</v>
      </c>
      <c r="T54" s="121">
        <f t="shared" si="28"/>
        <v>7949.68</v>
      </c>
      <c r="U54" s="42">
        <f t="shared" ref="U54" si="47">I54+P54</f>
        <v>0</v>
      </c>
      <c r="V54" s="42">
        <f t="shared" ref="V54" si="48">J54+Q54</f>
        <v>7949.68</v>
      </c>
      <c r="W54" s="106">
        <v>0</v>
      </c>
      <c r="X54" s="128">
        <f t="shared" ref="X54:X55" si="49">Y54+Z54+AA54+AB54</f>
        <v>0</v>
      </c>
      <c r="Y54" s="107">
        <v>0</v>
      </c>
      <c r="Z54" s="107">
        <v>0</v>
      </c>
      <c r="AA54" s="107">
        <v>0</v>
      </c>
      <c r="AB54" s="107">
        <v>0</v>
      </c>
      <c r="AC54" s="118">
        <f t="shared" ref="AC54:AC55" si="50">AD54+AE54+AF54+AG54</f>
        <v>0</v>
      </c>
      <c r="AD54" s="108">
        <v>0</v>
      </c>
      <c r="AE54" s="108">
        <v>0</v>
      </c>
      <c r="AF54" s="108">
        <v>0</v>
      </c>
      <c r="AG54" s="108">
        <v>0</v>
      </c>
      <c r="AH54" s="128">
        <f t="shared" si="39"/>
        <v>0</v>
      </c>
      <c r="AI54" s="107">
        <v>0</v>
      </c>
      <c r="AJ54" s="107">
        <v>0</v>
      </c>
      <c r="AK54" s="107">
        <v>0</v>
      </c>
      <c r="AL54" s="118">
        <f t="shared" si="40"/>
        <v>0</v>
      </c>
      <c r="AM54" s="108">
        <v>0</v>
      </c>
      <c r="AN54" s="108">
        <v>0</v>
      </c>
      <c r="AO54" s="108">
        <v>0</v>
      </c>
      <c r="AP54" s="128">
        <f t="shared" si="41"/>
        <v>0</v>
      </c>
      <c r="AQ54" s="107">
        <v>0</v>
      </c>
      <c r="AR54" s="107">
        <v>0</v>
      </c>
      <c r="AS54" s="107">
        <v>0</v>
      </c>
      <c r="AT54" s="118">
        <f t="shared" si="42"/>
        <v>0</v>
      </c>
      <c r="AU54" s="108">
        <v>0</v>
      </c>
      <c r="AV54" s="108">
        <v>0</v>
      </c>
      <c r="AW54" s="108">
        <v>0</v>
      </c>
      <c r="AX54" s="137">
        <f t="shared" si="43"/>
        <v>0</v>
      </c>
      <c r="AY54" s="107">
        <v>0</v>
      </c>
      <c r="AZ54" s="107">
        <v>0</v>
      </c>
      <c r="BA54" s="139">
        <f t="shared" si="44"/>
        <v>0</v>
      </c>
      <c r="BB54" s="108">
        <v>0</v>
      </c>
      <c r="BC54" s="108">
        <v>0</v>
      </c>
      <c r="BD54" s="108">
        <v>0</v>
      </c>
      <c r="BE54" s="115">
        <f t="shared" si="45"/>
        <v>7949.68</v>
      </c>
      <c r="BF54" s="142">
        <f t="shared" si="46"/>
        <v>7949.68</v>
      </c>
    </row>
    <row r="55" spans="1:60" s="19" customFormat="1" ht="48" customHeight="1" x14ac:dyDescent="0.15">
      <c r="A55" s="51" t="s">
        <v>120</v>
      </c>
      <c r="B55" s="35" t="s">
        <v>124</v>
      </c>
      <c r="C55" s="35" t="s">
        <v>41</v>
      </c>
      <c r="D55" s="35">
        <v>7</v>
      </c>
      <c r="E55" s="39" t="s">
        <v>116</v>
      </c>
      <c r="F55" s="109" t="s">
        <v>137</v>
      </c>
      <c r="G55" s="110">
        <v>1672.98</v>
      </c>
      <c r="H55" s="111">
        <f t="shared" si="37"/>
        <v>43327.02</v>
      </c>
      <c r="I55" s="110">
        <v>2327.02</v>
      </c>
      <c r="J55" s="116">
        <v>41000</v>
      </c>
      <c r="K55" s="110">
        <v>0</v>
      </c>
      <c r="L55" s="21">
        <v>3522</v>
      </c>
      <c r="M55" s="34">
        <v>6351</v>
      </c>
      <c r="N55" s="117">
        <v>43327011.149999999</v>
      </c>
      <c r="O55" s="111">
        <f t="shared" si="38"/>
        <v>-32477.599999999999</v>
      </c>
      <c r="P55" s="110">
        <v>-1477.6</v>
      </c>
      <c r="Q55" s="110">
        <v>-31000</v>
      </c>
      <c r="R55" s="110">
        <v>0</v>
      </c>
      <c r="S55" s="117">
        <v>-32477591.149999999</v>
      </c>
      <c r="T55" s="121">
        <f t="shared" si="28"/>
        <v>10849.42</v>
      </c>
      <c r="U55" s="42">
        <f t="shared" ref="U55:U59" si="51">I55+P55</f>
        <v>849.42000000000007</v>
      </c>
      <c r="V55" s="42">
        <f t="shared" ref="V55:V59" si="52">J55+Q55</f>
        <v>10000</v>
      </c>
      <c r="W55" s="106">
        <v>0</v>
      </c>
      <c r="X55" s="128">
        <f t="shared" si="49"/>
        <v>0</v>
      </c>
      <c r="Y55" s="107">
        <v>0</v>
      </c>
      <c r="Z55" s="107">
        <v>0</v>
      </c>
      <c r="AA55" s="107">
        <v>0</v>
      </c>
      <c r="AB55" s="107">
        <v>0</v>
      </c>
      <c r="AC55" s="118">
        <f t="shared" si="50"/>
        <v>85000</v>
      </c>
      <c r="AD55" s="108">
        <v>0</v>
      </c>
      <c r="AE55" s="108">
        <v>85000</v>
      </c>
      <c r="AF55" s="108">
        <v>0</v>
      </c>
      <c r="AG55" s="108">
        <v>0</v>
      </c>
      <c r="AH55" s="128">
        <f t="shared" si="39"/>
        <v>0</v>
      </c>
      <c r="AI55" s="107">
        <v>0</v>
      </c>
      <c r="AJ55" s="107">
        <v>0</v>
      </c>
      <c r="AK55" s="107">
        <v>0</v>
      </c>
      <c r="AL55" s="118">
        <f t="shared" si="40"/>
        <v>10000</v>
      </c>
      <c r="AM55" s="108">
        <v>0</v>
      </c>
      <c r="AN55" s="108">
        <v>10000</v>
      </c>
      <c r="AO55" s="108">
        <v>0</v>
      </c>
      <c r="AP55" s="128">
        <f t="shared" si="41"/>
        <v>0</v>
      </c>
      <c r="AQ55" s="107">
        <v>0</v>
      </c>
      <c r="AR55" s="107">
        <v>0</v>
      </c>
      <c r="AS55" s="107">
        <v>0</v>
      </c>
      <c r="AT55" s="118">
        <f t="shared" si="42"/>
        <v>0</v>
      </c>
      <c r="AU55" s="108">
        <v>0</v>
      </c>
      <c r="AV55" s="108">
        <v>0</v>
      </c>
      <c r="AW55" s="108">
        <v>0</v>
      </c>
      <c r="AX55" s="137">
        <f t="shared" si="43"/>
        <v>0</v>
      </c>
      <c r="AY55" s="107">
        <v>0</v>
      </c>
      <c r="AZ55" s="107">
        <v>0</v>
      </c>
      <c r="BA55" s="139">
        <f t="shared" si="44"/>
        <v>0</v>
      </c>
      <c r="BB55" s="108">
        <v>0</v>
      </c>
      <c r="BC55" s="108">
        <v>0</v>
      </c>
      <c r="BD55" s="108">
        <v>0</v>
      </c>
      <c r="BE55" s="115">
        <f t="shared" si="45"/>
        <v>45000</v>
      </c>
      <c r="BF55" s="142">
        <f t="shared" si="46"/>
        <v>107522.4</v>
      </c>
      <c r="BH55" s="31"/>
    </row>
    <row r="56" spans="1:60" s="19" customFormat="1" ht="18" customHeight="1" x14ac:dyDescent="0.15">
      <c r="A56" s="218" t="s">
        <v>121</v>
      </c>
      <c r="B56" s="219" t="s">
        <v>124</v>
      </c>
      <c r="C56" s="219" t="s">
        <v>108</v>
      </c>
      <c r="D56" s="219">
        <v>7</v>
      </c>
      <c r="E56" s="220" t="s">
        <v>117</v>
      </c>
      <c r="F56" s="221" t="s">
        <v>138</v>
      </c>
      <c r="G56" s="229">
        <v>3787.3</v>
      </c>
      <c r="H56" s="223">
        <f>SUM(I56:K58)</f>
        <v>15197</v>
      </c>
      <c r="I56" s="116">
        <v>161.91</v>
      </c>
      <c r="J56" s="116">
        <v>34.11</v>
      </c>
      <c r="K56" s="116">
        <v>0</v>
      </c>
      <c r="L56" s="28">
        <v>3522</v>
      </c>
      <c r="M56" s="28">
        <v>5166</v>
      </c>
      <c r="N56" s="230">
        <v>14965890</v>
      </c>
      <c r="O56" s="223">
        <f>SUM(P56:R58)</f>
        <v>-14765.89</v>
      </c>
      <c r="P56" s="116">
        <v>0</v>
      </c>
      <c r="Q56" s="116">
        <v>0</v>
      </c>
      <c r="R56" s="116">
        <v>0</v>
      </c>
      <c r="S56" s="230">
        <v>-14765890</v>
      </c>
      <c r="T56" s="205">
        <f>H56+O56</f>
        <v>431.11000000000058</v>
      </c>
      <c r="U56" s="32">
        <f t="shared" ref="U56:U58" si="53">I56+P56</f>
        <v>161.91</v>
      </c>
      <c r="V56" s="32">
        <f t="shared" ref="V56:V58" si="54">J56+Q56</f>
        <v>34.11</v>
      </c>
      <c r="W56" s="32">
        <f t="shared" ref="W56:W58" si="55">K56+R56</f>
        <v>0</v>
      </c>
      <c r="X56" s="227">
        <f>Y56+Z56+AA56+AB56</f>
        <v>119416</v>
      </c>
      <c r="Y56" s="203">
        <v>0</v>
      </c>
      <c r="Z56" s="203">
        <v>119416</v>
      </c>
      <c r="AA56" s="203">
        <v>0</v>
      </c>
      <c r="AB56" s="203">
        <v>0</v>
      </c>
      <c r="AC56" s="205">
        <f>AD56+AE56+AF56+AG56</f>
        <v>134181.89000000001</v>
      </c>
      <c r="AD56" s="204">
        <v>0</v>
      </c>
      <c r="AE56" s="204">
        <v>134181.89000000001</v>
      </c>
      <c r="AF56" s="204">
        <v>0</v>
      </c>
      <c r="AG56" s="204">
        <v>0</v>
      </c>
      <c r="AH56" s="227">
        <f>AI56+AJ56+AK56</f>
        <v>50000</v>
      </c>
      <c r="AI56" s="203">
        <v>0</v>
      </c>
      <c r="AJ56" s="203">
        <v>50000</v>
      </c>
      <c r="AK56" s="203">
        <v>0</v>
      </c>
      <c r="AL56" s="205">
        <f>AM56+AN56+AO56</f>
        <v>50000</v>
      </c>
      <c r="AM56" s="204">
        <v>0</v>
      </c>
      <c r="AN56" s="204">
        <v>50000</v>
      </c>
      <c r="AO56" s="204">
        <v>0</v>
      </c>
      <c r="AP56" s="227">
        <v>0</v>
      </c>
      <c r="AQ56" s="203">
        <v>0</v>
      </c>
      <c r="AR56" s="203">
        <v>0</v>
      </c>
      <c r="AS56" s="203">
        <v>0</v>
      </c>
      <c r="AT56" s="205">
        <v>0</v>
      </c>
      <c r="AU56" s="204">
        <v>0</v>
      </c>
      <c r="AV56" s="204">
        <v>0</v>
      </c>
      <c r="AW56" s="204">
        <v>0</v>
      </c>
      <c r="AX56" s="227">
        <v>0</v>
      </c>
      <c r="AY56" s="203">
        <v>0</v>
      </c>
      <c r="AZ56" s="203">
        <v>0</v>
      </c>
      <c r="BA56" s="205">
        <v>0</v>
      </c>
      <c r="BB56" s="204">
        <v>0</v>
      </c>
      <c r="BC56" s="204">
        <v>0</v>
      </c>
      <c r="BD56" s="204">
        <v>0</v>
      </c>
      <c r="BE56" s="228">
        <f>G56+H56+X56+AH56+AP56+AX56+BD56</f>
        <v>188400.3</v>
      </c>
      <c r="BF56" s="224">
        <f>G56+T56+AC56+AL56+AT56+BA56+BD56</f>
        <v>188400.30000000002</v>
      </c>
    </row>
    <row r="57" spans="1:60" s="19" customFormat="1" ht="18.75" customHeight="1" x14ac:dyDescent="0.15">
      <c r="A57" s="218"/>
      <c r="B57" s="219"/>
      <c r="C57" s="219"/>
      <c r="D57" s="219"/>
      <c r="E57" s="220"/>
      <c r="F57" s="221"/>
      <c r="G57" s="229"/>
      <c r="H57" s="223"/>
      <c r="I57" s="116">
        <v>35.090000000000003</v>
      </c>
      <c r="J57" s="116">
        <v>0</v>
      </c>
      <c r="K57" s="116">
        <v>0</v>
      </c>
      <c r="L57" s="28">
        <v>3522</v>
      </c>
      <c r="M57" s="28">
        <v>6121</v>
      </c>
      <c r="N57" s="230"/>
      <c r="O57" s="223"/>
      <c r="P57" s="116">
        <v>0</v>
      </c>
      <c r="Q57" s="116">
        <v>0</v>
      </c>
      <c r="R57" s="116">
        <v>0</v>
      </c>
      <c r="S57" s="230"/>
      <c r="T57" s="205"/>
      <c r="U57" s="32">
        <f t="shared" si="53"/>
        <v>35.090000000000003</v>
      </c>
      <c r="V57" s="32">
        <f t="shared" si="54"/>
        <v>0</v>
      </c>
      <c r="W57" s="32">
        <f t="shared" si="55"/>
        <v>0</v>
      </c>
      <c r="X57" s="227"/>
      <c r="Y57" s="203"/>
      <c r="Z57" s="203"/>
      <c r="AA57" s="203"/>
      <c r="AB57" s="203"/>
      <c r="AC57" s="205"/>
      <c r="AD57" s="204"/>
      <c r="AE57" s="204"/>
      <c r="AF57" s="204"/>
      <c r="AG57" s="204"/>
      <c r="AH57" s="227"/>
      <c r="AI57" s="203"/>
      <c r="AJ57" s="203"/>
      <c r="AK57" s="203"/>
      <c r="AL57" s="205"/>
      <c r="AM57" s="204"/>
      <c r="AN57" s="204"/>
      <c r="AO57" s="204"/>
      <c r="AP57" s="227"/>
      <c r="AQ57" s="203"/>
      <c r="AR57" s="203"/>
      <c r="AS57" s="203"/>
      <c r="AT57" s="205"/>
      <c r="AU57" s="204"/>
      <c r="AV57" s="204"/>
      <c r="AW57" s="204"/>
      <c r="AX57" s="227"/>
      <c r="AY57" s="203"/>
      <c r="AZ57" s="203"/>
      <c r="BA57" s="205"/>
      <c r="BB57" s="204"/>
      <c r="BC57" s="204"/>
      <c r="BD57" s="204"/>
      <c r="BE57" s="228"/>
      <c r="BF57" s="224"/>
    </row>
    <row r="58" spans="1:60" s="19" customFormat="1" ht="18.75" customHeight="1" x14ac:dyDescent="0.15">
      <c r="A58" s="218"/>
      <c r="B58" s="219"/>
      <c r="C58" s="219"/>
      <c r="D58" s="219"/>
      <c r="E58" s="220"/>
      <c r="F58" s="221"/>
      <c r="G58" s="229"/>
      <c r="H58" s="223"/>
      <c r="I58" s="116">
        <v>0</v>
      </c>
      <c r="J58" s="116">
        <v>14965.89</v>
      </c>
      <c r="K58" s="116">
        <v>0</v>
      </c>
      <c r="L58" s="28">
        <v>3522</v>
      </c>
      <c r="M58" s="28">
        <v>6351</v>
      </c>
      <c r="N58" s="230"/>
      <c r="O58" s="223"/>
      <c r="P58" s="116">
        <v>0</v>
      </c>
      <c r="Q58" s="116">
        <v>-14765.89</v>
      </c>
      <c r="R58" s="116">
        <v>0</v>
      </c>
      <c r="S58" s="230"/>
      <c r="T58" s="205"/>
      <c r="U58" s="32">
        <f t="shared" si="53"/>
        <v>0</v>
      </c>
      <c r="V58" s="32">
        <f t="shared" si="54"/>
        <v>200</v>
      </c>
      <c r="W58" s="32">
        <f t="shared" si="55"/>
        <v>0</v>
      </c>
      <c r="X58" s="227"/>
      <c r="Y58" s="203"/>
      <c r="Z58" s="203"/>
      <c r="AA58" s="203"/>
      <c r="AB58" s="203"/>
      <c r="AC58" s="205"/>
      <c r="AD58" s="204"/>
      <c r="AE58" s="204"/>
      <c r="AF58" s="204"/>
      <c r="AG58" s="204"/>
      <c r="AH58" s="227"/>
      <c r="AI58" s="203"/>
      <c r="AJ58" s="203"/>
      <c r="AK58" s="203"/>
      <c r="AL58" s="205"/>
      <c r="AM58" s="204"/>
      <c r="AN58" s="204"/>
      <c r="AO58" s="204"/>
      <c r="AP58" s="227"/>
      <c r="AQ58" s="203"/>
      <c r="AR58" s="203"/>
      <c r="AS58" s="203"/>
      <c r="AT58" s="205"/>
      <c r="AU58" s="204"/>
      <c r="AV58" s="204"/>
      <c r="AW58" s="204"/>
      <c r="AX58" s="227"/>
      <c r="AY58" s="203"/>
      <c r="AZ58" s="203"/>
      <c r="BA58" s="205"/>
      <c r="BB58" s="204"/>
      <c r="BC58" s="204"/>
      <c r="BD58" s="204"/>
      <c r="BE58" s="228"/>
      <c r="BF58" s="224"/>
    </row>
    <row r="59" spans="1:60" s="19" customFormat="1" ht="48" customHeight="1" x14ac:dyDescent="0.15">
      <c r="A59" s="51" t="s">
        <v>122</v>
      </c>
      <c r="B59" s="35" t="s">
        <v>124</v>
      </c>
      <c r="C59" s="35" t="s">
        <v>48</v>
      </c>
      <c r="D59" s="35">
        <v>7</v>
      </c>
      <c r="E59" s="39" t="s">
        <v>118</v>
      </c>
      <c r="F59" s="109" t="s">
        <v>139</v>
      </c>
      <c r="G59" s="110">
        <v>443.22</v>
      </c>
      <c r="H59" s="111">
        <f t="shared" si="37"/>
        <v>2708.69</v>
      </c>
      <c r="I59" s="110">
        <v>708.69</v>
      </c>
      <c r="J59" s="116">
        <v>2000</v>
      </c>
      <c r="K59" s="110">
        <v>0</v>
      </c>
      <c r="L59" s="30">
        <v>3522</v>
      </c>
      <c r="M59" s="34">
        <v>6121</v>
      </c>
      <c r="N59" s="117" t="s">
        <v>3</v>
      </c>
      <c r="O59" s="111">
        <f t="shared" si="38"/>
        <v>-900</v>
      </c>
      <c r="P59" s="110">
        <v>0</v>
      </c>
      <c r="Q59" s="110">
        <v>-900</v>
      </c>
      <c r="R59" s="110">
        <v>0</v>
      </c>
      <c r="S59" s="117" t="s">
        <v>3</v>
      </c>
      <c r="T59" s="121">
        <f t="shared" si="28"/>
        <v>1808.69</v>
      </c>
      <c r="U59" s="42">
        <f t="shared" si="51"/>
        <v>708.69</v>
      </c>
      <c r="V59" s="42">
        <f t="shared" si="52"/>
        <v>1100</v>
      </c>
      <c r="W59" s="106">
        <v>0</v>
      </c>
      <c r="X59" s="128">
        <f>Y59+Z59+AA59+AB59</f>
        <v>22000</v>
      </c>
      <c r="Y59" s="107">
        <v>0</v>
      </c>
      <c r="Z59" s="107">
        <v>22000</v>
      </c>
      <c r="AA59" s="107">
        <v>0</v>
      </c>
      <c r="AB59" s="107">
        <v>0</v>
      </c>
      <c r="AC59" s="118">
        <f>AD59+AE59+AF59+AG59</f>
        <v>22900</v>
      </c>
      <c r="AD59" s="108">
        <v>0</v>
      </c>
      <c r="AE59" s="108">
        <v>22900</v>
      </c>
      <c r="AF59" s="108">
        <v>0</v>
      </c>
      <c r="AG59" s="108">
        <v>0</v>
      </c>
      <c r="AH59" s="128">
        <f t="shared" si="39"/>
        <v>0</v>
      </c>
      <c r="AI59" s="107">
        <v>0</v>
      </c>
      <c r="AJ59" s="107">
        <v>0</v>
      </c>
      <c r="AK59" s="107">
        <v>0</v>
      </c>
      <c r="AL59" s="118">
        <f t="shared" si="40"/>
        <v>0</v>
      </c>
      <c r="AM59" s="108">
        <v>0</v>
      </c>
      <c r="AN59" s="108">
        <v>0</v>
      </c>
      <c r="AO59" s="108">
        <v>0</v>
      </c>
      <c r="AP59" s="128">
        <f t="shared" si="41"/>
        <v>0</v>
      </c>
      <c r="AQ59" s="107">
        <v>0</v>
      </c>
      <c r="AR59" s="107">
        <v>0</v>
      </c>
      <c r="AS59" s="107">
        <v>0</v>
      </c>
      <c r="AT59" s="118">
        <f t="shared" si="42"/>
        <v>0</v>
      </c>
      <c r="AU59" s="108">
        <v>0</v>
      </c>
      <c r="AV59" s="108">
        <v>0</v>
      </c>
      <c r="AW59" s="108">
        <v>0</v>
      </c>
      <c r="AX59" s="137">
        <f t="shared" si="43"/>
        <v>0</v>
      </c>
      <c r="AY59" s="107">
        <v>0</v>
      </c>
      <c r="AZ59" s="107">
        <v>0</v>
      </c>
      <c r="BA59" s="139">
        <f t="shared" si="44"/>
        <v>0</v>
      </c>
      <c r="BB59" s="108">
        <v>0</v>
      </c>
      <c r="BC59" s="108">
        <v>0</v>
      </c>
      <c r="BD59" s="108">
        <v>0</v>
      </c>
      <c r="BE59" s="115">
        <f t="shared" si="45"/>
        <v>25151.91</v>
      </c>
      <c r="BF59" s="142">
        <f t="shared" si="46"/>
        <v>25151.91</v>
      </c>
    </row>
    <row r="60" spans="1:60" s="19" customFormat="1" ht="48" customHeight="1" x14ac:dyDescent="0.15">
      <c r="A60" s="51" t="s">
        <v>123</v>
      </c>
      <c r="B60" s="35" t="s">
        <v>124</v>
      </c>
      <c r="C60" s="35" t="s">
        <v>48</v>
      </c>
      <c r="D60" s="35">
        <v>7</v>
      </c>
      <c r="E60" s="39" t="s">
        <v>119</v>
      </c>
      <c r="F60" s="109" t="s">
        <v>140</v>
      </c>
      <c r="G60" s="120" t="s">
        <v>92</v>
      </c>
      <c r="H60" s="111">
        <f t="shared" si="37"/>
        <v>3500</v>
      </c>
      <c r="I60" s="110">
        <v>0</v>
      </c>
      <c r="J60" s="116">
        <v>3500</v>
      </c>
      <c r="K60" s="110">
        <v>0</v>
      </c>
      <c r="L60" s="30">
        <v>3522</v>
      </c>
      <c r="M60" s="34">
        <v>6121</v>
      </c>
      <c r="N60" s="117" t="s">
        <v>3</v>
      </c>
      <c r="O60" s="111">
        <f t="shared" si="38"/>
        <v>-3500</v>
      </c>
      <c r="P60" s="110">
        <v>0</v>
      </c>
      <c r="Q60" s="110">
        <v>-3500</v>
      </c>
      <c r="R60" s="110">
        <v>0</v>
      </c>
      <c r="S60" s="117" t="s">
        <v>3</v>
      </c>
      <c r="T60" s="121">
        <f t="shared" si="28"/>
        <v>0</v>
      </c>
      <c r="U60" s="42">
        <f t="shared" ref="U60:U61" si="56">I60+P60</f>
        <v>0</v>
      </c>
      <c r="V60" s="42">
        <f t="shared" ref="V60:V61" si="57">J60+Q60</f>
        <v>0</v>
      </c>
      <c r="W60" s="106">
        <v>0</v>
      </c>
      <c r="X60" s="128">
        <f t="shared" ref="X60:X61" si="58">Y60+Z60+AA60+AB60</f>
        <v>30000</v>
      </c>
      <c r="Y60" s="107">
        <v>0</v>
      </c>
      <c r="Z60" s="107">
        <v>30000</v>
      </c>
      <c r="AA60" s="107">
        <v>0</v>
      </c>
      <c r="AB60" s="107">
        <v>0</v>
      </c>
      <c r="AC60" s="118">
        <f t="shared" ref="AC60:AC61" si="59">AD60+AE60+AF60+AG60</f>
        <v>0</v>
      </c>
      <c r="AD60" s="108">
        <v>0</v>
      </c>
      <c r="AE60" s="108">
        <v>0</v>
      </c>
      <c r="AF60" s="108">
        <v>0</v>
      </c>
      <c r="AG60" s="108">
        <v>0</v>
      </c>
      <c r="AH60" s="128">
        <f t="shared" si="39"/>
        <v>0</v>
      </c>
      <c r="AI60" s="107">
        <v>0</v>
      </c>
      <c r="AJ60" s="107">
        <v>0</v>
      </c>
      <c r="AK60" s="107">
        <v>0</v>
      </c>
      <c r="AL60" s="118">
        <f t="shared" si="40"/>
        <v>0</v>
      </c>
      <c r="AM60" s="108">
        <v>0</v>
      </c>
      <c r="AN60" s="108">
        <v>0</v>
      </c>
      <c r="AO60" s="108">
        <v>0</v>
      </c>
      <c r="AP60" s="128">
        <f t="shared" si="41"/>
        <v>0</v>
      </c>
      <c r="AQ60" s="107">
        <v>0</v>
      </c>
      <c r="AR60" s="107">
        <v>0</v>
      </c>
      <c r="AS60" s="107">
        <v>0</v>
      </c>
      <c r="AT60" s="118">
        <f t="shared" si="42"/>
        <v>0</v>
      </c>
      <c r="AU60" s="108">
        <v>0</v>
      </c>
      <c r="AV60" s="108">
        <v>0</v>
      </c>
      <c r="AW60" s="108">
        <v>0</v>
      </c>
      <c r="AX60" s="137">
        <f t="shared" si="43"/>
        <v>0</v>
      </c>
      <c r="AY60" s="107">
        <v>0</v>
      </c>
      <c r="AZ60" s="107">
        <v>0</v>
      </c>
      <c r="BA60" s="139">
        <f t="shared" si="44"/>
        <v>0</v>
      </c>
      <c r="BB60" s="108">
        <v>0</v>
      </c>
      <c r="BC60" s="108">
        <v>0</v>
      </c>
      <c r="BD60" s="108">
        <v>0</v>
      </c>
      <c r="BE60" s="115">
        <f>G60+H60+X60+AH60+AP60+AX60+BD60</f>
        <v>33500</v>
      </c>
      <c r="BF60" s="142">
        <f t="shared" si="46"/>
        <v>0</v>
      </c>
    </row>
    <row r="61" spans="1:60" s="19" customFormat="1" ht="48" customHeight="1" x14ac:dyDescent="0.15">
      <c r="A61" s="51" t="s">
        <v>130</v>
      </c>
      <c r="B61" s="35" t="s">
        <v>124</v>
      </c>
      <c r="C61" s="35" t="s">
        <v>41</v>
      </c>
      <c r="D61" s="35">
        <v>7</v>
      </c>
      <c r="E61" s="39" t="s">
        <v>125</v>
      </c>
      <c r="F61" s="109" t="s">
        <v>141</v>
      </c>
      <c r="G61" s="110">
        <v>8358.36</v>
      </c>
      <c r="H61" s="111">
        <f t="shared" si="37"/>
        <v>22241.64</v>
      </c>
      <c r="I61" s="110">
        <v>22241.64</v>
      </c>
      <c r="J61" s="116">
        <v>0</v>
      </c>
      <c r="K61" s="110">
        <v>0</v>
      </c>
      <c r="L61" s="30">
        <v>3522</v>
      </c>
      <c r="M61" s="34">
        <v>6351</v>
      </c>
      <c r="N61" s="117">
        <v>22241635.23</v>
      </c>
      <c r="O61" s="111">
        <f t="shared" si="38"/>
        <v>0</v>
      </c>
      <c r="P61" s="110">
        <v>-22241.64</v>
      </c>
      <c r="Q61" s="110">
        <v>22241.64</v>
      </c>
      <c r="R61" s="110">
        <v>0</v>
      </c>
      <c r="S61" s="117">
        <v>0</v>
      </c>
      <c r="T61" s="121">
        <f t="shared" si="28"/>
        <v>22241.64</v>
      </c>
      <c r="U61" s="42">
        <f t="shared" si="56"/>
        <v>0</v>
      </c>
      <c r="V61" s="42">
        <f t="shared" si="57"/>
        <v>22241.64</v>
      </c>
      <c r="W61" s="106">
        <v>0</v>
      </c>
      <c r="X61" s="128">
        <f t="shared" si="58"/>
        <v>0</v>
      </c>
      <c r="Y61" s="107">
        <v>0</v>
      </c>
      <c r="Z61" s="107">
        <v>0</v>
      </c>
      <c r="AA61" s="107">
        <v>0</v>
      </c>
      <c r="AB61" s="107">
        <v>0</v>
      </c>
      <c r="AC61" s="118">
        <f t="shared" si="59"/>
        <v>0</v>
      </c>
      <c r="AD61" s="108">
        <v>0</v>
      </c>
      <c r="AE61" s="108">
        <v>0</v>
      </c>
      <c r="AF61" s="108">
        <v>0</v>
      </c>
      <c r="AG61" s="108">
        <v>0</v>
      </c>
      <c r="AH61" s="128">
        <f t="shared" si="39"/>
        <v>0</v>
      </c>
      <c r="AI61" s="107">
        <v>0</v>
      </c>
      <c r="AJ61" s="107">
        <v>0</v>
      </c>
      <c r="AK61" s="107">
        <v>0</v>
      </c>
      <c r="AL61" s="118">
        <f t="shared" si="40"/>
        <v>0</v>
      </c>
      <c r="AM61" s="108">
        <v>0</v>
      </c>
      <c r="AN61" s="108">
        <v>0</v>
      </c>
      <c r="AO61" s="108">
        <v>0</v>
      </c>
      <c r="AP61" s="128">
        <f t="shared" si="41"/>
        <v>0</v>
      </c>
      <c r="AQ61" s="107">
        <v>0</v>
      </c>
      <c r="AR61" s="107">
        <v>0</v>
      </c>
      <c r="AS61" s="107">
        <v>0</v>
      </c>
      <c r="AT61" s="118">
        <f t="shared" si="42"/>
        <v>0</v>
      </c>
      <c r="AU61" s="108">
        <v>0</v>
      </c>
      <c r="AV61" s="108">
        <v>0</v>
      </c>
      <c r="AW61" s="108">
        <v>0</v>
      </c>
      <c r="AX61" s="137">
        <f t="shared" si="43"/>
        <v>0</v>
      </c>
      <c r="AY61" s="107">
        <v>0</v>
      </c>
      <c r="AZ61" s="107">
        <v>0</v>
      </c>
      <c r="BA61" s="139">
        <f t="shared" si="44"/>
        <v>0</v>
      </c>
      <c r="BB61" s="108">
        <v>0</v>
      </c>
      <c r="BC61" s="108">
        <v>0</v>
      </c>
      <c r="BD61" s="108">
        <v>14834.62</v>
      </c>
      <c r="BE61" s="115">
        <f t="shared" si="45"/>
        <v>45434.62</v>
      </c>
      <c r="BF61" s="142">
        <f t="shared" si="46"/>
        <v>45434.62</v>
      </c>
    </row>
    <row r="62" spans="1:60" s="19" customFormat="1" ht="24" customHeight="1" x14ac:dyDescent="0.15">
      <c r="A62" s="218" t="s">
        <v>131</v>
      </c>
      <c r="B62" s="219" t="s">
        <v>124</v>
      </c>
      <c r="C62" s="219" t="s">
        <v>41</v>
      </c>
      <c r="D62" s="219">
        <v>7</v>
      </c>
      <c r="E62" s="220" t="s">
        <v>126</v>
      </c>
      <c r="F62" s="216" t="s">
        <v>142</v>
      </c>
      <c r="G62" s="225">
        <v>72056.7</v>
      </c>
      <c r="H62" s="164">
        <f>SUM(I62:K63)</f>
        <v>20898.27</v>
      </c>
      <c r="I62" s="110">
        <v>2151.63</v>
      </c>
      <c r="J62" s="116">
        <v>0</v>
      </c>
      <c r="K62" s="110">
        <v>0</v>
      </c>
      <c r="L62" s="29">
        <v>3522</v>
      </c>
      <c r="M62" s="34">
        <v>5331</v>
      </c>
      <c r="N62" s="117">
        <v>2151623.21</v>
      </c>
      <c r="O62" s="164">
        <f>SUM(P62:R63)</f>
        <v>0</v>
      </c>
      <c r="P62" s="110">
        <v>-2151.63</v>
      </c>
      <c r="Q62" s="110">
        <v>2151.63</v>
      </c>
      <c r="R62" s="110">
        <v>0</v>
      </c>
      <c r="S62" s="117">
        <v>0</v>
      </c>
      <c r="T62" s="174">
        <f>SUM(U62:W63)</f>
        <v>20898.27</v>
      </c>
      <c r="U62" s="42">
        <f t="shared" ref="U62:U63" si="60">I62+P62</f>
        <v>0</v>
      </c>
      <c r="V62" s="42">
        <f t="shared" ref="V62:V63" si="61">J62+Q62</f>
        <v>2151.63</v>
      </c>
      <c r="W62" s="106">
        <v>0</v>
      </c>
      <c r="X62" s="178">
        <f>Y62+Z62+AA62+AB62</f>
        <v>0</v>
      </c>
      <c r="Y62" s="180">
        <v>0</v>
      </c>
      <c r="Z62" s="180">
        <v>0</v>
      </c>
      <c r="AA62" s="180">
        <v>0</v>
      </c>
      <c r="AB62" s="180">
        <v>0</v>
      </c>
      <c r="AC62" s="174">
        <f>AD62+AE62+AF62+AG62</f>
        <v>0</v>
      </c>
      <c r="AD62" s="176">
        <v>0</v>
      </c>
      <c r="AE62" s="176">
        <v>0</v>
      </c>
      <c r="AF62" s="176">
        <v>0</v>
      </c>
      <c r="AG62" s="176">
        <v>0</v>
      </c>
      <c r="AH62" s="178">
        <f>AI62+AJ62+AK62</f>
        <v>0</v>
      </c>
      <c r="AI62" s="180">
        <v>0</v>
      </c>
      <c r="AJ62" s="180">
        <v>0</v>
      </c>
      <c r="AK62" s="180">
        <v>0</v>
      </c>
      <c r="AL62" s="174">
        <f>AM62+AN62+AO62</f>
        <v>0</v>
      </c>
      <c r="AM62" s="176">
        <v>0</v>
      </c>
      <c r="AN62" s="176">
        <v>0</v>
      </c>
      <c r="AO62" s="176">
        <v>0</v>
      </c>
      <c r="AP62" s="178">
        <f>AQ62+AR62+AS62</f>
        <v>0</v>
      </c>
      <c r="AQ62" s="180">
        <v>0</v>
      </c>
      <c r="AR62" s="180">
        <v>0</v>
      </c>
      <c r="AS62" s="180">
        <v>0</v>
      </c>
      <c r="AT62" s="174">
        <f>AU62+AV62+AW62</f>
        <v>0</v>
      </c>
      <c r="AU62" s="176">
        <v>0</v>
      </c>
      <c r="AV62" s="176">
        <v>0</v>
      </c>
      <c r="AW62" s="176">
        <v>0</v>
      </c>
      <c r="AX62" s="178">
        <f>AY62+AZ62</f>
        <v>0</v>
      </c>
      <c r="AY62" s="180">
        <v>0</v>
      </c>
      <c r="AZ62" s="180">
        <v>0</v>
      </c>
      <c r="BA62" s="174">
        <f>BB62+BC62</f>
        <v>0</v>
      </c>
      <c r="BB62" s="176">
        <v>0</v>
      </c>
      <c r="BC62" s="176">
        <v>0</v>
      </c>
      <c r="BD62" s="176">
        <v>0</v>
      </c>
      <c r="BE62" s="180">
        <f>G62+H62+X62+AH62+AP62+AX62+BD62</f>
        <v>92954.97</v>
      </c>
      <c r="BF62" s="201">
        <f>G62+T62+T63+AC62+AL62+AT62+BA62+BD62</f>
        <v>92954.97</v>
      </c>
    </row>
    <row r="63" spans="1:60" s="19" customFormat="1" ht="24" customHeight="1" x14ac:dyDescent="0.15">
      <c r="A63" s="218"/>
      <c r="B63" s="219"/>
      <c r="C63" s="219"/>
      <c r="D63" s="219"/>
      <c r="E63" s="220"/>
      <c r="F63" s="217"/>
      <c r="G63" s="226"/>
      <c r="H63" s="165"/>
      <c r="I63" s="110">
        <v>18746.64</v>
      </c>
      <c r="J63" s="116">
        <v>0</v>
      </c>
      <c r="K63" s="110">
        <v>0</v>
      </c>
      <c r="L63" s="29">
        <v>3522</v>
      </c>
      <c r="M63" s="34">
        <v>6351</v>
      </c>
      <c r="N63" s="117">
        <v>18746634.210000001</v>
      </c>
      <c r="O63" s="165"/>
      <c r="P63" s="110">
        <v>-18746.64</v>
      </c>
      <c r="Q63" s="110">
        <v>18746.64</v>
      </c>
      <c r="R63" s="110">
        <v>0</v>
      </c>
      <c r="S63" s="117">
        <v>0</v>
      </c>
      <c r="T63" s="175"/>
      <c r="U63" s="42">
        <f t="shared" si="60"/>
        <v>0</v>
      </c>
      <c r="V63" s="42">
        <f t="shared" si="61"/>
        <v>18746.64</v>
      </c>
      <c r="W63" s="106">
        <v>0</v>
      </c>
      <c r="X63" s="179"/>
      <c r="Y63" s="181"/>
      <c r="Z63" s="181"/>
      <c r="AA63" s="181"/>
      <c r="AB63" s="181"/>
      <c r="AC63" s="182"/>
      <c r="AD63" s="177"/>
      <c r="AE63" s="177"/>
      <c r="AF63" s="177"/>
      <c r="AG63" s="177"/>
      <c r="AH63" s="179"/>
      <c r="AI63" s="181"/>
      <c r="AJ63" s="181"/>
      <c r="AK63" s="181"/>
      <c r="AL63" s="182"/>
      <c r="AM63" s="177"/>
      <c r="AN63" s="177"/>
      <c r="AO63" s="177"/>
      <c r="AP63" s="179"/>
      <c r="AQ63" s="181"/>
      <c r="AR63" s="181"/>
      <c r="AS63" s="181"/>
      <c r="AT63" s="182"/>
      <c r="AU63" s="177"/>
      <c r="AV63" s="177"/>
      <c r="AW63" s="177"/>
      <c r="AX63" s="179"/>
      <c r="AY63" s="181"/>
      <c r="AZ63" s="181"/>
      <c r="BA63" s="182"/>
      <c r="BB63" s="177"/>
      <c r="BC63" s="177"/>
      <c r="BD63" s="177"/>
      <c r="BE63" s="181"/>
      <c r="BF63" s="202"/>
    </row>
    <row r="64" spans="1:60" s="19" customFormat="1" ht="24" customHeight="1" x14ac:dyDescent="0.15">
      <c r="A64" s="218" t="s">
        <v>132</v>
      </c>
      <c r="B64" s="219" t="s">
        <v>124</v>
      </c>
      <c r="C64" s="219" t="s">
        <v>41</v>
      </c>
      <c r="D64" s="219">
        <v>7</v>
      </c>
      <c r="E64" s="220" t="s">
        <v>127</v>
      </c>
      <c r="F64" s="221" t="s">
        <v>143</v>
      </c>
      <c r="G64" s="222">
        <v>3654.61</v>
      </c>
      <c r="H64" s="223">
        <f>SUM(I64:K65)</f>
        <v>33045.39</v>
      </c>
      <c r="I64" s="110">
        <v>2000</v>
      </c>
      <c r="J64" s="116">
        <v>0</v>
      </c>
      <c r="K64" s="110">
        <v>0</v>
      </c>
      <c r="L64" s="29">
        <v>3522</v>
      </c>
      <c r="M64" s="34">
        <v>5331</v>
      </c>
      <c r="N64" s="117">
        <v>2000000</v>
      </c>
      <c r="O64" s="223">
        <f>SUM(P64:R65)</f>
        <v>9.9999999983992893E-3</v>
      </c>
      <c r="P64" s="110">
        <v>-2000</v>
      </c>
      <c r="Q64" s="110">
        <v>2000</v>
      </c>
      <c r="R64" s="110">
        <v>0</v>
      </c>
      <c r="S64" s="117">
        <v>0</v>
      </c>
      <c r="T64" s="174">
        <f>SUM(U64:W65)</f>
        <v>33045.399999999994</v>
      </c>
      <c r="U64" s="42">
        <f t="shared" ref="U64:U65" si="62">I64+P64</f>
        <v>0</v>
      </c>
      <c r="V64" s="42">
        <f t="shared" ref="V64:V65" si="63">J64+Q64</f>
        <v>2000</v>
      </c>
      <c r="W64" s="106">
        <v>0</v>
      </c>
      <c r="X64" s="178">
        <f>Y64+Z64+AA64+AB64</f>
        <v>0</v>
      </c>
      <c r="Y64" s="180">
        <v>0</v>
      </c>
      <c r="Z64" s="180">
        <v>0</v>
      </c>
      <c r="AA64" s="180">
        <v>0</v>
      </c>
      <c r="AB64" s="180">
        <v>0</v>
      </c>
      <c r="AC64" s="174">
        <f>AD64+AE64+AF64+AG64</f>
        <v>0</v>
      </c>
      <c r="AD64" s="176">
        <v>0</v>
      </c>
      <c r="AE64" s="176">
        <v>0</v>
      </c>
      <c r="AF64" s="176">
        <v>0</v>
      </c>
      <c r="AG64" s="176">
        <v>0</v>
      </c>
      <c r="AH64" s="178">
        <f>AI64+AJ64+AK64</f>
        <v>0</v>
      </c>
      <c r="AI64" s="180">
        <v>0</v>
      </c>
      <c r="AJ64" s="180">
        <v>0</v>
      </c>
      <c r="AK64" s="180">
        <v>0</v>
      </c>
      <c r="AL64" s="174">
        <f>AM64+AN64+AO64</f>
        <v>0</v>
      </c>
      <c r="AM64" s="176">
        <v>0</v>
      </c>
      <c r="AN64" s="176">
        <v>0</v>
      </c>
      <c r="AO64" s="176">
        <v>0</v>
      </c>
      <c r="AP64" s="178">
        <f>AQ64+AR64+AS64</f>
        <v>0</v>
      </c>
      <c r="AQ64" s="180">
        <v>0</v>
      </c>
      <c r="AR64" s="180">
        <v>0</v>
      </c>
      <c r="AS64" s="180">
        <v>0</v>
      </c>
      <c r="AT64" s="174">
        <f>AU64+AV64+AW64</f>
        <v>0</v>
      </c>
      <c r="AU64" s="176">
        <v>0</v>
      </c>
      <c r="AV64" s="176">
        <v>0</v>
      </c>
      <c r="AW64" s="176">
        <v>0</v>
      </c>
      <c r="AX64" s="178">
        <f>AY64+AZ64</f>
        <v>0</v>
      </c>
      <c r="AY64" s="180">
        <v>0</v>
      </c>
      <c r="AZ64" s="180">
        <v>0</v>
      </c>
      <c r="BA64" s="174">
        <f>BB64+BC64</f>
        <v>0</v>
      </c>
      <c r="BB64" s="176">
        <v>0</v>
      </c>
      <c r="BC64" s="176">
        <v>0</v>
      </c>
      <c r="BD64" s="176">
        <v>0</v>
      </c>
      <c r="BE64" s="180">
        <f>G64+H64+X64+AH64+AP64+AX64+BD64</f>
        <v>36700</v>
      </c>
      <c r="BF64" s="201">
        <f>G64+T64+T65+AC64+AL64+AT64+BA64+BD64</f>
        <v>36700.009999999995</v>
      </c>
    </row>
    <row r="65" spans="1:58" s="19" customFormat="1" ht="24" customHeight="1" x14ac:dyDescent="0.15">
      <c r="A65" s="218"/>
      <c r="B65" s="219"/>
      <c r="C65" s="219"/>
      <c r="D65" s="219"/>
      <c r="E65" s="220"/>
      <c r="F65" s="221"/>
      <c r="G65" s="222"/>
      <c r="H65" s="223"/>
      <c r="I65" s="110">
        <v>31045.39</v>
      </c>
      <c r="J65" s="116">
        <v>0</v>
      </c>
      <c r="K65" s="110">
        <v>0</v>
      </c>
      <c r="L65" s="29">
        <v>3522</v>
      </c>
      <c r="M65" s="34">
        <v>6351</v>
      </c>
      <c r="N65" s="117">
        <v>31045389.809999999</v>
      </c>
      <c r="O65" s="223"/>
      <c r="P65" s="41">
        <v>-26727.63</v>
      </c>
      <c r="Q65" s="41">
        <v>26727.64</v>
      </c>
      <c r="R65" s="110">
        <v>0</v>
      </c>
      <c r="S65" s="117">
        <v>0</v>
      </c>
      <c r="T65" s="175"/>
      <c r="U65" s="42">
        <f t="shared" si="62"/>
        <v>4317.7599999999984</v>
      </c>
      <c r="V65" s="42">
        <f t="shared" si="63"/>
        <v>26727.64</v>
      </c>
      <c r="W65" s="106">
        <v>0</v>
      </c>
      <c r="X65" s="179"/>
      <c r="Y65" s="181"/>
      <c r="Z65" s="181"/>
      <c r="AA65" s="181"/>
      <c r="AB65" s="181"/>
      <c r="AC65" s="182"/>
      <c r="AD65" s="177"/>
      <c r="AE65" s="177"/>
      <c r="AF65" s="177"/>
      <c r="AG65" s="177"/>
      <c r="AH65" s="179"/>
      <c r="AI65" s="181"/>
      <c r="AJ65" s="181"/>
      <c r="AK65" s="181"/>
      <c r="AL65" s="182"/>
      <c r="AM65" s="177"/>
      <c r="AN65" s="177"/>
      <c r="AO65" s="177"/>
      <c r="AP65" s="179"/>
      <c r="AQ65" s="181"/>
      <c r="AR65" s="181"/>
      <c r="AS65" s="181"/>
      <c r="AT65" s="182"/>
      <c r="AU65" s="177"/>
      <c r="AV65" s="177"/>
      <c r="AW65" s="177"/>
      <c r="AX65" s="179"/>
      <c r="AY65" s="181"/>
      <c r="AZ65" s="181"/>
      <c r="BA65" s="182"/>
      <c r="BB65" s="177"/>
      <c r="BC65" s="177"/>
      <c r="BD65" s="177"/>
      <c r="BE65" s="181"/>
      <c r="BF65" s="202"/>
    </row>
    <row r="66" spans="1:58" s="19" customFormat="1" ht="48" customHeight="1" x14ac:dyDescent="0.15">
      <c r="A66" s="51" t="s">
        <v>133</v>
      </c>
      <c r="B66" s="35" t="s">
        <v>124</v>
      </c>
      <c r="C66" s="35" t="s">
        <v>41</v>
      </c>
      <c r="D66" s="35">
        <v>7</v>
      </c>
      <c r="E66" s="39" t="s">
        <v>128</v>
      </c>
      <c r="F66" s="109" t="s">
        <v>144</v>
      </c>
      <c r="G66" s="120" t="s">
        <v>145</v>
      </c>
      <c r="H66" s="111">
        <f t="shared" si="37"/>
        <v>11437.7</v>
      </c>
      <c r="I66" s="110">
        <v>11437.7</v>
      </c>
      <c r="J66" s="116">
        <v>0</v>
      </c>
      <c r="K66" s="110">
        <v>0</v>
      </c>
      <c r="L66" s="30">
        <v>3526</v>
      </c>
      <c r="M66" s="34">
        <v>6351</v>
      </c>
      <c r="N66" s="117">
        <v>11437700</v>
      </c>
      <c r="O66" s="111">
        <f t="shared" si="38"/>
        <v>0</v>
      </c>
      <c r="P66" s="110">
        <v>-11437.7</v>
      </c>
      <c r="Q66" s="110">
        <v>11437.7</v>
      </c>
      <c r="R66" s="110">
        <v>0</v>
      </c>
      <c r="S66" s="117">
        <v>0</v>
      </c>
      <c r="T66" s="121">
        <f t="shared" si="28"/>
        <v>11437.7</v>
      </c>
      <c r="U66" s="42">
        <f t="shared" ref="U66:U67" si="64">I66+P66</f>
        <v>0</v>
      </c>
      <c r="V66" s="42">
        <f t="shared" ref="V66:V67" si="65">J66+Q66</f>
        <v>11437.7</v>
      </c>
      <c r="W66" s="106">
        <v>0</v>
      </c>
      <c r="X66" s="128">
        <f>Y66+Z66+AA66+AB66</f>
        <v>0</v>
      </c>
      <c r="Y66" s="107">
        <v>0</v>
      </c>
      <c r="Z66" s="107">
        <v>0</v>
      </c>
      <c r="AA66" s="107">
        <v>0</v>
      </c>
      <c r="AB66" s="107">
        <v>0</v>
      </c>
      <c r="AC66" s="118">
        <f>AD66+AE66+AF66+AG66</f>
        <v>0</v>
      </c>
      <c r="AD66" s="108">
        <v>0</v>
      </c>
      <c r="AE66" s="108">
        <v>0</v>
      </c>
      <c r="AF66" s="108">
        <v>0</v>
      </c>
      <c r="AG66" s="108">
        <v>0</v>
      </c>
      <c r="AH66" s="128">
        <f t="shared" si="39"/>
        <v>0</v>
      </c>
      <c r="AI66" s="107">
        <v>0</v>
      </c>
      <c r="AJ66" s="107">
        <v>0</v>
      </c>
      <c r="AK66" s="107">
        <v>0</v>
      </c>
      <c r="AL66" s="118">
        <f t="shared" si="40"/>
        <v>0</v>
      </c>
      <c r="AM66" s="108">
        <v>0</v>
      </c>
      <c r="AN66" s="108">
        <v>0</v>
      </c>
      <c r="AO66" s="108">
        <v>0</v>
      </c>
      <c r="AP66" s="128">
        <f t="shared" si="41"/>
        <v>0</v>
      </c>
      <c r="AQ66" s="107">
        <v>0</v>
      </c>
      <c r="AR66" s="107">
        <v>0</v>
      </c>
      <c r="AS66" s="107">
        <v>0</v>
      </c>
      <c r="AT66" s="118">
        <f t="shared" si="42"/>
        <v>0</v>
      </c>
      <c r="AU66" s="108">
        <v>0</v>
      </c>
      <c r="AV66" s="108">
        <v>0</v>
      </c>
      <c r="AW66" s="108">
        <v>0</v>
      </c>
      <c r="AX66" s="137">
        <f t="shared" si="43"/>
        <v>0</v>
      </c>
      <c r="AY66" s="107">
        <v>0</v>
      </c>
      <c r="AZ66" s="107">
        <v>0</v>
      </c>
      <c r="BA66" s="139">
        <f t="shared" si="44"/>
        <v>0</v>
      </c>
      <c r="BB66" s="108">
        <v>0</v>
      </c>
      <c r="BC66" s="108">
        <v>0</v>
      </c>
      <c r="BD66" s="108">
        <v>0</v>
      </c>
      <c r="BE66" s="115">
        <f t="shared" si="45"/>
        <v>12200</v>
      </c>
      <c r="BF66" s="142">
        <f t="shared" si="46"/>
        <v>12200</v>
      </c>
    </row>
    <row r="67" spans="1:58" s="19" customFormat="1" ht="48" customHeight="1" x14ac:dyDescent="0.15">
      <c r="A67" s="51" t="s">
        <v>134</v>
      </c>
      <c r="B67" s="35" t="s">
        <v>124</v>
      </c>
      <c r="C67" s="35" t="s">
        <v>41</v>
      </c>
      <c r="D67" s="35">
        <v>7</v>
      </c>
      <c r="E67" s="39" t="s">
        <v>129</v>
      </c>
      <c r="F67" s="109" t="s">
        <v>146</v>
      </c>
      <c r="G67" s="110">
        <v>68907.89</v>
      </c>
      <c r="H67" s="111">
        <f t="shared" si="37"/>
        <v>11567.78</v>
      </c>
      <c r="I67" s="110">
        <v>11567.78</v>
      </c>
      <c r="J67" s="116">
        <v>0</v>
      </c>
      <c r="K67" s="110">
        <v>0</v>
      </c>
      <c r="L67" s="30">
        <v>3522</v>
      </c>
      <c r="M67" s="34">
        <v>6351</v>
      </c>
      <c r="N67" s="117">
        <v>11567778.4</v>
      </c>
      <c r="O67" s="111">
        <f t="shared" si="38"/>
        <v>0</v>
      </c>
      <c r="P67" s="110">
        <v>-11567.78</v>
      </c>
      <c r="Q67" s="110">
        <v>11567.78</v>
      </c>
      <c r="R67" s="110">
        <v>0</v>
      </c>
      <c r="S67" s="117">
        <v>0</v>
      </c>
      <c r="T67" s="121">
        <f t="shared" si="28"/>
        <v>11567.78</v>
      </c>
      <c r="U67" s="42">
        <f t="shared" si="64"/>
        <v>0</v>
      </c>
      <c r="V67" s="42">
        <f t="shared" si="65"/>
        <v>11567.78</v>
      </c>
      <c r="W67" s="106">
        <v>0</v>
      </c>
      <c r="X67" s="128">
        <f t="shared" ref="X67:X68" si="66">Y67+Z67+AA67+AB67</f>
        <v>0</v>
      </c>
      <c r="Y67" s="107">
        <v>0</v>
      </c>
      <c r="Z67" s="107">
        <v>0</v>
      </c>
      <c r="AA67" s="107">
        <v>0</v>
      </c>
      <c r="AB67" s="107">
        <v>0</v>
      </c>
      <c r="AC67" s="118">
        <f t="shared" ref="AC67:AC68" si="67">AD67+AE67+AF67+AG67</f>
        <v>0</v>
      </c>
      <c r="AD67" s="108">
        <v>0</v>
      </c>
      <c r="AE67" s="108">
        <v>0</v>
      </c>
      <c r="AF67" s="108">
        <v>0</v>
      </c>
      <c r="AG67" s="108">
        <v>0</v>
      </c>
      <c r="AH67" s="128">
        <f t="shared" si="39"/>
        <v>0</v>
      </c>
      <c r="AI67" s="107">
        <v>0</v>
      </c>
      <c r="AJ67" s="107">
        <v>0</v>
      </c>
      <c r="AK67" s="107">
        <v>0</v>
      </c>
      <c r="AL67" s="118">
        <f t="shared" si="40"/>
        <v>0</v>
      </c>
      <c r="AM67" s="108">
        <v>0</v>
      </c>
      <c r="AN67" s="108">
        <v>0</v>
      </c>
      <c r="AO67" s="108">
        <v>0</v>
      </c>
      <c r="AP67" s="128">
        <f t="shared" si="41"/>
        <v>0</v>
      </c>
      <c r="AQ67" s="107">
        <v>0</v>
      </c>
      <c r="AR67" s="107">
        <v>0</v>
      </c>
      <c r="AS67" s="107">
        <v>0</v>
      </c>
      <c r="AT67" s="118">
        <f t="shared" si="42"/>
        <v>0</v>
      </c>
      <c r="AU67" s="108">
        <v>0</v>
      </c>
      <c r="AV67" s="108">
        <v>0</v>
      </c>
      <c r="AW67" s="108">
        <v>0</v>
      </c>
      <c r="AX67" s="137">
        <f t="shared" si="43"/>
        <v>0</v>
      </c>
      <c r="AY67" s="107">
        <v>0</v>
      </c>
      <c r="AZ67" s="107">
        <v>0</v>
      </c>
      <c r="BA67" s="139">
        <f t="shared" si="44"/>
        <v>0</v>
      </c>
      <c r="BB67" s="108">
        <v>0</v>
      </c>
      <c r="BC67" s="108">
        <v>0</v>
      </c>
      <c r="BD67" s="108">
        <v>0</v>
      </c>
      <c r="BE67" s="115">
        <f t="shared" si="45"/>
        <v>80475.67</v>
      </c>
      <c r="BF67" s="142">
        <f t="shared" si="46"/>
        <v>80475.67</v>
      </c>
    </row>
    <row r="68" spans="1:58" s="19" customFormat="1" ht="48" customHeight="1" x14ac:dyDescent="0.15">
      <c r="A68" s="51" t="s">
        <v>135</v>
      </c>
      <c r="B68" s="35" t="s">
        <v>40</v>
      </c>
      <c r="C68" s="35" t="s">
        <v>48</v>
      </c>
      <c r="D68" s="35">
        <v>7</v>
      </c>
      <c r="E68" s="39" t="s">
        <v>136</v>
      </c>
      <c r="F68" s="109" t="s">
        <v>147</v>
      </c>
      <c r="G68" s="110">
        <v>6511.38</v>
      </c>
      <c r="H68" s="111">
        <f t="shared" si="37"/>
        <v>340.62</v>
      </c>
      <c r="I68" s="110">
        <v>268.70999999999998</v>
      </c>
      <c r="J68" s="110">
        <v>0</v>
      </c>
      <c r="K68" s="110">
        <v>71.91</v>
      </c>
      <c r="L68" s="30">
        <v>3315</v>
      </c>
      <c r="M68" s="34">
        <v>6121</v>
      </c>
      <c r="N68" s="117" t="s">
        <v>3</v>
      </c>
      <c r="O68" s="111">
        <f t="shared" si="38"/>
        <v>-309.36</v>
      </c>
      <c r="P68" s="110">
        <v>-237.45</v>
      </c>
      <c r="Q68" s="110">
        <v>0</v>
      </c>
      <c r="R68" s="110">
        <v>-71.91</v>
      </c>
      <c r="S68" s="117" t="s">
        <v>3</v>
      </c>
      <c r="T68" s="121">
        <f t="shared" si="28"/>
        <v>31.259999999999991</v>
      </c>
      <c r="U68" s="42">
        <f t="shared" ref="U68" si="68">I68+P68</f>
        <v>31.259999999999991</v>
      </c>
      <c r="V68" s="42">
        <f t="shared" ref="V68" si="69">J68+Q68</f>
        <v>0</v>
      </c>
      <c r="W68" s="106">
        <v>0</v>
      </c>
      <c r="X68" s="128">
        <f t="shared" si="66"/>
        <v>0</v>
      </c>
      <c r="Y68" s="107">
        <v>0</v>
      </c>
      <c r="Z68" s="107">
        <v>0</v>
      </c>
      <c r="AA68" s="107">
        <v>0</v>
      </c>
      <c r="AB68" s="107">
        <v>0</v>
      </c>
      <c r="AC68" s="118">
        <f t="shared" si="67"/>
        <v>0</v>
      </c>
      <c r="AD68" s="108">
        <v>0</v>
      </c>
      <c r="AE68" s="108">
        <v>0</v>
      </c>
      <c r="AF68" s="108">
        <v>0</v>
      </c>
      <c r="AG68" s="108">
        <v>0</v>
      </c>
      <c r="AH68" s="128">
        <f t="shared" si="39"/>
        <v>0</v>
      </c>
      <c r="AI68" s="107">
        <v>0</v>
      </c>
      <c r="AJ68" s="107">
        <v>0</v>
      </c>
      <c r="AK68" s="107">
        <v>0</v>
      </c>
      <c r="AL68" s="118">
        <f t="shared" si="40"/>
        <v>0</v>
      </c>
      <c r="AM68" s="108">
        <v>0</v>
      </c>
      <c r="AN68" s="108">
        <v>0</v>
      </c>
      <c r="AO68" s="108">
        <v>0</v>
      </c>
      <c r="AP68" s="128">
        <f t="shared" si="41"/>
        <v>0</v>
      </c>
      <c r="AQ68" s="107">
        <v>0</v>
      </c>
      <c r="AR68" s="107">
        <v>0</v>
      </c>
      <c r="AS68" s="107">
        <v>0</v>
      </c>
      <c r="AT68" s="118">
        <f t="shared" si="42"/>
        <v>0</v>
      </c>
      <c r="AU68" s="108">
        <v>0</v>
      </c>
      <c r="AV68" s="108">
        <v>0</v>
      </c>
      <c r="AW68" s="108">
        <v>0</v>
      </c>
      <c r="AX68" s="137">
        <f t="shared" si="43"/>
        <v>35000</v>
      </c>
      <c r="AY68" s="107">
        <v>35000</v>
      </c>
      <c r="AZ68" s="107">
        <v>0</v>
      </c>
      <c r="BA68" s="139">
        <f t="shared" si="44"/>
        <v>35000</v>
      </c>
      <c r="BB68" s="108">
        <v>35000</v>
      </c>
      <c r="BC68" s="108">
        <v>0</v>
      </c>
      <c r="BD68" s="108">
        <v>0</v>
      </c>
      <c r="BE68" s="115">
        <f>G68+H68+X68+AH68+AP68+AX68+BD68</f>
        <v>41852</v>
      </c>
      <c r="BF68" s="142">
        <f>G68+T68+AC68+AL68+AT68+BA68+BD68</f>
        <v>41542.639999999999</v>
      </c>
    </row>
    <row r="69" spans="1:58" s="19" customFormat="1" ht="48" customHeight="1" thickBot="1" x14ac:dyDescent="0.2">
      <c r="A69" s="198" t="s">
        <v>163</v>
      </c>
      <c r="B69" s="199"/>
      <c r="C69" s="199"/>
      <c r="D69" s="199"/>
      <c r="E69" s="199"/>
      <c r="F69" s="158"/>
      <c r="G69" s="76"/>
      <c r="H69" s="77">
        <f>SUM(H8:H68)</f>
        <v>744252.45000000007</v>
      </c>
      <c r="I69" s="76"/>
      <c r="J69" s="76"/>
      <c r="K69" s="76"/>
      <c r="L69" s="159"/>
      <c r="M69" s="159"/>
      <c r="N69" s="77"/>
      <c r="O69" s="77"/>
      <c r="P69" s="76"/>
      <c r="Q69" s="76"/>
      <c r="R69" s="76"/>
      <c r="S69" s="77"/>
      <c r="T69" s="77">
        <f>SUM(T8:T68)</f>
        <v>532821.27</v>
      </c>
      <c r="U69" s="160"/>
      <c r="V69" s="160"/>
      <c r="W69" s="76"/>
      <c r="X69" s="77">
        <f>SUM(X8:X68)</f>
        <v>988551</v>
      </c>
      <c r="Y69" s="76"/>
      <c r="Z69" s="76"/>
      <c r="AA69" s="76"/>
      <c r="AB69" s="76"/>
      <c r="AC69" s="77">
        <f>SUM(AC8:AC68)</f>
        <v>990266.15</v>
      </c>
      <c r="AD69" s="76"/>
      <c r="AE69" s="76"/>
      <c r="AF69" s="76"/>
      <c r="AG69" s="76"/>
      <c r="AH69" s="77">
        <f>SUM(AH8:AH68)</f>
        <v>361699</v>
      </c>
      <c r="AI69" s="76"/>
      <c r="AJ69" s="76"/>
      <c r="AK69" s="76"/>
      <c r="AL69" s="77">
        <f>SUM(AL8:AL68)</f>
        <v>489573.9</v>
      </c>
      <c r="AM69" s="76"/>
      <c r="AN69" s="76"/>
      <c r="AO69" s="76"/>
      <c r="AP69" s="77">
        <f>SUM(AP8:AP68)</f>
        <v>131320</v>
      </c>
      <c r="AQ69" s="76"/>
      <c r="AR69" s="76"/>
      <c r="AS69" s="76"/>
      <c r="AT69" s="77">
        <f>SUM(AT8:AT68)</f>
        <v>31320</v>
      </c>
      <c r="AU69" s="76"/>
      <c r="AV69" s="76"/>
      <c r="AW69" s="76"/>
      <c r="AX69" s="77">
        <f>SUM(AX8:AX68)</f>
        <v>254023</v>
      </c>
      <c r="AY69" s="76"/>
      <c r="AZ69" s="76"/>
      <c r="BA69" s="77">
        <f>SUM(BA8:BA68)</f>
        <v>185000</v>
      </c>
      <c r="BB69" s="76"/>
      <c r="BC69" s="76"/>
      <c r="BD69" s="76"/>
      <c r="BE69" s="77">
        <f>SUM(BE8:BE68)</f>
        <v>5548542.6499999994</v>
      </c>
      <c r="BF69" s="161">
        <f>SUM(BF8:BF68)</f>
        <v>5297678.5199999986</v>
      </c>
    </row>
    <row r="70" spans="1:58" s="45" customFormat="1" ht="15" customHeight="1" x14ac:dyDescent="0.2">
      <c r="E70" s="78" t="s">
        <v>9</v>
      </c>
      <c r="F70" s="79"/>
      <c r="G70" s="80"/>
      <c r="H70" s="80"/>
      <c r="I70" s="80"/>
      <c r="J70" s="80"/>
      <c r="K70" s="80"/>
      <c r="L70" s="80"/>
      <c r="M70" s="80"/>
      <c r="N70" s="81"/>
      <c r="O70" s="82">
        <f>SUM(O8:O68)</f>
        <v>-211431.16999999998</v>
      </c>
      <c r="P70" s="83"/>
      <c r="Q70" s="83"/>
      <c r="R70" s="84"/>
      <c r="S70" s="53"/>
      <c r="T70" s="125"/>
      <c r="U70" s="53"/>
      <c r="V70" s="53"/>
      <c r="W70" s="53"/>
      <c r="X70" s="54"/>
      <c r="Y70" s="55"/>
      <c r="Z70" s="55"/>
      <c r="AA70" s="55"/>
      <c r="AB70" s="55"/>
      <c r="AC70" s="54"/>
      <c r="AD70" s="55"/>
      <c r="AE70" s="55"/>
      <c r="AF70" s="55"/>
      <c r="AG70" s="55"/>
      <c r="AH70" s="54"/>
      <c r="AI70" s="56"/>
      <c r="AJ70" s="56"/>
      <c r="AK70" s="56"/>
      <c r="AL70" s="54"/>
      <c r="AM70" s="56"/>
      <c r="AN70" s="56"/>
      <c r="AO70" s="56"/>
      <c r="AP70" s="54"/>
      <c r="AQ70" s="56"/>
      <c r="AR70" s="56"/>
      <c r="AS70" s="56"/>
      <c r="AT70" s="54"/>
      <c r="AU70" s="56"/>
      <c r="AV70" s="56"/>
      <c r="AW70" s="56"/>
      <c r="AX70" s="54"/>
      <c r="AY70" s="56"/>
      <c r="AZ70" s="56"/>
      <c r="BA70" s="54"/>
      <c r="BB70" s="56"/>
      <c r="BC70" s="56"/>
      <c r="BD70" s="56"/>
      <c r="BE70" s="56"/>
      <c r="BF70" s="56"/>
    </row>
    <row r="71" spans="1:58" s="45" customFormat="1" ht="15" customHeight="1" x14ac:dyDescent="0.2">
      <c r="E71" s="85" t="s">
        <v>4</v>
      </c>
      <c r="F71" s="86"/>
      <c r="G71" s="52"/>
      <c r="H71" s="52"/>
      <c r="I71" s="52"/>
      <c r="J71" s="52"/>
      <c r="K71" s="52"/>
      <c r="L71" s="52"/>
      <c r="M71" s="52"/>
      <c r="N71" s="87"/>
      <c r="O71" s="88"/>
      <c r="P71" s="89">
        <f>SUM(P8:P70)</f>
        <v>-167891.14000000004</v>
      </c>
      <c r="Q71" s="89"/>
      <c r="R71" s="90"/>
      <c r="S71" s="53"/>
      <c r="T71" s="125"/>
      <c r="U71" s="53"/>
      <c r="V71" s="53"/>
      <c r="W71" s="53"/>
      <c r="X71" s="57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</row>
    <row r="72" spans="1:58" s="45" customFormat="1" ht="15" customHeight="1" x14ac:dyDescent="0.2">
      <c r="E72" s="91" t="s">
        <v>114</v>
      </c>
      <c r="F72" s="86"/>
      <c r="G72" s="52"/>
      <c r="H72" s="52"/>
      <c r="I72" s="52"/>
      <c r="J72" s="52"/>
      <c r="K72" s="52"/>
      <c r="L72" s="52"/>
      <c r="M72" s="52"/>
      <c r="N72" s="87"/>
      <c r="O72" s="92"/>
      <c r="P72" s="93"/>
      <c r="Q72" s="89">
        <f>SUM(Q7:Q70)</f>
        <v>-13468.120000000004</v>
      </c>
      <c r="R72" s="94"/>
      <c r="S72" s="53"/>
      <c r="T72" s="125"/>
      <c r="U72" s="53"/>
      <c r="V72" s="53"/>
      <c r="W72" s="53"/>
      <c r="X72" s="57"/>
      <c r="Y72" s="58"/>
      <c r="Z72" s="58"/>
      <c r="AA72" s="58"/>
      <c r="AB72" s="58"/>
      <c r="AC72" s="123"/>
      <c r="AD72" s="58"/>
      <c r="AE72" s="58"/>
      <c r="AF72" s="58"/>
      <c r="AG72" s="58"/>
      <c r="AH72" s="123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</row>
    <row r="73" spans="1:58" s="45" customFormat="1" ht="15" customHeight="1" thickBot="1" x14ac:dyDescent="0.25">
      <c r="E73" s="95" t="s">
        <v>115</v>
      </c>
      <c r="F73" s="96"/>
      <c r="G73" s="97"/>
      <c r="H73" s="98"/>
      <c r="I73" s="98"/>
      <c r="J73" s="98"/>
      <c r="K73" s="98"/>
      <c r="L73" s="98"/>
      <c r="M73" s="98"/>
      <c r="N73" s="99"/>
      <c r="O73" s="100"/>
      <c r="P73" s="101"/>
      <c r="Q73" s="102"/>
      <c r="R73" s="103">
        <f>SUM(R8:R68)</f>
        <v>-30071.91</v>
      </c>
      <c r="S73" s="59"/>
      <c r="T73" s="125"/>
      <c r="U73" s="59"/>
      <c r="V73" s="59"/>
      <c r="W73" s="59"/>
      <c r="X73" s="54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</row>
    <row r="74" spans="1:58" x14ac:dyDescent="0.25">
      <c r="E74" s="1"/>
      <c r="F74" s="18"/>
      <c r="G74" s="14"/>
      <c r="O74" s="143"/>
      <c r="P74" s="3"/>
      <c r="Q74" s="4"/>
      <c r="R74" s="4"/>
      <c r="S74" s="53"/>
      <c r="T74" s="132"/>
      <c r="U74" s="6"/>
      <c r="V74" s="6"/>
      <c r="W74" s="6"/>
      <c r="X74" s="129"/>
      <c r="Y74" s="60"/>
      <c r="Z74" s="6"/>
      <c r="AA74" s="6"/>
      <c r="AB74" s="6"/>
      <c r="AC74" s="134"/>
      <c r="AD74" s="6"/>
      <c r="AE74" s="6"/>
      <c r="AF74" s="6"/>
      <c r="AG74" s="6"/>
      <c r="AH74" s="134"/>
      <c r="AI74" s="6"/>
      <c r="AJ74" s="6"/>
      <c r="AK74" s="6"/>
      <c r="AL74" s="134"/>
      <c r="AM74" s="6"/>
      <c r="AN74" s="6"/>
      <c r="AO74" s="6"/>
      <c r="AP74" s="134"/>
      <c r="AQ74" s="6"/>
      <c r="AR74" s="6"/>
      <c r="AS74" s="6"/>
      <c r="AT74" s="134"/>
      <c r="AU74" s="6"/>
      <c r="AV74" s="6"/>
      <c r="AW74" s="6"/>
      <c r="AX74" s="134"/>
      <c r="AY74" s="6"/>
      <c r="AZ74" s="6"/>
      <c r="BA74" s="134"/>
      <c r="BB74" s="6"/>
      <c r="BC74" s="6"/>
      <c r="BD74" s="6"/>
      <c r="BE74" s="6"/>
      <c r="BF74" s="134"/>
    </row>
    <row r="75" spans="1:58" ht="15" customHeight="1" x14ac:dyDescent="0.25">
      <c r="E75" s="1"/>
      <c r="F75" s="18"/>
      <c r="G75" s="14"/>
      <c r="L75" s="5"/>
      <c r="M75" s="5"/>
      <c r="N75" s="5"/>
      <c r="O75" s="134"/>
      <c r="P75" s="6"/>
      <c r="Q75" s="6"/>
      <c r="R75" s="6"/>
    </row>
    <row r="76" spans="1:58" x14ac:dyDescent="0.25">
      <c r="E76" s="1"/>
      <c r="F76" s="18"/>
      <c r="G76" s="14"/>
      <c r="L76" s="5"/>
      <c r="M76" s="5"/>
      <c r="N76" s="5"/>
      <c r="O76" s="134"/>
      <c r="P76" s="7"/>
      <c r="Q76" s="7"/>
      <c r="R76" s="7"/>
    </row>
    <row r="77" spans="1:58" s="2" customFormat="1" x14ac:dyDescent="0.25">
      <c r="E77"/>
      <c r="F77" s="17"/>
      <c r="G77" s="14"/>
      <c r="H77" s="130"/>
      <c r="I77" s="8"/>
      <c r="J77" s="8"/>
      <c r="K77" s="9"/>
      <c r="O77" s="144"/>
      <c r="P77" s="16"/>
      <c r="Q77"/>
      <c r="R77"/>
      <c r="S77"/>
      <c r="T77" s="133"/>
      <c r="U77" s="8"/>
      <c r="V77" s="8"/>
      <c r="W77" s="9"/>
      <c r="X77" s="130"/>
      <c r="Y77" s="13"/>
      <c r="Z77"/>
      <c r="AA77"/>
      <c r="AB77"/>
      <c r="AC77" s="130"/>
      <c r="AD77"/>
      <c r="AE77"/>
      <c r="AF77"/>
      <c r="AG77"/>
      <c r="AH77" s="130"/>
      <c r="AL77" s="135"/>
      <c r="AP77" s="135"/>
      <c r="AT77" s="135"/>
      <c r="AX77" s="135"/>
      <c r="BA77" s="135"/>
      <c r="BF77" s="135"/>
    </row>
    <row r="78" spans="1:58" s="2" customFormat="1" x14ac:dyDescent="0.25">
      <c r="E78"/>
      <c r="F78" s="17"/>
      <c r="G78" s="15"/>
      <c r="H78" s="130"/>
      <c r="I78" s="8"/>
      <c r="J78" s="8"/>
      <c r="K78" s="9"/>
      <c r="O78" s="130"/>
      <c r="P78"/>
      <c r="Q78"/>
      <c r="R78"/>
      <c r="S78"/>
      <c r="T78" s="133"/>
      <c r="U78" s="8"/>
      <c r="V78" s="8"/>
      <c r="W78" s="9"/>
      <c r="X78" s="130"/>
      <c r="Y78" s="13"/>
      <c r="Z78"/>
      <c r="AA78"/>
      <c r="AB78"/>
      <c r="AC78" s="130"/>
      <c r="AD78"/>
      <c r="AE78"/>
      <c r="AF78"/>
      <c r="AG78"/>
      <c r="AH78" s="130"/>
      <c r="AL78" s="135"/>
      <c r="AP78" s="135"/>
      <c r="AT78" s="135"/>
      <c r="AX78" s="135"/>
      <c r="BA78" s="135"/>
      <c r="BF78" s="135"/>
    </row>
    <row r="79" spans="1:58" s="2" customFormat="1" x14ac:dyDescent="0.25">
      <c r="E79"/>
      <c r="F79" s="17"/>
      <c r="G79" s="15"/>
      <c r="H79" s="130"/>
      <c r="I79" s="10"/>
      <c r="J79" s="10"/>
      <c r="K79" s="10"/>
      <c r="O79" s="130"/>
      <c r="P79"/>
      <c r="Q79"/>
      <c r="R79"/>
      <c r="S79"/>
      <c r="T79" s="133"/>
      <c r="U79" s="10"/>
      <c r="V79" s="10"/>
      <c r="W79" s="10"/>
      <c r="X79" s="130"/>
      <c r="Y79" s="13"/>
      <c r="Z79"/>
      <c r="AA79"/>
      <c r="AB79"/>
      <c r="AC79" s="130"/>
      <c r="AD79"/>
      <c r="AE79"/>
      <c r="AF79"/>
      <c r="AG79"/>
      <c r="AH79" s="130"/>
      <c r="AL79" s="135"/>
      <c r="AP79" s="135"/>
      <c r="AT79" s="135"/>
      <c r="AX79" s="135"/>
      <c r="BA79" s="135"/>
      <c r="BF79" s="135"/>
    </row>
    <row r="80" spans="1:58" s="2" customFormat="1" x14ac:dyDescent="0.25">
      <c r="E80"/>
      <c r="F80" s="17"/>
      <c r="G80" s="15"/>
      <c r="H80" s="130"/>
      <c r="I80" s="11"/>
      <c r="J80" s="11"/>
      <c r="K80" s="11"/>
      <c r="L80" s="12"/>
      <c r="M80" s="12"/>
      <c r="O80" s="130"/>
      <c r="P80"/>
      <c r="Q80"/>
      <c r="R80"/>
      <c r="S80"/>
      <c r="T80" s="133"/>
      <c r="U80" s="11"/>
      <c r="V80" s="11"/>
      <c r="W80" s="11"/>
      <c r="X80" s="130"/>
      <c r="Y80" s="13"/>
      <c r="Z80"/>
      <c r="AA80"/>
      <c r="AB80"/>
      <c r="AC80" s="130"/>
      <c r="AD80"/>
      <c r="AE80"/>
      <c r="AF80"/>
      <c r="AG80"/>
      <c r="AH80" s="130"/>
      <c r="AL80" s="135"/>
      <c r="AP80" s="135"/>
      <c r="AT80" s="135"/>
      <c r="AX80" s="135"/>
      <c r="BA80" s="135"/>
      <c r="BF80" s="135"/>
    </row>
  </sheetData>
  <autoFilter ref="A3:BG73" xr:uid="{AFE5485F-E968-496F-B66F-655820D85119}"/>
  <mergeCells count="678">
    <mergeCell ref="C29:C30"/>
    <mergeCell ref="B29:B30"/>
    <mergeCell ref="A29:A30"/>
    <mergeCell ref="H29:H30"/>
    <mergeCell ref="O29:O30"/>
    <mergeCell ref="T29:T30"/>
    <mergeCell ref="S29:S30"/>
    <mergeCell ref="N29:N30"/>
    <mergeCell ref="G29:G30"/>
    <mergeCell ref="F29:F30"/>
    <mergeCell ref="E29:E30"/>
    <mergeCell ref="D29:D30"/>
    <mergeCell ref="AZ9:AZ10"/>
    <mergeCell ref="BA9:BA10"/>
    <mergeCell ref="BB9:BB10"/>
    <mergeCell ref="BC9:BC10"/>
    <mergeCell ref="BD9:BD10"/>
    <mergeCell ref="BE9:BE10"/>
    <mergeCell ref="BF9:BF10"/>
    <mergeCell ref="N36:N40"/>
    <mergeCell ref="S36:S40"/>
    <mergeCell ref="AQ9:AQ10"/>
    <mergeCell ref="AR9:AR10"/>
    <mergeCell ref="AS9:AS10"/>
    <mergeCell ref="AT9:AT10"/>
    <mergeCell ref="AU9:AU10"/>
    <mergeCell ref="AV9:AV10"/>
    <mergeCell ref="AW9:AW10"/>
    <mergeCell ref="AX9:AX10"/>
    <mergeCell ref="AY9:AY10"/>
    <mergeCell ref="AH9:AH10"/>
    <mergeCell ref="AI9:AI10"/>
    <mergeCell ref="AJ9:AJ10"/>
    <mergeCell ref="AK9:AK10"/>
    <mergeCell ref="AL9:AL10"/>
    <mergeCell ref="AM9:AM10"/>
    <mergeCell ref="A9:A10"/>
    <mergeCell ref="B9:B10"/>
    <mergeCell ref="C9:C10"/>
    <mergeCell ref="D9:D10"/>
    <mergeCell ref="E9:E10"/>
    <mergeCell ref="G9:G10"/>
    <mergeCell ref="H9:H10"/>
    <mergeCell ref="O9:O10"/>
    <mergeCell ref="AY15:AY16"/>
    <mergeCell ref="H15:H16"/>
    <mergeCell ref="AN9:AN10"/>
    <mergeCell ref="AO9:AO10"/>
    <mergeCell ref="AP9:AP10"/>
    <mergeCell ref="T9:T10"/>
    <mergeCell ref="X9:X10"/>
    <mergeCell ref="Y9:Y10"/>
    <mergeCell ref="Z9:Z10"/>
    <mergeCell ref="AA9:AA10"/>
    <mergeCell ref="AC9:AC10"/>
    <mergeCell ref="AD9:AD10"/>
    <mergeCell ref="AE9:AE10"/>
    <mergeCell ref="AF9:AF10"/>
    <mergeCell ref="AL11:AL12"/>
    <mergeCell ref="AP11:AP12"/>
    <mergeCell ref="AZ15:AZ16"/>
    <mergeCell ref="BA15:BA16"/>
    <mergeCell ref="BB15:BB16"/>
    <mergeCell ref="BC15:BC16"/>
    <mergeCell ref="BD15:BD16"/>
    <mergeCell ref="BE15:BE16"/>
    <mergeCell ref="BF15:BF16"/>
    <mergeCell ref="O15:O16"/>
    <mergeCell ref="T15:T16"/>
    <mergeCell ref="AP15:AP16"/>
    <mergeCell ref="AQ15:AQ16"/>
    <mergeCell ref="AR15:AR16"/>
    <mergeCell ref="AS15:AS16"/>
    <mergeCell ref="AT15:AT16"/>
    <mergeCell ref="AU15:AU16"/>
    <mergeCell ref="AV15:AV16"/>
    <mergeCell ref="AW15:AW16"/>
    <mergeCell ref="AX15:AX16"/>
    <mergeCell ref="BA17:BA18"/>
    <mergeCell ref="BB17:BB18"/>
    <mergeCell ref="BC17:BC18"/>
    <mergeCell ref="BD17:BD18"/>
    <mergeCell ref="BE17:BE18"/>
    <mergeCell ref="BF17:BF18"/>
    <mergeCell ref="T17:T18"/>
    <mergeCell ref="O17:O18"/>
    <mergeCell ref="X15:X16"/>
    <mergeCell ref="Y15:Y16"/>
    <mergeCell ref="Z15:Z16"/>
    <mergeCell ref="AA15:AA16"/>
    <mergeCell ref="AC15:AC16"/>
    <mergeCell ref="AD15:AD16"/>
    <mergeCell ref="AE15:AE16"/>
    <mergeCell ref="AF15:AF16"/>
    <mergeCell ref="AH15:AH16"/>
    <mergeCell ref="AI15:AI16"/>
    <mergeCell ref="AJ15:AJ16"/>
    <mergeCell ref="AK15:AK16"/>
    <mergeCell ref="AL15:AL16"/>
    <mergeCell ref="AM15:AM16"/>
    <mergeCell ref="AN15:AN16"/>
    <mergeCell ref="AO15:AO16"/>
    <mergeCell ref="AR17:AR18"/>
    <mergeCell ref="AS17:AS18"/>
    <mergeCell ref="AT17:AT18"/>
    <mergeCell ref="AU17:AU18"/>
    <mergeCell ref="AV17:AV18"/>
    <mergeCell ref="AW17:AW18"/>
    <mergeCell ref="AX17:AX18"/>
    <mergeCell ref="AY17:AY18"/>
    <mergeCell ref="AZ17:AZ18"/>
    <mergeCell ref="AI17:AI18"/>
    <mergeCell ref="AJ17:AJ18"/>
    <mergeCell ref="AK17:AK18"/>
    <mergeCell ref="AL17:AL18"/>
    <mergeCell ref="AM17:AM18"/>
    <mergeCell ref="AN17:AN18"/>
    <mergeCell ref="AO17:AO18"/>
    <mergeCell ref="AP17:AP18"/>
    <mergeCell ref="AQ17:AQ18"/>
    <mergeCell ref="X17:X18"/>
    <mergeCell ref="Y17:Y18"/>
    <mergeCell ref="Z17:Z18"/>
    <mergeCell ref="AA17:AA18"/>
    <mergeCell ref="AC17:AC18"/>
    <mergeCell ref="AD17:AD18"/>
    <mergeCell ref="AE17:AE18"/>
    <mergeCell ref="AF17:AF18"/>
    <mergeCell ref="AH17:AH18"/>
    <mergeCell ref="S17:S18"/>
    <mergeCell ref="S15:S16"/>
    <mergeCell ref="N17:N18"/>
    <mergeCell ref="N15:N16"/>
    <mergeCell ref="A17:A18"/>
    <mergeCell ref="B17:B18"/>
    <mergeCell ref="C17:C18"/>
    <mergeCell ref="D17:D18"/>
    <mergeCell ref="E17:E18"/>
    <mergeCell ref="F17:F18"/>
    <mergeCell ref="F15:F16"/>
    <mergeCell ref="G15:G16"/>
    <mergeCell ref="G17:G18"/>
    <mergeCell ref="E15:E16"/>
    <mergeCell ref="BE4:BE7"/>
    <mergeCell ref="BF4:BF7"/>
    <mergeCell ref="AP5:AS5"/>
    <mergeCell ref="AT5:AW5"/>
    <mergeCell ref="AP6:AP7"/>
    <mergeCell ref="AQ6:AS6"/>
    <mergeCell ref="AT6:AT7"/>
    <mergeCell ref="AU6:AW6"/>
    <mergeCell ref="AX5:AZ5"/>
    <mergeCell ref="BA5:BC5"/>
    <mergeCell ref="AX6:AX7"/>
    <mergeCell ref="AY6:AZ6"/>
    <mergeCell ref="BA6:BA7"/>
    <mergeCell ref="BB6:BC6"/>
    <mergeCell ref="A4:A7"/>
    <mergeCell ref="B4:B7"/>
    <mergeCell ref="C4:C7"/>
    <mergeCell ref="G4:G7"/>
    <mergeCell ref="BD4:BD7"/>
    <mergeCell ref="P6:R6"/>
    <mergeCell ref="S6:S7"/>
    <mergeCell ref="T5:W5"/>
    <mergeCell ref="T6:T7"/>
    <mergeCell ref="U6:W6"/>
    <mergeCell ref="H5:N5"/>
    <mergeCell ref="AH6:AH7"/>
    <mergeCell ref="X6:X7"/>
    <mergeCell ref="D4:D7"/>
    <mergeCell ref="AC5:AF5"/>
    <mergeCell ref="AC6:AC7"/>
    <mergeCell ref="AH5:AK5"/>
    <mergeCell ref="AL5:AO5"/>
    <mergeCell ref="AI6:AK6"/>
    <mergeCell ref="AL6:AL7"/>
    <mergeCell ref="AM6:AO6"/>
    <mergeCell ref="E4:E7"/>
    <mergeCell ref="F4:F7"/>
    <mergeCell ref="N6:N7"/>
    <mergeCell ref="M6:M7"/>
    <mergeCell ref="N19:N24"/>
    <mergeCell ref="Y71:AH71"/>
    <mergeCell ref="Y73:AH73"/>
    <mergeCell ref="O5:S5"/>
    <mergeCell ref="I6:K6"/>
    <mergeCell ref="H6:H7"/>
    <mergeCell ref="L6:L7"/>
    <mergeCell ref="O6:O7"/>
    <mergeCell ref="K19:K24"/>
    <mergeCell ref="O19:O24"/>
    <mergeCell ref="S19:S24"/>
    <mergeCell ref="T19:T24"/>
    <mergeCell ref="W19:W24"/>
    <mergeCell ref="Y19:Y24"/>
    <mergeCell ref="Z19:Z24"/>
    <mergeCell ref="AA19:AA24"/>
    <mergeCell ref="R19:R24"/>
    <mergeCell ref="H25:H27"/>
    <mergeCell ref="R25:R27"/>
    <mergeCell ref="S25:S27"/>
    <mergeCell ref="O25:O27"/>
    <mergeCell ref="H17:H18"/>
    <mergeCell ref="K17:K18"/>
    <mergeCell ref="AM19:AM24"/>
    <mergeCell ref="AN19:AN24"/>
    <mergeCell ref="AO19:AO24"/>
    <mergeCell ref="A11:A12"/>
    <mergeCell ref="B11:B12"/>
    <mergeCell ref="C11:C12"/>
    <mergeCell ref="E11:E12"/>
    <mergeCell ref="H11:H12"/>
    <mergeCell ref="A19:A24"/>
    <mergeCell ref="B19:B24"/>
    <mergeCell ref="C19:C24"/>
    <mergeCell ref="D19:D24"/>
    <mergeCell ref="E19:E24"/>
    <mergeCell ref="F19:F24"/>
    <mergeCell ref="G19:G24"/>
    <mergeCell ref="H19:H24"/>
    <mergeCell ref="AC19:AC24"/>
    <mergeCell ref="AD19:AD24"/>
    <mergeCell ref="AE19:AE24"/>
    <mergeCell ref="A15:A16"/>
    <mergeCell ref="B15:B16"/>
    <mergeCell ref="C15:C16"/>
    <mergeCell ref="D15:D16"/>
    <mergeCell ref="K15:K16"/>
    <mergeCell ref="AY19:AY24"/>
    <mergeCell ref="AZ19:AZ24"/>
    <mergeCell ref="BA19:BA24"/>
    <mergeCell ref="BB19:BB24"/>
    <mergeCell ref="BC19:BC24"/>
    <mergeCell ref="BD19:BD24"/>
    <mergeCell ref="BE19:BE24"/>
    <mergeCell ref="BF19:BF24"/>
    <mergeCell ref="X19:X24"/>
    <mergeCell ref="AP19:AP24"/>
    <mergeCell ref="AQ19:AQ24"/>
    <mergeCell ref="AR19:AR24"/>
    <mergeCell ref="AS19:AS24"/>
    <mergeCell ref="AT19:AT24"/>
    <mergeCell ref="AU19:AU24"/>
    <mergeCell ref="AV19:AV24"/>
    <mergeCell ref="AW19:AW24"/>
    <mergeCell ref="AX19:AX24"/>
    <mergeCell ref="AF19:AF24"/>
    <mergeCell ref="AH19:AH24"/>
    <mergeCell ref="AI19:AI24"/>
    <mergeCell ref="AJ19:AJ24"/>
    <mergeCell ref="AK19:AK24"/>
    <mergeCell ref="AL19:AL24"/>
    <mergeCell ref="W25:W27"/>
    <mergeCell ref="T25:T27"/>
    <mergeCell ref="E25:E27"/>
    <mergeCell ref="A25:A27"/>
    <mergeCell ref="B25:B27"/>
    <mergeCell ref="C25:C27"/>
    <mergeCell ref="D25:D27"/>
    <mergeCell ref="F25:F27"/>
    <mergeCell ref="G25:G27"/>
    <mergeCell ref="N25:N27"/>
    <mergeCell ref="K25:K27"/>
    <mergeCell ref="X25:X27"/>
    <mergeCell ref="Y25:Y27"/>
    <mergeCell ref="Z25:Z27"/>
    <mergeCell ref="AA25:AA27"/>
    <mergeCell ref="AC25:AC27"/>
    <mergeCell ref="AD25:AD27"/>
    <mergeCell ref="AE25:AE27"/>
    <mergeCell ref="AF25:AF27"/>
    <mergeCell ref="AH25:AH27"/>
    <mergeCell ref="AB25:AB27"/>
    <mergeCell ref="AG25:AG27"/>
    <mergeCell ref="AI25:AI27"/>
    <mergeCell ref="AJ25:AJ27"/>
    <mergeCell ref="AK25:AK27"/>
    <mergeCell ref="AL25:AL27"/>
    <mergeCell ref="AM25:AM27"/>
    <mergeCell ref="AN25:AN27"/>
    <mergeCell ref="AO25:AO27"/>
    <mergeCell ref="AP25:AP27"/>
    <mergeCell ref="AQ25:AQ27"/>
    <mergeCell ref="BA25:BA27"/>
    <mergeCell ref="BB25:BB27"/>
    <mergeCell ref="BC25:BC27"/>
    <mergeCell ref="BD25:BD27"/>
    <mergeCell ref="BE25:BE27"/>
    <mergeCell ref="BF25:BF27"/>
    <mergeCell ref="AR25:AR27"/>
    <mergeCell ref="AS25:AS27"/>
    <mergeCell ref="AT25:AT27"/>
    <mergeCell ref="AU25:AU27"/>
    <mergeCell ref="AV25:AV27"/>
    <mergeCell ref="AW25:AW27"/>
    <mergeCell ref="AX25:AX27"/>
    <mergeCell ref="AY25:AY27"/>
    <mergeCell ref="AZ25:AZ27"/>
    <mergeCell ref="R33:R34"/>
    <mergeCell ref="A33:A34"/>
    <mergeCell ref="B33:B34"/>
    <mergeCell ref="C33:C34"/>
    <mergeCell ref="D33:D34"/>
    <mergeCell ref="E33:E34"/>
    <mergeCell ref="F33:F34"/>
    <mergeCell ref="G33:G34"/>
    <mergeCell ref="H33:H34"/>
    <mergeCell ref="X33:X34"/>
    <mergeCell ref="Y33:Y34"/>
    <mergeCell ref="Z33:Z34"/>
    <mergeCell ref="AA33:AA34"/>
    <mergeCell ref="AC33:AC34"/>
    <mergeCell ref="AD33:AD34"/>
    <mergeCell ref="AE33:AE34"/>
    <mergeCell ref="AF33:AF34"/>
    <mergeCell ref="AH33:AH34"/>
    <mergeCell ref="AB33:AB34"/>
    <mergeCell ref="AG33:AG34"/>
    <mergeCell ref="BE33:BE34"/>
    <mergeCell ref="BF33:BF34"/>
    <mergeCell ref="A36:A41"/>
    <mergeCell ref="B36:B41"/>
    <mergeCell ref="C36:C41"/>
    <mergeCell ref="D36:D41"/>
    <mergeCell ref="E36:E41"/>
    <mergeCell ref="F36:F41"/>
    <mergeCell ref="G36:G41"/>
    <mergeCell ref="H36:H41"/>
    <mergeCell ref="O36:O41"/>
    <mergeCell ref="T36:T41"/>
    <mergeCell ref="X36:X41"/>
    <mergeCell ref="Y36:Y41"/>
    <mergeCell ref="AR33:AR34"/>
    <mergeCell ref="AS33:AS34"/>
    <mergeCell ref="AT33:AT34"/>
    <mergeCell ref="Z36:Z41"/>
    <mergeCell ref="AA36:AA41"/>
    <mergeCell ref="AU33:AU34"/>
    <mergeCell ref="AV33:AV34"/>
    <mergeCell ref="AW33:AW34"/>
    <mergeCell ref="AX33:AX34"/>
    <mergeCell ref="AH36:AH41"/>
    <mergeCell ref="AI36:AI41"/>
    <mergeCell ref="AJ36:AJ41"/>
    <mergeCell ref="AK36:AK41"/>
    <mergeCell ref="AL36:AL41"/>
    <mergeCell ref="BA33:BA34"/>
    <mergeCell ref="BB33:BB34"/>
    <mergeCell ref="BC33:BC34"/>
    <mergeCell ref="BD33:BD34"/>
    <mergeCell ref="AY33:AY34"/>
    <mergeCell ref="AZ33:AZ34"/>
    <mergeCell ref="AI33:AI34"/>
    <mergeCell ref="AJ33:AJ34"/>
    <mergeCell ref="AK33:AK34"/>
    <mergeCell ref="AL33:AL34"/>
    <mergeCell ref="AM33:AM34"/>
    <mergeCell ref="AN33:AN34"/>
    <mergeCell ref="AO33:AO34"/>
    <mergeCell ref="AP33:AP34"/>
    <mergeCell ref="AQ33:AQ34"/>
    <mergeCell ref="AM36:AM41"/>
    <mergeCell ref="AN36:AN41"/>
    <mergeCell ref="AO36:AO41"/>
    <mergeCell ref="AP36:AP41"/>
    <mergeCell ref="AQ36:AQ41"/>
    <mergeCell ref="AR36:AR41"/>
    <mergeCell ref="AS36:AS41"/>
    <mergeCell ref="AT36:AT41"/>
    <mergeCell ref="AU36:AU41"/>
    <mergeCell ref="AV36:AV41"/>
    <mergeCell ref="AW36:AW41"/>
    <mergeCell ref="AX36:AX41"/>
    <mergeCell ref="AY36:AY41"/>
    <mergeCell ref="AZ36:AZ41"/>
    <mergeCell ref="BA36:BA41"/>
    <mergeCell ref="BB36:BB41"/>
    <mergeCell ref="BC36:BC41"/>
    <mergeCell ref="BD36:BD41"/>
    <mergeCell ref="BE36:BE41"/>
    <mergeCell ref="BF36:BF41"/>
    <mergeCell ref="A42:A46"/>
    <mergeCell ref="B42:B46"/>
    <mergeCell ref="C42:C46"/>
    <mergeCell ref="D42:D46"/>
    <mergeCell ref="E42:E46"/>
    <mergeCell ref="F42:F46"/>
    <mergeCell ref="G42:G46"/>
    <mergeCell ref="H42:H46"/>
    <mergeCell ref="N42:N46"/>
    <mergeCell ref="O42:O46"/>
    <mergeCell ref="S42:S46"/>
    <mergeCell ref="T42:T46"/>
    <mergeCell ref="X42:X46"/>
    <mergeCell ref="Y42:Y46"/>
    <mergeCell ref="Z42:Z46"/>
    <mergeCell ref="AA42:AA46"/>
    <mergeCell ref="AE42:AE46"/>
    <mergeCell ref="AQ42:AQ46"/>
    <mergeCell ref="AR42:AR46"/>
    <mergeCell ref="BA42:BA46"/>
    <mergeCell ref="BB42:BB46"/>
    <mergeCell ref="BC42:BC46"/>
    <mergeCell ref="BD42:BD46"/>
    <mergeCell ref="AH42:AH46"/>
    <mergeCell ref="AI42:AI46"/>
    <mergeCell ref="AJ42:AJ46"/>
    <mergeCell ref="AK42:AK46"/>
    <mergeCell ref="BE42:BE46"/>
    <mergeCell ref="BF42:BF46"/>
    <mergeCell ref="A50:A51"/>
    <mergeCell ref="B50:B51"/>
    <mergeCell ref="C50:C51"/>
    <mergeCell ref="D50:D51"/>
    <mergeCell ref="E50:E51"/>
    <mergeCell ref="G50:G51"/>
    <mergeCell ref="H50:H51"/>
    <mergeCell ref="O50:O51"/>
    <mergeCell ref="X50:X51"/>
    <mergeCell ref="Y50:Y51"/>
    <mergeCell ref="Z50:Z51"/>
    <mergeCell ref="AA50:AA51"/>
    <mergeCell ref="AC50:AC51"/>
    <mergeCell ref="AD50:AD51"/>
    <mergeCell ref="AP42:AP46"/>
    <mergeCell ref="AS42:AS46"/>
    <mergeCell ref="AT42:AT46"/>
    <mergeCell ref="AH50:AH51"/>
    <mergeCell ref="AI50:AI51"/>
    <mergeCell ref="AJ50:AJ51"/>
    <mergeCell ref="AK50:AK51"/>
    <mergeCell ref="AL50:AL51"/>
    <mergeCell ref="AM50:AM51"/>
    <mergeCell ref="AN50:AN51"/>
    <mergeCell ref="AY42:AY46"/>
    <mergeCell ref="AZ42:AZ46"/>
    <mergeCell ref="AU42:AU46"/>
    <mergeCell ref="AV42:AV46"/>
    <mergeCell ref="AW42:AW46"/>
    <mergeCell ref="AX42:AX46"/>
    <mergeCell ref="AL42:AL46"/>
    <mergeCell ref="AM42:AM46"/>
    <mergeCell ref="AN42:AN46"/>
    <mergeCell ref="AO42:AO46"/>
    <mergeCell ref="AO50:AO51"/>
    <mergeCell ref="AP50:AP51"/>
    <mergeCell ref="AQ50:AQ51"/>
    <mergeCell ref="AR50:AR51"/>
    <mergeCell ref="AS50:AS51"/>
    <mergeCell ref="AT50:AT51"/>
    <mergeCell ref="AU50:AU51"/>
    <mergeCell ref="AV50:AV51"/>
    <mergeCell ref="AW50:AW51"/>
    <mergeCell ref="AX50:AX51"/>
    <mergeCell ref="AY50:AY51"/>
    <mergeCell ref="AZ50:AZ51"/>
    <mergeCell ref="BA50:BA51"/>
    <mergeCell ref="BB50:BB51"/>
    <mergeCell ref="BC50:BC51"/>
    <mergeCell ref="BD50:BD51"/>
    <mergeCell ref="BE50:BE51"/>
    <mergeCell ref="BF50:BF51"/>
    <mergeCell ref="A56:A58"/>
    <mergeCell ref="B56:B58"/>
    <mergeCell ref="C56:C58"/>
    <mergeCell ref="D56:D58"/>
    <mergeCell ref="E56:E58"/>
    <mergeCell ref="F56:F58"/>
    <mergeCell ref="G56:G58"/>
    <mergeCell ref="H56:H58"/>
    <mergeCell ref="AH56:AH58"/>
    <mergeCell ref="AI56:AI58"/>
    <mergeCell ref="AJ56:AJ58"/>
    <mergeCell ref="AK56:AK58"/>
    <mergeCell ref="AL56:AL58"/>
    <mergeCell ref="AM56:AM58"/>
    <mergeCell ref="N56:N58"/>
    <mergeCell ref="O56:O58"/>
    <mergeCell ref="S56:S58"/>
    <mergeCell ref="T56:T58"/>
    <mergeCell ref="X56:X58"/>
    <mergeCell ref="Y56:Y58"/>
    <mergeCell ref="Z56:Z58"/>
    <mergeCell ref="AA56:AA58"/>
    <mergeCell ref="AC56:AC58"/>
    <mergeCell ref="AY56:AY58"/>
    <mergeCell ref="AZ56:AZ58"/>
    <mergeCell ref="BA56:BA58"/>
    <mergeCell ref="BB56:BB58"/>
    <mergeCell ref="BC56:BC58"/>
    <mergeCell ref="BD56:BD58"/>
    <mergeCell ref="BE56:BE58"/>
    <mergeCell ref="AN56:AN58"/>
    <mergeCell ref="AO56:AO58"/>
    <mergeCell ref="AP56:AP58"/>
    <mergeCell ref="AQ56:AQ58"/>
    <mergeCell ref="AR56:AR58"/>
    <mergeCell ref="AS56:AS58"/>
    <mergeCell ref="AT56:AT58"/>
    <mergeCell ref="AU56:AU58"/>
    <mergeCell ref="AV56:AV58"/>
    <mergeCell ref="BF56:BF58"/>
    <mergeCell ref="A62:A63"/>
    <mergeCell ref="B62:B63"/>
    <mergeCell ref="C62:C63"/>
    <mergeCell ref="D62:D63"/>
    <mergeCell ref="E62:E63"/>
    <mergeCell ref="G62:G63"/>
    <mergeCell ref="H62:H63"/>
    <mergeCell ref="O62:O63"/>
    <mergeCell ref="X62:X63"/>
    <mergeCell ref="Y62:Y63"/>
    <mergeCell ref="Z62:Z63"/>
    <mergeCell ref="AA62:AA63"/>
    <mergeCell ref="AC62:AC63"/>
    <mergeCell ref="AD62:AD63"/>
    <mergeCell ref="AE62:AE63"/>
    <mergeCell ref="AF62:AF63"/>
    <mergeCell ref="AH62:AH63"/>
    <mergeCell ref="AI62:AI63"/>
    <mergeCell ref="AJ62:AJ63"/>
    <mergeCell ref="AK62:AK63"/>
    <mergeCell ref="AW56:AW58"/>
    <mergeCell ref="AX56:AX58"/>
    <mergeCell ref="AL62:AL63"/>
    <mergeCell ref="AM62:AM63"/>
    <mergeCell ref="AN62:AN63"/>
    <mergeCell ref="AO62:AO63"/>
    <mergeCell ref="AP62:AP63"/>
    <mergeCell ref="AQ62:AQ63"/>
    <mergeCell ref="AR62:AR63"/>
    <mergeCell ref="AS62:AS63"/>
    <mergeCell ref="AT62:AT63"/>
    <mergeCell ref="AU62:AU63"/>
    <mergeCell ref="AV62:AV63"/>
    <mergeCell ref="AW62:AW63"/>
    <mergeCell ref="AX62:AX63"/>
    <mergeCell ref="AY62:AY63"/>
    <mergeCell ref="AZ62:AZ63"/>
    <mergeCell ref="BA62:BA63"/>
    <mergeCell ref="BB62:BB63"/>
    <mergeCell ref="BC62:BC63"/>
    <mergeCell ref="BD62:BD63"/>
    <mergeCell ref="BE62:BE63"/>
    <mergeCell ref="BF62:BF63"/>
    <mergeCell ref="F62:F63"/>
    <mergeCell ref="A64:A65"/>
    <mergeCell ref="B64:B65"/>
    <mergeCell ref="C64:C65"/>
    <mergeCell ref="D64:D65"/>
    <mergeCell ref="E64:E65"/>
    <mergeCell ref="F64:F65"/>
    <mergeCell ref="G64:G65"/>
    <mergeCell ref="H64:H65"/>
    <mergeCell ref="O64:O65"/>
    <mergeCell ref="X64:X65"/>
    <mergeCell ref="Y64:Y65"/>
    <mergeCell ref="Z64:Z65"/>
    <mergeCell ref="AA64:AA65"/>
    <mergeCell ref="AC64:AC65"/>
    <mergeCell ref="AD64:AD65"/>
    <mergeCell ref="AE64:AE65"/>
    <mergeCell ref="AF64:AF65"/>
    <mergeCell ref="AH64:AH65"/>
    <mergeCell ref="AI64:AI65"/>
    <mergeCell ref="AJ64:AJ65"/>
    <mergeCell ref="AK64:AK65"/>
    <mergeCell ref="AL64:AL65"/>
    <mergeCell ref="AM64:AM65"/>
    <mergeCell ref="AN64:AN65"/>
    <mergeCell ref="AO64:AO65"/>
    <mergeCell ref="AP64:AP65"/>
    <mergeCell ref="AQ64:AQ65"/>
    <mergeCell ref="AR64:AR65"/>
    <mergeCell ref="BB64:BB65"/>
    <mergeCell ref="BC64:BC65"/>
    <mergeCell ref="BD64:BD65"/>
    <mergeCell ref="BE64:BE65"/>
    <mergeCell ref="BF64:BF65"/>
    <mergeCell ref="AS64:AS65"/>
    <mergeCell ref="AT64:AT65"/>
    <mergeCell ref="AU64:AU65"/>
    <mergeCell ref="AV64:AV65"/>
    <mergeCell ref="AW64:AW65"/>
    <mergeCell ref="AX64:AX65"/>
    <mergeCell ref="AY64:AY65"/>
    <mergeCell ref="AZ64:AZ65"/>
    <mergeCell ref="BA64:BA65"/>
    <mergeCell ref="Y6:AB6"/>
    <mergeCell ref="AD6:AG6"/>
    <mergeCell ref="AB9:AB10"/>
    <mergeCell ref="AG9:AG10"/>
    <mergeCell ref="AB15:AB16"/>
    <mergeCell ref="AB17:AB18"/>
    <mergeCell ref="AG15:AG16"/>
    <mergeCell ref="AG17:AG18"/>
    <mergeCell ref="AB19:AB24"/>
    <mergeCell ref="AG19:AG24"/>
    <mergeCell ref="AB42:AB46"/>
    <mergeCell ref="AG42:AG46"/>
    <mergeCell ref="AB50:AB51"/>
    <mergeCell ref="AG50:AG51"/>
    <mergeCell ref="AB56:AB58"/>
    <mergeCell ref="AB62:AB63"/>
    <mergeCell ref="AB64:AB65"/>
    <mergeCell ref="AG56:AG58"/>
    <mergeCell ref="AG62:AG63"/>
    <mergeCell ref="AG64:AG65"/>
    <mergeCell ref="AD56:AD58"/>
    <mergeCell ref="AE56:AE58"/>
    <mergeCell ref="AF56:AF58"/>
    <mergeCell ref="AE50:AE51"/>
    <mergeCell ref="AF50:AF51"/>
    <mergeCell ref="AF42:AF46"/>
    <mergeCell ref="AC42:AC46"/>
    <mergeCell ref="AD42:AD46"/>
    <mergeCell ref="Z29:Z30"/>
    <mergeCell ref="AA29:AA30"/>
    <mergeCell ref="AB29:AB30"/>
    <mergeCell ref="AC29:AC30"/>
    <mergeCell ref="AD29:AD30"/>
    <mergeCell ref="AE29:AE30"/>
    <mergeCell ref="AF29:AF30"/>
    <mergeCell ref="AB36:AB41"/>
    <mergeCell ref="AG36:AG41"/>
    <mergeCell ref="AC36:AC41"/>
    <mergeCell ref="AD36:AD41"/>
    <mergeCell ref="AE36:AE41"/>
    <mergeCell ref="AF36:AF41"/>
    <mergeCell ref="X5:AB5"/>
    <mergeCell ref="X11:X12"/>
    <mergeCell ref="AC11:AC12"/>
    <mergeCell ref="AH11:AH12"/>
    <mergeCell ref="H4:W4"/>
    <mergeCell ref="X4:BC4"/>
    <mergeCell ref="A1:BF1"/>
    <mergeCell ref="A2:BF2"/>
    <mergeCell ref="A69:E69"/>
    <mergeCell ref="AY29:AY30"/>
    <mergeCell ref="AZ29:AZ30"/>
    <mergeCell ref="BA29:BA30"/>
    <mergeCell ref="BB29:BB30"/>
    <mergeCell ref="BC29:BC30"/>
    <mergeCell ref="BD29:BD30"/>
    <mergeCell ref="BE29:BE30"/>
    <mergeCell ref="BF29:BF30"/>
    <mergeCell ref="AP29:AP30"/>
    <mergeCell ref="AQ29:AQ30"/>
    <mergeCell ref="AR29:AR30"/>
    <mergeCell ref="AS29:AS30"/>
    <mergeCell ref="AT29:AT30"/>
    <mergeCell ref="AU29:AU30"/>
    <mergeCell ref="AV29:AV30"/>
    <mergeCell ref="AT11:AT12"/>
    <mergeCell ref="AX11:AX12"/>
    <mergeCell ref="BA11:BA12"/>
    <mergeCell ref="BE11:BE12"/>
    <mergeCell ref="BF11:BF12"/>
    <mergeCell ref="G11:G12"/>
    <mergeCell ref="T64:T65"/>
    <mergeCell ref="T62:T63"/>
    <mergeCell ref="T50:T51"/>
    <mergeCell ref="T33:T34"/>
    <mergeCell ref="O33:O34"/>
    <mergeCell ref="AW29:AW30"/>
    <mergeCell ref="AX29:AX30"/>
    <mergeCell ref="AG29:AG30"/>
    <mergeCell ref="AH29:AH30"/>
    <mergeCell ref="AI29:AI30"/>
    <mergeCell ref="AJ29:AJ30"/>
    <mergeCell ref="AK29:AK30"/>
    <mergeCell ref="AL29:AL30"/>
    <mergeCell ref="AM29:AM30"/>
    <mergeCell ref="AN29:AN30"/>
    <mergeCell ref="AO29:AO30"/>
    <mergeCell ref="X29:X30"/>
    <mergeCell ref="Y29:Y30"/>
  </mergeCells>
  <pageMargins left="0.23622047244094491" right="0.23622047244094491" top="0.35433070866141736" bottom="0.35433070866141736" header="0.31496062992125984" footer="0.31496062992125984"/>
  <pageSetup paperSize="8" scale="30" fitToHeight="0" orientation="landscape" r:id="rId1"/>
  <headerFooter>
    <oddHeader>&amp;LPříloha č.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2" ma:contentTypeDescription="Create a new document." ma:contentTypeScope="" ma:versionID="4cf4227a37ad22e6cebe389c1f6cb45d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b4022cce6cdcee57f369d84530908159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0C29A-1479-4679-BFA6-AE0F09BE4C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DACE06-504D-4F9E-AC6F-5F9DAC50E93E}">
  <ds:schemaRefs>
    <ds:schemaRef ds:uri="http://www.w3.org/XML/1998/namespace"/>
    <ds:schemaRef ds:uri="http://purl.org/dc/terms/"/>
    <ds:schemaRef ds:uri="41d627bf-a106-4fea-95e5-243811067a0a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332bf68d-6f68-4e32-bbd9-660cee6f1f2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F0B531B-E728-4147-821D-0B8681A34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RK_2021_08_30</vt:lpstr>
      <vt:lpstr>RK_2021_08_30!Názvy_tisku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Juráková Renata</cp:lastModifiedBy>
  <cp:lastPrinted>2021-08-18T06:21:50Z</cp:lastPrinted>
  <dcterms:created xsi:type="dcterms:W3CDTF">2020-04-16T09:09:25Z</dcterms:created>
  <dcterms:modified xsi:type="dcterms:W3CDTF">2021-08-20T05:13:00Z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