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ROZPOCTYPC\rozpočty\ROZPOČty PRO OSTATNÍ\VANĚK\EXPERIMNETÁLNÍ DŮM\Experimentální soběstačný dům SŠE Ostrava_\Rozpočet a výkaz výměr\23_5_22\"/>
    </mc:Choice>
  </mc:AlternateContent>
  <bookViews>
    <workbookView xWindow="0" yWindow="0" windowWidth="0" windowHeight="0"/>
  </bookViews>
  <sheets>
    <sheet name="Rekapitulace stavby" sheetId="1" r:id="rId1"/>
    <sheet name="SO 01b - Ocelové schodiště" sheetId="2" r:id="rId2"/>
    <sheet name="VN a ON - Vedlejší a osta...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01b - Ocelové schodiště'!$C$91:$K$148</definedName>
    <definedName name="_xlnm.Print_Area" localSheetId="1">'SO 01b - Ocelové schodiště'!$C$4:$J$41,'SO 01b - Ocelové schodiště'!$C$47:$J$71,'SO 01b - Ocelové schodiště'!$C$77:$K$148</definedName>
    <definedName name="_xlnm.Print_Titles" localSheetId="1">'SO 01b - Ocelové schodiště'!$91:$91</definedName>
    <definedName name="_xlnm._FilterDatabase" localSheetId="2" hidden="1">'VN a ON - Vedlejší a osta...'!$C$83:$K$156</definedName>
    <definedName name="_xlnm.Print_Area" localSheetId="2">'VN a ON - Vedlejší a osta...'!$C$4:$J$39,'VN a ON - Vedlejší a osta...'!$C$45:$J$65,'VN a ON - Vedlejší a osta...'!$C$71:$K$156</definedName>
    <definedName name="_xlnm.Print_Titles" localSheetId="2">'VN a ON - Vedlejší a osta...'!$83:$83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7"/>
  <c i="3" r="J35"/>
  <c i="1" r="AX57"/>
  <c i="3"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4"/>
  <c r="BH114"/>
  <c r="BG114"/>
  <c r="BF114"/>
  <c r="T114"/>
  <c r="R114"/>
  <c r="P114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T94"/>
  <c r="R95"/>
  <c r="R94"/>
  <c r="P95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2" r="J39"/>
  <c r="J38"/>
  <c i="1" r="AY56"/>
  <c i="2" r="J37"/>
  <c i="1" r="AX56"/>
  <c i="2" r="BI146"/>
  <c r="BH146"/>
  <c r="BG146"/>
  <c r="BF146"/>
  <c r="T146"/>
  <c r="R146"/>
  <c r="P146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8"/>
  <c r="BH128"/>
  <c r="BG128"/>
  <c r="BF128"/>
  <c r="T128"/>
  <c r="T127"/>
  <c r="R128"/>
  <c r="R127"/>
  <c r="P128"/>
  <c r="P127"/>
  <c r="BI122"/>
  <c r="BH122"/>
  <c r="BG122"/>
  <c r="BF122"/>
  <c r="T122"/>
  <c r="R122"/>
  <c r="P122"/>
  <c r="BI117"/>
  <c r="BH117"/>
  <c r="BG117"/>
  <c r="BF117"/>
  <c r="T117"/>
  <c r="R117"/>
  <c r="P117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89"/>
  <c r="J19"/>
  <c r="J14"/>
  <c r="J86"/>
  <c r="E7"/>
  <c r="E50"/>
  <c i="1" r="L50"/>
  <c r="AM50"/>
  <c r="AM49"/>
  <c r="L49"/>
  <c r="AM47"/>
  <c r="L47"/>
  <c r="L45"/>
  <c r="L44"/>
  <c i="2" r="BK110"/>
  <c i="3" r="BK90"/>
  <c r="BK126"/>
  <c r="BK152"/>
  <c i="2" r="J117"/>
  <c i="3" r="BK149"/>
  <c r="J126"/>
  <c r="J149"/>
  <c r="J120"/>
  <c r="J143"/>
  <c i="2" r="J95"/>
  <c i="3" r="J105"/>
  <c r="BK120"/>
  <c r="BK140"/>
  <c r="BK92"/>
  <c i="2" r="J133"/>
  <c r="BK117"/>
  <c i="3" r="BK122"/>
  <c i="2" r="BK140"/>
  <c i="3" r="BK146"/>
  <c i="2" r="BK133"/>
  <c i="3" r="J114"/>
  <c r="J132"/>
  <c r="J92"/>
  <c r="J95"/>
  <c r="J129"/>
  <c r="BK86"/>
  <c i="2" r="BK105"/>
  <c r="J140"/>
  <c i="3" r="BK132"/>
  <c i="2" r="J105"/>
  <c i="3" r="J146"/>
  <c i="2" r="BK122"/>
  <c r="BK100"/>
  <c r="BK136"/>
  <c r="J122"/>
  <c r="J110"/>
  <c i="3" r="BK143"/>
  <c r="J86"/>
  <c r="BK124"/>
  <c r="J99"/>
  <c r="J124"/>
  <c i="2" r="BK146"/>
  <c i="1" r="AS55"/>
  <c i="2" r="J100"/>
  <c i="3" r="BK129"/>
  <c r="J140"/>
  <c i="2" r="J136"/>
  <c i="3" r="BK88"/>
  <c r="BK95"/>
  <c r="J152"/>
  <c i="2" r="J146"/>
  <c i="3" r="BK105"/>
  <c i="2" r="J128"/>
  <c i="3" r="J135"/>
  <c i="2" r="BK128"/>
  <c i="3" r="J122"/>
  <c i="2" r="BK95"/>
  <c i="3" r="BK135"/>
  <c r="J88"/>
  <c r="J90"/>
  <c r="BK99"/>
  <c r="BK114"/>
  <c i="2" l="1" r="R104"/>
  <c r="BK139"/>
  <c r="J139"/>
  <c r="J70"/>
  <c r="T104"/>
  <c r="T94"/>
  <c r="P132"/>
  <c r="R94"/>
  <c r="R93"/>
  <c r="P104"/>
  <c r="R132"/>
  <c i="3" r="T85"/>
  <c i="2" r="BK132"/>
  <c r="J132"/>
  <c r="J69"/>
  <c r="P139"/>
  <c r="P131"/>
  <c i="3" r="T128"/>
  <c r="P85"/>
  <c r="BK139"/>
  <c r="J139"/>
  <c r="J64"/>
  <c i="2" r="BK104"/>
  <c r="J104"/>
  <c r="J66"/>
  <c r="T132"/>
  <c i="3" r="BK85"/>
  <c r="J85"/>
  <c r="J60"/>
  <c r="BK128"/>
  <c r="J128"/>
  <c r="J63"/>
  <c r="P139"/>
  <c i="2" r="P94"/>
  <c r="P93"/>
  <c r="P92"/>
  <c i="1" r="AU56"/>
  <c i="2" r="T139"/>
  <c i="3" r="P128"/>
  <c r="P98"/>
  <c r="R139"/>
  <c i="2" r="BK94"/>
  <c r="J94"/>
  <c r="J65"/>
  <c r="R139"/>
  <c i="3" r="R85"/>
  <c r="R128"/>
  <c r="R98"/>
  <c r="T139"/>
  <c i="2" r="BK127"/>
  <c r="J127"/>
  <c r="J67"/>
  <c i="3" r="BK94"/>
  <c r="J94"/>
  <c r="J61"/>
  <c r="BK98"/>
  <c r="J98"/>
  <c r="J62"/>
  <c r="E74"/>
  <c r="BE90"/>
  <c r="BE99"/>
  <c r="BE120"/>
  <c r="J52"/>
  <c r="F81"/>
  <c r="BE88"/>
  <c r="BE124"/>
  <c r="BE95"/>
  <c r="BE132"/>
  <c r="BE143"/>
  <c r="BE152"/>
  <c i="2" r="BK93"/>
  <c r="J93"/>
  <c r="J64"/>
  <c i="3" r="BE86"/>
  <c r="BE122"/>
  <c r="BE126"/>
  <c r="BE129"/>
  <c r="BE149"/>
  <c i="2" r="BK131"/>
  <c r="J131"/>
  <c r="J68"/>
  <c i="3" r="BE105"/>
  <c r="BE114"/>
  <c r="BE140"/>
  <c r="BE146"/>
  <c r="BE92"/>
  <c r="BE135"/>
  <c i="2" r="BE122"/>
  <c r="BE110"/>
  <c r="J56"/>
  <c r="BE128"/>
  <c r="BE133"/>
  <c r="E80"/>
  <c r="BE117"/>
  <c r="BE146"/>
  <c r="F59"/>
  <c r="BE95"/>
  <c r="BE100"/>
  <c r="BE136"/>
  <c r="BE140"/>
  <c r="BE105"/>
  <c i="1" r="AS54"/>
  <c i="2" r="F38"/>
  <c i="1" r="BC56"/>
  <c r="BC55"/>
  <c r="AY55"/>
  <c i="3" r="F35"/>
  <c i="1" r="BB57"/>
  <c i="3" r="F34"/>
  <c i="1" r="BA57"/>
  <c i="3" r="F36"/>
  <c i="1" r="BC57"/>
  <c i="3" r="J34"/>
  <c i="1" r="AW57"/>
  <c i="3" r="F37"/>
  <c i="1" r="BD57"/>
  <c i="2" r="F37"/>
  <c i="1" r="BB56"/>
  <c r="BB55"/>
  <c r="AX55"/>
  <c r="AU55"/>
  <c i="2" r="J36"/>
  <c i="1" r="AW56"/>
  <c i="2" r="F39"/>
  <c i="1" r="BD56"/>
  <c r="BD55"/>
  <c i="2" r="F36"/>
  <c i="1" r="BA56"/>
  <c r="BA55"/>
  <c i="3" l="1" r="T98"/>
  <c r="T84"/>
  <c r="R84"/>
  <c r="P84"/>
  <c i="1" r="AU57"/>
  <c i="2" r="T131"/>
  <c r="R131"/>
  <c r="R92"/>
  <c r="T93"/>
  <c r="T92"/>
  <c i="3" r="BK84"/>
  <c r="J84"/>
  <c r="J59"/>
  <c i="2" r="BK92"/>
  <c r="J92"/>
  <c r="J63"/>
  <c r="F35"/>
  <c i="1" r="AZ56"/>
  <c r="AZ55"/>
  <c r="AV55"/>
  <c r="BA54"/>
  <c r="AW54"/>
  <c r="AK30"/>
  <c i="3" r="J33"/>
  <c i="1" r="AV57"/>
  <c r="AT57"/>
  <c r="AW55"/>
  <c r="BB54"/>
  <c r="W31"/>
  <c r="BC54"/>
  <c r="AY54"/>
  <c r="AU54"/>
  <c r="BD54"/>
  <c r="W33"/>
  <c i="3" r="F33"/>
  <c i="1" r="AZ57"/>
  <c i="2" r="J35"/>
  <c i="1" r="AV56"/>
  <c r="AT56"/>
  <c i="3" l="1" r="J30"/>
  <c i="1" r="AG57"/>
  <c r="AT55"/>
  <c r="AZ54"/>
  <c r="AV54"/>
  <c r="AK29"/>
  <c r="W30"/>
  <c r="AX54"/>
  <c r="W32"/>
  <c i="2" r="J32"/>
  <c i="1" r="AG56"/>
  <c r="AG55"/>
  <c r="AG54"/>
  <c r="AK26"/>
  <c i="3" l="1" r="J39"/>
  <c i="2" r="J41"/>
  <c i="1" r="AN56"/>
  <c r="AN55"/>
  <c r="AN57"/>
  <c r="AK35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<sst xmlns="http://schemas.openxmlformats.org/spreadsheetml/2006/main">
  <si>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</si>
  <si>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</si>
  <si>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</si>
  <si>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</si>
  <si>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</si>
  <si>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{7efd41b0-0674-488d-932e-68e7bae9f8d3}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</si>
  <si>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</si>
  <si>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</si>
  <si>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</si>
  <si>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</si>
  <si>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</si>
  <si>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</si>
  <si>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</si>
  <si>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</si>
  <si>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ROZP2021-52IIdop1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</si>
  <si>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</si>
  <si>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</si>
  <si>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EXPERIMENTÁLNÍ SOBĚSTAČNÝ DŮM SŠE OSTRAVA-II. etapa</t>
  </si>
  <si>
    <t>KSO:</t>
  </si>
  <si>
    <t/>
  </si>
  <si>
    <t>CC-CZ:</t>
  </si>
  <si>
    <t>Místo:</t>
  </si>
  <si>
    <t>NA JÍZDÁRNĚ 423/30, OSTRAVA, 702 00</t>
  </si>
  <si>
    <t>Datum:</t>
  </si>
  <si>
    <t>20. 5. 2022</t>
  </si>
  <si>
    <t>Zadavatel:</t>
  </si>
  <si>
    <t>IČ:</t>
  </si>
  <si>
    <t>STŘEDNÍ ŠKOLA ELEKTROTECHNICKÁ, OSTRAVA</t>
  </si>
  <si>
    <t>DIČ:</t>
  </si>
  <si>
    <t>Uchazeč:</t>
  </si>
  <si>
    <t>Vyplň údaj</t>
  </si>
  <si>
    <t>Projektant:</t>
  </si>
  <si>
    <t>Ing. arch. Ing. Daniel Vaněk</t>
  </si>
  <si>
    <t>True</t>
  </si>
  <si>
    <t>Zpracovatel:</t>
  </si>
  <si>
    <t>Ateliér EMMET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</si>
  <si>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</si>
  <si>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</si>
  <si>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</si>
  <si>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</si>
  <si>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</si>
  <si>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</si>
  <si>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</si>
  <si>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</si>
  <si>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</si>
  <si>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</si>
  <si>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</si>
  <si>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</si>
  <si>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</si>
  <si>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</si>
  <si>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</si>
  <si>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</si>
  <si>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</si>
  <si>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</si>
  <si>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</si>
  <si>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</si>
  <si>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</si>
  <si>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</si>
  <si>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</si>
  <si>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</si>
  <si>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</si>
  <si>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</si>
  <si>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</si>
  <si>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</si>
  <si>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</si>
  <si>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</si>
  <si>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</si>
  <si>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</si>
  <si>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</si>
  <si>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</si>
  <si>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</si>
  <si>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</si>
  <si>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</si>
  <si>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</si>
  <si>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</si>
  <si>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</si>
  <si>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</si>
  <si>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 xml:space="preserve">Experimentální soběstačný dům </t>
  </si>
  <si>
    <t>STA</t>
  </si>
  <si>
    <t>1</t>
  </si>
  <si>
    <t>{a17150be-6c73-4b28-8865-92feb63f3826}</t>
  </si>
  <si>
    <t>2</t>
  </si>
  <si>
    <t>/</t>
  </si>
  <si>
    <t>SO 01b</t>
  </si>
  <si>
    <t>Ocelové schodiště</t>
  </si>
  <si>
    <t>Soupis</t>
  </si>
  <si>
    <t>{8054abbb-18cb-4022-8d6d-c92052ec701d}</t>
  </si>
  <si>
    <t>VN a ON</t>
  </si>
  <si>
    <t>Vedlejší a ostatní náklady</t>
  </si>
  <si>
    <t>{539eff91-18f9-4350-9cd3-3023fbe0215a}</t>
  </si>
  <si>
    <t>KRYCÍ LIST SOUPISU PRACÍ</t>
  </si>
  <si>
    <t>Objekt:</t>
  </si>
  <si>
    <t xml:space="preserve">SO 01 - Experimentální soběstačný dům </t>
  </si>
  <si>
    <t>Soupis:</t>
  </si>
  <si>
    <t>SO 01b - Ocelové schodiště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</si>
  <si>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</si>
  <si>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</si>
  <si>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</si>
  <si>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</si>
  <si>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</si>
  <si>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</si>
  <si>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</si>
  <si>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998 - Přesun hmot</t>
  </si>
  <si>
    <t>PSV - Práce a dodávky PSV</t>
  </si>
  <si>
    <t xml:space="preserve">    741 - Elektroinstalace - silnoproud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</si>
  <si>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</si>
  <si>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</si>
  <si>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</si>
  <si>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</si>
  <si>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</si>
  <si>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</si>
  <si>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</si>
  <si>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</si>
  <si>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</si>
  <si>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</si>
  <si>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</si>
  <si>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</si>
  <si>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</si>
  <si>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</si>
  <si>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</si>
  <si>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</si>
  <si>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</si>
  <si>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</si>
  <si>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</si>
  <si>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132254101</t>
  </si>
  <si>
    <t>Hloubení rýh zapažených š do 800 mm v hornině třídy těžitelnosti I skupiny 3 objem do 20 m3 strojně</t>
  </si>
  <si>
    <t>m3</t>
  </si>
  <si>
    <t>CS ÚRS 2021 02</t>
  </si>
  <si>
    <t>4</t>
  </si>
  <si>
    <t>-531582126</t>
  </si>
  <si>
    <t>PP</t>
  </si>
  <si>
    <t>Hloubení zapažených rýh šířky do 800 mm strojně s urovnáním dna do předepsaného profilu a spádu v hornině třídy těžitelnosti I skupiny 3 do 20 m3</t>
  </si>
  <si>
    <t>Online PSC</t>
  </si>
  <si>
    <t>https://podminky.urs.cz/item/CS_URS_2021_02/132254101</t>
  </si>
  <si>
    <t>VV</t>
  </si>
  <si>
    <t xml:space="preserve">" základy pro ocelové schodiště " </t>
  </si>
  <si>
    <t>0,6*11,5*1,1</t>
  </si>
  <si>
    <t>162351103</t>
  </si>
  <si>
    <t>Vodorovné přemístění přes 50 do 500 m výkopku/sypaniny z horniny třídy těžitelnosti I skupiny 1 až 3</t>
  </si>
  <si>
    <t>252704186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</si>
  <si>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</si>
  <si>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</si>
  <si>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 xml:space="preserve">" přesun zeminy z výkopu základových konstrukcí  v rámci areálu školy" 7,59</t>
  </si>
  <si>
    <t>Zakládání</t>
  </si>
  <si>
    <t>3</t>
  </si>
  <si>
    <t>271562211</t>
  </si>
  <si>
    <t>Podsyp pod základové konstrukce se zhutněním z drobného kameniva frakce 0 až 4 mm</t>
  </si>
  <si>
    <t>75361542</t>
  </si>
  <si>
    <t>Podsyp pod základové konstrukce se zhutněním a urovnáním povrchu z kameniva drobného, frakce 0 - 4 mm</t>
  </si>
  <si>
    <t>https://podminky.urs.cz/item/CS_URS_2021_02/271562211</t>
  </si>
  <si>
    <t>" podsyp pod základové konstrukce" 11,5*0,6*0,1</t>
  </si>
  <si>
    <t>273361821</t>
  </si>
  <si>
    <t>Výztuž základových desek betonářskou ocelí 10 505 (R)</t>
  </si>
  <si>
    <t>t</t>
  </si>
  <si>
    <t>1317055414</t>
  </si>
  <si>
    <t>Výztuž základů desek z betonářské oceli 10 505 (R) nebo BSt 500</t>
  </si>
  <si>
    <t>https://podminky.urs.cz/item/CS_URS_2021_02/273361821</t>
  </si>
  <si>
    <t xml:space="preserve">" základové konstrukce pro schodiště" </t>
  </si>
  <si>
    <t xml:space="preserve">"prut 10 mm"  25,5*0,62*1,1*0,001</t>
  </si>
  <si>
    <t>" prut 8 mm" 128,5*2,0*1,1*0,001</t>
  </si>
  <si>
    <t>Součet</t>
  </si>
  <si>
    <t>5</t>
  </si>
  <si>
    <t>274321211</t>
  </si>
  <si>
    <t>Základové pasy ze ŽB bez zvýšených nároků na prostředí tř. C 12/15</t>
  </si>
  <si>
    <t>1309567436</t>
  </si>
  <si>
    <t>Základy z betonu železového (bez výztuže) pasy z betonu bez zvláštních nároků na prostředí tř. C 12/15</t>
  </si>
  <si>
    <t>https://podminky.urs.cz/item/CS_URS_2021_02/274321211</t>
  </si>
  <si>
    <t xml:space="preserve">" podklad pod základové konstrukce"  0,25*1,035</t>
  </si>
  <si>
    <t>6</t>
  </si>
  <si>
    <t>274321411</t>
  </si>
  <si>
    <t>Základové pasy ze ŽB bez zvýšených nároků na prostředí tř. C 20/25</t>
  </si>
  <si>
    <t>-736781496</t>
  </si>
  <si>
    <t>Základy z betonu železového (bez výztuže) pasy z betonu bez zvláštních nároků na prostředí tř. C 20/25</t>
  </si>
  <si>
    <t>https://podminky.urs.cz/item/CS_URS_2021_02/274321411</t>
  </si>
  <si>
    <t xml:space="preserve">"  základové konstrukce"  5,7*1,035</t>
  </si>
  <si>
    <t>998</t>
  </si>
  <si>
    <t>Přesun hmot</t>
  </si>
  <si>
    <t>7</t>
  </si>
  <si>
    <t>998011001</t>
  </si>
  <si>
    <t>Přesun hmot pro budovy zděné v do 6 m</t>
  </si>
  <si>
    <t>-1649491759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</si>
  <si>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</si>
  <si>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https://podminky.urs.cz/item/CS_URS_2021_02/998011001</t>
  </si>
  <si>
    <t>PSV</t>
  </si>
  <si>
    <t>Práce a dodávky PSV</t>
  </si>
  <si>
    <t>741</t>
  </si>
  <si>
    <t>Elektroinstalace - silnoproud</t>
  </si>
  <si>
    <t>8</t>
  </si>
  <si>
    <t>741410RP2</t>
  </si>
  <si>
    <t>Zemnící soustava v základové k-ci, včetně vodivého napojení ocel. k-ce (kompletní dodávka a montáž)</t>
  </si>
  <si>
    <t>kus</t>
  </si>
  <si>
    <t>VLASTNÍ</t>
  </si>
  <si>
    <t>16</t>
  </si>
  <si>
    <t>-1900634569</t>
  </si>
  <si>
    <t>" kompletní dodávka a montáž včetně revize" 1</t>
  </si>
  <si>
    <t>9</t>
  </si>
  <si>
    <t>998741201</t>
  </si>
  <si>
    <t>Přesun hmot procentní pro silnoproud v objektech v do 6 m</t>
  </si>
  <si>
    <t>%</t>
  </si>
  <si>
    <t>40716015</t>
  </si>
  <si>
    <t>Přesun hmot pro silnoproud stanovený procentní sazbou (%) z ceny vodorovná dopravní vzdálenost do 50 m v objektech výšky do 6 m</t>
  </si>
  <si>
    <t>https://podminky.urs.cz/item/CS_URS_2021_02/998741201</t>
  </si>
  <si>
    <t>767</t>
  </si>
  <si>
    <t>Konstrukce zámečnické</t>
  </si>
  <si>
    <t>10</t>
  </si>
  <si>
    <t>767220RP1</t>
  </si>
  <si>
    <t>Dodávka a montáž ocelového schodiště</t>
  </si>
  <si>
    <t>-1467932057</t>
  </si>
  <si>
    <t>"nosná konstrukce z ocelových profilů, s ocelovým zábradlím, pororoštovými stupni. Povrch schodiště žárově zinkován"</t>
  </si>
  <si>
    <t>"šířka schodiště 1200 mm, 20 schodišťových stupňů, oboustranné schodišťové madl, výstupní podesta pro přístup na střechu objektu"</t>
  </si>
  <si>
    <t>"výstupní podesta 5,46m2 + 5,5m rovného zábradlí"</t>
  </si>
  <si>
    <t>"venkovní schodiště" 1</t>
  </si>
  <si>
    <t>11</t>
  </si>
  <si>
    <t>998767201</t>
  </si>
  <si>
    <t>Přesun hmot procentní pro zámečnické konstrukce v objektech v do 6 m</t>
  </si>
  <si>
    <t>1183399609</t>
  </si>
  <si>
    <t>Přesun hmot pro zámečnické konstrukce stanovený procentní sazbou (%) z ceny vodorovná dopravní vzdálenost do 50 m v objektech výšky do 6 m</t>
  </si>
  <si>
    <t>https://podminky.urs.cz/item/CS_URS_2021_02/998767201</t>
  </si>
  <si>
    <t>VN a ON - Vedlejší a ostatní náklady</t>
  </si>
  <si>
    <t>OST - Ostatní náklady</t>
  </si>
  <si>
    <t xml:space="preserve">VN - Vedlejší 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</si>
  <si>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</si>
  <si>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</si>
  <si>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</si>
  <si>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OST</t>
  </si>
  <si>
    <t>Ostatní náklady</t>
  </si>
  <si>
    <t>R-001</t>
  </si>
  <si>
    <t>Požadavek objednatele - Označení stavby (D+M osazení informační tabule s uvedením názvu stavby, investora stavby, zhotovitele stavby, uvedením termínu a realizace stavby, uvedení kontaktu na odpovědného stavbyvedoucího)</t>
  </si>
  <si>
    <t>802778085</t>
  </si>
  <si>
    <t>R-007</t>
  </si>
  <si>
    <t>Zajištění dokumentace skutečného provedení staveb, veškeré doklady nutné k vydání kolaudačního souhlasu</t>
  </si>
  <si>
    <t>kompl</t>
  </si>
  <si>
    <t>-858376105</t>
  </si>
  <si>
    <t>R-012</t>
  </si>
  <si>
    <t>Zhotovitel zajistí fotodokumentaci původního a nového stavu, fotodokumentaci průběhu a realizace stavby po jednotlivých měsících</t>
  </si>
  <si>
    <t>652547292</t>
  </si>
  <si>
    <t>R-015</t>
  </si>
  <si>
    <t>Celková revize elektroinstalace včetně dokladů a protokolů potřebných ke kolaudačnímu řízení</t>
  </si>
  <si>
    <t>kompl.</t>
  </si>
  <si>
    <t>-1431865259</t>
  </si>
  <si>
    <t>VN</t>
  </si>
  <si>
    <t xml:space="preserve">Vedlejší  náklady</t>
  </si>
  <si>
    <t>R-004</t>
  </si>
  <si>
    <t>Vytýčení inženýrských síťí včetně provedení průzkumných sond, výšková úprava všech znaků IS, šachet, poklopů a ostaních …</t>
  </si>
  <si>
    <t>kpl</t>
  </si>
  <si>
    <t>-513708129</t>
  </si>
  <si>
    <t>"včetně sítí areálových" 1</t>
  </si>
  <si>
    <t>VRN</t>
  </si>
  <si>
    <t>Vedlejší rozpočtové náklady</t>
  </si>
  <si>
    <t>023002000</t>
  </si>
  <si>
    <t>Příprava staveniště - odstranění materiálů a konstrukcí</t>
  </si>
  <si>
    <t>hod</t>
  </si>
  <si>
    <t>1024</t>
  </si>
  <si>
    <t>1948121792</t>
  </si>
  <si>
    <t xml:space="preserve">"příprava staveniště pro provádění stavebních prací" </t>
  </si>
  <si>
    <t xml:space="preserve">"zhotovitel vyhodnotí  na základě pokynů investora a prohlídky staveniště" </t>
  </si>
  <si>
    <t xml:space="preserve">"zajištění okolí stavby proti proniku prachu, hluku, znehodnocení stávajícího vybavení -mobilní stěny" </t>
  </si>
  <si>
    <t>"předpoklad " 4</t>
  </si>
  <si>
    <t>R-003</t>
  </si>
  <si>
    <t xml:space="preserve">Zařízení staveniště vybavení ( zajištění objízdných tras a uzávěr včetně příslušných povolení, ZS sociální objekty, včetně vnitrostaveništního rozvodu a napojení  na media) - kompletní zajištění</t>
  </si>
  <si>
    <t>10502765</t>
  </si>
  <si>
    <t>Zařízení staveniště (přechodné dopravní značení, zajištění objízdných tras a uzávěr včetně příslušných povolení, ZS sociální objekty, včetně vnitrostaveništního rozvodu a napojení na media energii,) - kompletní zajištění</t>
  </si>
  <si>
    <t>" kompletní zařízení staveniště" 1</t>
  </si>
  <si>
    <t xml:space="preserve">" vybudování přístupové panelové komunikace pro potřeby stavby" </t>
  </si>
  <si>
    <t xml:space="preserve">" včetně podloží a jejího odstranění" </t>
  </si>
  <si>
    <t xml:space="preserve">" stavební buňky, úprava stávajíchcí stavebních objektu určených pro zařízení staveniště" </t>
  </si>
  <si>
    <t xml:space="preserve">" pronájem ploch staveniště" </t>
  </si>
  <si>
    <t xml:space="preserve">" připojení SLP, provizorní komunikace, skládky včetně likvidace obkladu" </t>
  </si>
  <si>
    <t xml:space="preserve">" ostatní náklady na provoz a údržbu vybavení staveniště" </t>
  </si>
  <si>
    <t>R-003a</t>
  </si>
  <si>
    <t>Náklady spojené s prací za plného provozu (hluk prach, zaměstnanci)</t>
  </si>
  <si>
    <t>-1712447528</t>
  </si>
  <si>
    <t xml:space="preserve">"příprava staveniště před prováděním stavebních prací" </t>
  </si>
  <si>
    <t>"utěsnění otvorů, provizorní SDK příčky do pěny, ochrana stávajících konstrukcí před poškozením nebo znehodnocením prachem" 1</t>
  </si>
  <si>
    <t xml:space="preserve">"ochrana plachtami, OSB deska na podlaze " </t>
  </si>
  <si>
    <t xml:space="preserve">" opatření pro zajištění bezprašnosti při manipulací se sutí" </t>
  </si>
  <si>
    <t>R-005</t>
  </si>
  <si>
    <t>Průběžné čištění komunikací, čištění vozidel při výjezdu ze stavby (zábradlí, zajištění obslužného provozu (zásobování, svoz komunálních odpadů, záchranných složek, ..))</t>
  </si>
  <si>
    <t>662446880</t>
  </si>
  <si>
    <t>Průběžné čištění komunikací, čištění vozidel při výjezdu ze stavby, zajištění výkopů (zábradlí, zajištění obslužného provozu (zásobování, svoz komunálních odpadů, záchranných složek, ..))</t>
  </si>
  <si>
    <t>R-006</t>
  </si>
  <si>
    <t>Zajištění zkoušek , kamerové zkoušky, tlakové zkoušky, výtažné zkoušky, revize, zajištění skládek a meziskládek materiálů a odpadů včetně odvozu a poplatků</t>
  </si>
  <si>
    <t>2132654593</t>
  </si>
  <si>
    <t>R-011</t>
  </si>
  <si>
    <t>Náklady zhotovitele na nutné konzultace se zpracovatelem PD při realizaci stavby</t>
  </si>
  <si>
    <t>-1831516303</t>
  </si>
  <si>
    <t>12</t>
  </si>
  <si>
    <t>R-018</t>
  </si>
  <si>
    <t>Závěrečný úklid objektu před předáním stavby uživateli do trvalého užívání, finální úklid stavby</t>
  </si>
  <si>
    <t>-101545500</t>
  </si>
  <si>
    <t>VRN1</t>
  </si>
  <si>
    <t>Průzkumné, geodetické a projektové práce</t>
  </si>
  <si>
    <t>13</t>
  </si>
  <si>
    <t>012103000</t>
  </si>
  <si>
    <t>Geodetické práce před výstavbou</t>
  </si>
  <si>
    <t>380654674</t>
  </si>
  <si>
    <t>https://podminky.urs.cz/item/CS_URS_2021_02/012103000</t>
  </si>
  <si>
    <t>14</t>
  </si>
  <si>
    <t>012303000</t>
  </si>
  <si>
    <t>Geodetické práce po výstavbě</t>
  </si>
  <si>
    <t>ompl…</t>
  </si>
  <si>
    <t>-648514642</t>
  </si>
  <si>
    <t>https://podminky.urs.cz/item/CS_URS_2021_02/012303000</t>
  </si>
  <si>
    <t>013203000</t>
  </si>
  <si>
    <t>Výrobní dokumentace</t>
  </si>
  <si>
    <t>733407180</t>
  </si>
  <si>
    <t>https://podminky.urs.cz/item/CS_URS_2021_02/013203000</t>
  </si>
  <si>
    <t>" výrobní dokumentace včetně statického posouzení" 1</t>
  </si>
  <si>
    <t>VRN3</t>
  </si>
  <si>
    <t>Zařízení staveniště</t>
  </si>
  <si>
    <t>033103000</t>
  </si>
  <si>
    <t>Připojení energií</t>
  </si>
  <si>
    <t>koplm</t>
  </si>
  <si>
    <t>671790141</t>
  </si>
  <si>
    <t>https://podminky.urs.cz/item/CS_URS_2021_02/033103000</t>
  </si>
  <si>
    <t>17</t>
  </si>
  <si>
    <t>033203000</t>
  </si>
  <si>
    <t>Energie pro zařízení staveniště</t>
  </si>
  <si>
    <t>813112700</t>
  </si>
  <si>
    <t>https://podminky.urs.cz/item/CS_URS_2021_02/033203000</t>
  </si>
  <si>
    <t>18</t>
  </si>
  <si>
    <t>034103000</t>
  </si>
  <si>
    <t>Oplocení staveniště</t>
  </si>
  <si>
    <t>-1215408040</t>
  </si>
  <si>
    <t>https://podminky.urs.cz/item/CS_URS_2021_02/034103000</t>
  </si>
  <si>
    <t>19</t>
  </si>
  <si>
    <t>034303000</t>
  </si>
  <si>
    <t>Dopravní značení na staveništi</t>
  </si>
  <si>
    <t>41885074</t>
  </si>
  <si>
    <t>https://podminky.urs.cz/item/CS_URS_2021_02/034303000</t>
  </si>
  <si>
    <t>20</t>
  </si>
  <si>
    <t>039103000</t>
  </si>
  <si>
    <t>Rozebrání, bourání a odvoz zařízení staveniště</t>
  </si>
  <si>
    <t>41928709</t>
  </si>
  <si>
    <t>https://podminky.urs.cz/item/CS_URS_2021_02/039103000</t>
  </si>
  <si>
    <t>" rozebrání, bourání a odvoz ZS" 1</t>
  </si>
  <si>
    <t xml:space="preserve">" úprava terénu, uvedení  do stavu požadovaného investorem, úklid celé plochy ZS"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</si>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</sst>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4101" TargetMode="External" /><Relationship Id="rId2" Type="http://schemas.openxmlformats.org/officeDocument/2006/relationships/hyperlink" Target="https://podminky.urs.cz/item/CS_URS_2021_02/162351103" TargetMode="External" /><Relationship Id="rId3" Type="http://schemas.openxmlformats.org/officeDocument/2006/relationships/hyperlink" Target="https://podminky.urs.cz/item/CS_URS_2021_02/271562211" TargetMode="External" /><Relationship Id="rId4" Type="http://schemas.openxmlformats.org/officeDocument/2006/relationships/hyperlink" Target="https://podminky.urs.cz/item/CS_URS_2021_02/273361821" TargetMode="External" /><Relationship Id="rId5" Type="http://schemas.openxmlformats.org/officeDocument/2006/relationships/hyperlink" Target="https://podminky.urs.cz/item/CS_URS_2021_02/274321211" TargetMode="External" /><Relationship Id="rId6" Type="http://schemas.openxmlformats.org/officeDocument/2006/relationships/hyperlink" Target="https://podminky.urs.cz/item/CS_URS_2021_02/274321411" TargetMode="External" /><Relationship Id="rId7" Type="http://schemas.openxmlformats.org/officeDocument/2006/relationships/hyperlink" Target="https://podminky.urs.cz/item/CS_URS_2021_02/998011001" TargetMode="External" /><Relationship Id="rId8" Type="http://schemas.openxmlformats.org/officeDocument/2006/relationships/hyperlink" Target="https://podminky.urs.cz/item/CS_URS_2021_02/998741201" TargetMode="External" /><Relationship Id="rId9" Type="http://schemas.openxmlformats.org/officeDocument/2006/relationships/hyperlink" Target="https://podminky.urs.cz/item/CS_URS_2021_02/998767201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103000" TargetMode="External" /><Relationship Id="rId2" Type="http://schemas.openxmlformats.org/officeDocument/2006/relationships/hyperlink" Target="https://podminky.urs.cz/item/CS_URS_2021_02/012303000" TargetMode="External" /><Relationship Id="rId3" Type="http://schemas.openxmlformats.org/officeDocument/2006/relationships/hyperlink" Target="https://podminky.urs.cz/item/CS_URS_2021_02/013203000" TargetMode="External" /><Relationship Id="rId4" Type="http://schemas.openxmlformats.org/officeDocument/2006/relationships/hyperlink" Target="https://podminky.urs.cz/item/CS_URS_2021_02/033103000" TargetMode="External" /><Relationship Id="rId5" Type="http://schemas.openxmlformats.org/officeDocument/2006/relationships/hyperlink" Target="https://podminky.urs.cz/item/CS_URS_2021_02/033203000" TargetMode="External" /><Relationship Id="rId6" Type="http://schemas.openxmlformats.org/officeDocument/2006/relationships/hyperlink" Target="https://podminky.urs.cz/item/CS_URS_2021_02/034103000" TargetMode="External" /><Relationship Id="rId7" Type="http://schemas.openxmlformats.org/officeDocument/2006/relationships/hyperlink" Target="https://podminky.urs.cz/item/CS_URS_2021_02/034303000" TargetMode="External" /><Relationship Id="rId8" Type="http://schemas.openxmlformats.org/officeDocument/2006/relationships/hyperlink" Target="https://podminky.urs.cz/item/CS_URS_2021_02/039103000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ROZP2021-52IIdop1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EXPERIMENTÁLNÍ SOBĚSTAČNÝ DŮM SŠE OSTRAVA-II. 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NA JÍZDÁRNĚ 423/30, OSTRAVA, 702 00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20. 5. 2022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STŘEDNÍ ŠKOLA ELEKTROTECHNICKÁ, OSTRAVA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arch. Ing. Daniel Vaněk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Ateliér EMMET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ROUND(AS55+AS57,2)</f>
        <v>0</v>
      </c>
      <c r="AT54" s="107">
        <f>ROUND(SUM(AV54:AW54),2)</f>
        <v>0</v>
      </c>
      <c r="AU54" s="108">
        <f>ROUND(AU55+AU57,5)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ROUND(AZ55+AZ57,2)</f>
        <v>0</v>
      </c>
      <c r="BA54" s="107">
        <f>ROUND(BA55+BA57,2)</f>
        <v>0</v>
      </c>
      <c r="BB54" s="107">
        <f>ROUND(BB55+BB57,2)</f>
        <v>0</v>
      </c>
      <c r="BC54" s="107">
        <f>ROUND(BC55+BC57,2)</f>
        <v>0</v>
      </c>
      <c r="BD54" s="109">
        <f>ROUND(BD55+BD57,2)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01b - Ocelové schodiště'!J32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'SO 01b - Ocelové schodiště'!P92</f>
        <v>0</v>
      </c>
      <c r="AV56" s="131">
        <f>'SO 01b - Ocelové schodiště'!J35</f>
        <v>0</v>
      </c>
      <c r="AW56" s="131">
        <f>'SO 01b - Ocelové schodiště'!J36</f>
        <v>0</v>
      </c>
      <c r="AX56" s="131">
        <f>'SO 01b - Ocelové schodiště'!J37</f>
        <v>0</v>
      </c>
      <c r="AY56" s="131">
        <f>'SO 01b - Ocelové schodiště'!J38</f>
        <v>0</v>
      </c>
      <c r="AZ56" s="131">
        <f>'SO 01b - Ocelové schodiště'!F35</f>
        <v>0</v>
      </c>
      <c r="BA56" s="131">
        <f>'SO 01b - Ocelové schodiště'!F36</f>
        <v>0</v>
      </c>
      <c r="BB56" s="131">
        <f>'SO 01b - Ocelové schodiště'!F37</f>
        <v>0</v>
      </c>
      <c r="BC56" s="131">
        <f>'SO 01b - Ocelové schodiště'!F38</f>
        <v>0</v>
      </c>
      <c r="BD56" s="133">
        <f>'SO 01b - Ocelové schodiště'!F39</f>
        <v>0</v>
      </c>
      <c r="BE56" s="4"/>
      <c r="BT56" s="134" t="s">
        <v>81</v>
      </c>
      <c r="BV56" s="134" t="s">
        <v>74</v>
      </c>
      <c r="BW56" s="134" t="s">
        <v>86</v>
      </c>
      <c r="BX56" s="134" t="s">
        <v>80</v>
      </c>
      <c r="CL56" s="134" t="s">
        <v>19</v>
      </c>
    </row>
    <row r="57" s="7" customFormat="1" ht="24.75" customHeight="1">
      <c r="A57" s="125" t="s">
        <v>82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7">
        <f>'VN a ON - Vedlejší a osta...'!J30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78</v>
      </c>
      <c r="AR57" s="119"/>
      <c r="AS57" s="135">
        <v>0</v>
      </c>
      <c r="AT57" s="136">
        <f>ROUND(SUM(AV57:AW57),2)</f>
        <v>0</v>
      </c>
      <c r="AU57" s="137">
        <f>'VN a ON - Vedlejší a osta...'!P84</f>
        <v>0</v>
      </c>
      <c r="AV57" s="136">
        <f>'VN a ON - Vedlejší a osta...'!J33</f>
        <v>0</v>
      </c>
      <c r="AW57" s="136">
        <f>'VN a ON - Vedlejší a osta...'!J34</f>
        <v>0</v>
      </c>
      <c r="AX57" s="136">
        <f>'VN a ON - Vedlejší a osta...'!J35</f>
        <v>0</v>
      </c>
      <c r="AY57" s="136">
        <f>'VN a ON - Vedlejší a osta...'!J36</f>
        <v>0</v>
      </c>
      <c r="AZ57" s="136">
        <f>'VN a ON - Vedlejší a osta...'!F33</f>
        <v>0</v>
      </c>
      <c r="BA57" s="136">
        <f>'VN a ON - Vedlejší a osta...'!F34</f>
        <v>0</v>
      </c>
      <c r="BB57" s="136">
        <f>'VN a ON - Vedlejší a osta...'!F35</f>
        <v>0</v>
      </c>
      <c r="BC57" s="136">
        <f>'VN a ON - Vedlejší a osta...'!F36</f>
        <v>0</v>
      </c>
      <c r="BD57" s="138">
        <f>'VN a ON - Vedlejší a osta...'!F37</f>
        <v>0</v>
      </c>
      <c r="BE57" s="7"/>
      <c r="BT57" s="124" t="s">
        <v>79</v>
      </c>
      <c r="BV57" s="124" t="s">
        <v>74</v>
      </c>
      <c r="BW57" s="124" t="s">
        <v>89</v>
      </c>
      <c r="BX57" s="124" t="s">
        <v>5</v>
      </c>
      <c r="CL57" s="124" t="s">
        <v>19</v>
      </c>
      <c r="CM57" s="124" t="s">
        <v>81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Ezi4UyvqAzzx2rNhRNplnmnuEL5FPyzUP45CiaSPB7ZAH7lxCrGXxxsB6t4C7Cr1BSmvwG6fmYo8rmR5j/pAeQ==" hashValue="5v8/TY1p367RcCJaASiZSUChCNZmXAcpP6bARqD5nyUJJCLYZhtSXstW0iONHOTi3/R4cIVLYd/0sR6jL8vFFA==" algorithmName="SHA-512" password="CC37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6" location="'SO 01b - Ocelové schodiště'!C2" display="/"/>
    <hyperlink ref="A57" location="'VN a ON - Vedlejší a ost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EXPERIMENTÁLNÍ SOBĚSTAČNÝ DŮM SŠE OSTRAVA-II. etapa</v>
      </c>
      <c r="F7" s="143"/>
      <c r="G7" s="143"/>
      <c r="H7" s="143"/>
      <c r="L7" s="21"/>
    </row>
    <row r="8" s="1" customFormat="1" ht="12" customHeight="1">
      <c r="B8" s="21"/>
      <c r="D8" s="143" t="s">
        <v>91</v>
      </c>
      <c r="L8" s="21"/>
    </row>
    <row r="9" s="2" customFormat="1" ht="16.5" customHeight="1">
      <c r="A9" s="39"/>
      <c r="B9" s="45"/>
      <c r="C9" s="39"/>
      <c r="D9" s="39"/>
      <c r="E9" s="144" t="s">
        <v>92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20. 5. 2022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ROUND(J92,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ROUND((SUM(BE92:BE148)),  2)</f>
        <v>0</v>
      </c>
      <c r="G35" s="39"/>
      <c r="H35" s="39"/>
      <c r="I35" s="158">
        <v>0.20999999999999999</v>
      </c>
      <c r="J35" s="157">
        <f>ROUND(((SUM(BE92:BE148))*I35),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ROUND((SUM(BF92:BF148)),  2)</f>
        <v>0</v>
      </c>
      <c r="G36" s="39"/>
      <c r="H36" s="39"/>
      <c r="I36" s="158">
        <v>0.14999999999999999</v>
      </c>
      <c r="J36" s="157">
        <f>ROUND(((SUM(BF92:BF148))*I36),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ROUND((SUM(BG92:BG148)),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ROUND((SUM(BH92:BH148)),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ROUND((SUM(BI92:BI148)),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EXPERIMENTÁLNÍ SOBĚSTAČNÝ DŮM SŠE OSTRAVA-II. 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01b - Ocelové schodiště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NA JÍZDÁRNĚ 423/30, OSTRAVA, 702 00</v>
      </c>
      <c r="G56" s="41"/>
      <c r="H56" s="41"/>
      <c r="I56" s="33" t="s">
        <v>23</v>
      </c>
      <c r="J56" s="73" t="str">
        <f>IF(J14="","",J14)</f>
        <v>20. 5. 2022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STŘEDNÍ ŠKOLA ELEKTROTECHNICKÁ, OSTRAVA</v>
      </c>
      <c r="G58" s="41"/>
      <c r="H58" s="41"/>
      <c r="I58" s="33" t="s">
        <v>31</v>
      </c>
      <c r="J58" s="37" t="str">
        <f>E23</f>
        <v>Ing. arch. Ing. Daniel Vaněk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Ateliér EMMET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96</v>
      </c>
      <c r="D61" s="172"/>
      <c r="E61" s="172"/>
      <c r="F61" s="172"/>
      <c r="G61" s="172"/>
      <c r="H61" s="172"/>
      <c r="I61" s="172"/>
      <c r="J61" s="173" t="s">
        <v>97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J92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98</v>
      </c>
    </row>
    <row r="64" s="9" customFormat="1" ht="24.96" customHeight="1">
      <c r="A64" s="9"/>
      <c r="B64" s="175"/>
      <c r="C64" s="176"/>
      <c r="D64" s="177" t="s">
        <v>99</v>
      </c>
      <c r="E64" s="178"/>
      <c r="F64" s="178"/>
      <c r="G64" s="178"/>
      <c r="H64" s="178"/>
      <c r="I64" s="178"/>
      <c r="J64" s="179">
        <f>J93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100</v>
      </c>
      <c r="E65" s="183"/>
      <c r="F65" s="183"/>
      <c r="G65" s="183"/>
      <c r="H65" s="183"/>
      <c r="I65" s="183"/>
      <c r="J65" s="184">
        <f>J94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101</v>
      </c>
      <c r="E66" s="183"/>
      <c r="F66" s="183"/>
      <c r="G66" s="183"/>
      <c r="H66" s="183"/>
      <c r="I66" s="183"/>
      <c r="J66" s="184">
        <f>J104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102</v>
      </c>
      <c r="E67" s="183"/>
      <c r="F67" s="183"/>
      <c r="G67" s="183"/>
      <c r="H67" s="183"/>
      <c r="I67" s="183"/>
      <c r="J67" s="184">
        <f>J127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5"/>
      <c r="C68" s="176"/>
      <c r="D68" s="177" t="s">
        <v>103</v>
      </c>
      <c r="E68" s="178"/>
      <c r="F68" s="178"/>
      <c r="G68" s="178"/>
      <c r="H68" s="178"/>
      <c r="I68" s="178"/>
      <c r="J68" s="179">
        <f>J131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6"/>
      <c r="D69" s="182" t="s">
        <v>104</v>
      </c>
      <c r="E69" s="183"/>
      <c r="F69" s="183"/>
      <c r="G69" s="183"/>
      <c r="H69" s="183"/>
      <c r="I69" s="183"/>
      <c r="J69" s="184">
        <f>J132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105</v>
      </c>
      <c r="E70" s="183"/>
      <c r="F70" s="183"/>
      <c r="G70" s="183"/>
      <c r="H70" s="183"/>
      <c r="I70" s="183"/>
      <c r="J70" s="184">
        <f>J139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106</v>
      </c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0" t="str">
        <f>E7</f>
        <v>EXPERIMENTÁLNÍ SOBĚSTAČNÝ DŮM SŠE OSTRAVA-II. etapa</v>
      </c>
      <c r="F80" s="33"/>
      <c r="G80" s="33"/>
      <c r="H80" s="33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" customFormat="1" ht="12" customHeight="1">
      <c r="B81" s="22"/>
      <c r="C81" s="33" t="s">
        <v>91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9"/>
      <c r="B82" s="40"/>
      <c r="C82" s="41"/>
      <c r="D82" s="41"/>
      <c r="E82" s="170" t="s">
        <v>92</v>
      </c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93</v>
      </c>
      <c r="D83" s="41"/>
      <c r="E83" s="41"/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E11</f>
        <v>SO 01b - Ocelové schodiště</v>
      </c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F14</f>
        <v>NA JÍZDÁRNĚ 423/30, OSTRAVA, 702 00</v>
      </c>
      <c r="G86" s="41"/>
      <c r="H86" s="41"/>
      <c r="I86" s="33" t="s">
        <v>23</v>
      </c>
      <c r="J86" s="73" t="str">
        <f>IF(J14="","",J14)</f>
        <v>20. 5. 2022</v>
      </c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25.65" customHeight="1">
      <c r="A88" s="39"/>
      <c r="B88" s="40"/>
      <c r="C88" s="33" t="s">
        <v>25</v>
      </c>
      <c r="D88" s="41"/>
      <c r="E88" s="41"/>
      <c r="F88" s="28" t="str">
        <f>E17</f>
        <v>STŘEDNÍ ŠKOLA ELEKTROTECHNICKÁ, OSTRAVA</v>
      </c>
      <c r="G88" s="41"/>
      <c r="H88" s="41"/>
      <c r="I88" s="33" t="s">
        <v>31</v>
      </c>
      <c r="J88" s="37" t="str">
        <f>E23</f>
        <v>Ing. arch. Ing. Daniel Vaněk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IF(E20="","",E20)</f>
        <v>Vyplň údaj</v>
      </c>
      <c r="G89" s="41"/>
      <c r="H89" s="41"/>
      <c r="I89" s="33" t="s">
        <v>34</v>
      </c>
      <c r="J89" s="37" t="str">
        <f>E26</f>
        <v>Ateliér EMMET s.r.o.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86"/>
      <c r="B91" s="187"/>
      <c r="C91" s="188" t="s">
        <v>107</v>
      </c>
      <c r="D91" s="189" t="s">
        <v>57</v>
      </c>
      <c r="E91" s="189" t="s">
        <v>53</v>
      </c>
      <c r="F91" s="189" t="s">
        <v>54</v>
      </c>
      <c r="G91" s="189" t="s">
        <v>108</v>
      </c>
      <c r="H91" s="189" t="s">
        <v>109</v>
      </c>
      <c r="I91" s="189" t="s">
        <v>110</v>
      </c>
      <c r="J91" s="189" t="s">
        <v>97</v>
      </c>
      <c r="K91" s="190" t="s">
        <v>111</v>
      </c>
      <c r="L91" s="191"/>
      <c r="M91" s="93" t="s">
        <v>19</v>
      </c>
      <c r="N91" s="94" t="s">
        <v>42</v>
      </c>
      <c r="O91" s="94" t="s">
        <v>112</v>
      </c>
      <c r="P91" s="94" t="s">
        <v>113</v>
      </c>
      <c r="Q91" s="94" t="s">
        <v>114</v>
      </c>
      <c r="R91" s="94" t="s">
        <v>115</v>
      </c>
      <c r="S91" s="94" t="s">
        <v>116</v>
      </c>
      <c r="T91" s="95" t="s">
        <v>117</v>
      </c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</row>
    <row r="92" s="2" customFormat="1" ht="22.8" customHeight="1">
      <c r="A92" s="39"/>
      <c r="B92" s="40"/>
      <c r="C92" s="100" t="s">
        <v>118</v>
      </c>
      <c r="D92" s="41"/>
      <c r="E92" s="41"/>
      <c r="F92" s="41"/>
      <c r="G92" s="41"/>
      <c r="H92" s="41"/>
      <c r="I92" s="41"/>
      <c r="J92" s="192">
        <f>BK92</f>
        <v>0</v>
      </c>
      <c r="K92" s="41"/>
      <c r="L92" s="45"/>
      <c r="M92" s="96"/>
      <c r="N92" s="193"/>
      <c r="O92" s="97"/>
      <c r="P92" s="194">
        <f>P93+P131</f>
        <v>0</v>
      </c>
      <c r="Q92" s="97"/>
      <c r="R92" s="194">
        <f>R93+R131</f>
        <v>16.743189059999999</v>
      </c>
      <c r="S92" s="97"/>
      <c r="T92" s="195">
        <f>T93+T131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98</v>
      </c>
      <c r="BK92" s="196">
        <f>BK93+BK131</f>
        <v>0</v>
      </c>
    </row>
    <row r="93" s="12" customFormat="1" ht="25.92" customHeight="1">
      <c r="A93" s="12"/>
      <c r="B93" s="197"/>
      <c r="C93" s="198"/>
      <c r="D93" s="199" t="s">
        <v>71</v>
      </c>
      <c r="E93" s="200" t="s">
        <v>119</v>
      </c>
      <c r="F93" s="200" t="s">
        <v>120</v>
      </c>
      <c r="G93" s="198"/>
      <c r="H93" s="198"/>
      <c r="I93" s="201"/>
      <c r="J93" s="202">
        <f>BK93</f>
        <v>0</v>
      </c>
      <c r="K93" s="198"/>
      <c r="L93" s="203"/>
      <c r="M93" s="204"/>
      <c r="N93" s="205"/>
      <c r="O93" s="205"/>
      <c r="P93" s="206">
        <f>P94+P104+P127</f>
        <v>0</v>
      </c>
      <c r="Q93" s="205"/>
      <c r="R93" s="206">
        <f>R94+R104+R127</f>
        <v>16.743189059999999</v>
      </c>
      <c r="S93" s="205"/>
      <c r="T93" s="207">
        <f>T94+T104+T127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79</v>
      </c>
      <c r="AT93" s="209" t="s">
        <v>71</v>
      </c>
      <c r="AU93" s="209" t="s">
        <v>72</v>
      </c>
      <c r="AY93" s="208" t="s">
        <v>121</v>
      </c>
      <c r="BK93" s="210">
        <f>BK94+BK104+BK127</f>
        <v>0</v>
      </c>
    </row>
    <row r="94" s="12" customFormat="1" ht="22.8" customHeight="1">
      <c r="A94" s="12"/>
      <c r="B94" s="197"/>
      <c r="C94" s="198"/>
      <c r="D94" s="199" t="s">
        <v>71</v>
      </c>
      <c r="E94" s="211" t="s">
        <v>79</v>
      </c>
      <c r="F94" s="211" t="s">
        <v>122</v>
      </c>
      <c r="G94" s="198"/>
      <c r="H94" s="198"/>
      <c r="I94" s="201"/>
      <c r="J94" s="212">
        <f>BK94</f>
        <v>0</v>
      </c>
      <c r="K94" s="198"/>
      <c r="L94" s="203"/>
      <c r="M94" s="204"/>
      <c r="N94" s="205"/>
      <c r="O94" s="205"/>
      <c r="P94" s="206">
        <f>SUM(P95:P103)</f>
        <v>0</v>
      </c>
      <c r="Q94" s="205"/>
      <c r="R94" s="206">
        <f>SUM(R95:R103)</f>
        <v>0</v>
      </c>
      <c r="S94" s="205"/>
      <c r="T94" s="207">
        <f>SUM(T95:T103)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79</v>
      </c>
      <c r="AT94" s="209" t="s">
        <v>71</v>
      </c>
      <c r="AU94" s="209" t="s">
        <v>79</v>
      </c>
      <c r="AY94" s="208" t="s">
        <v>121</v>
      </c>
      <c r="BK94" s="210">
        <f>SUM(BK95:BK103)</f>
        <v>0</v>
      </c>
    </row>
    <row r="95" s="2" customFormat="1" ht="33" customHeight="1">
      <c r="A95" s="39"/>
      <c r="B95" s="40"/>
      <c r="C95" s="213" t="s">
        <v>79</v>
      </c>
      <c r="D95" s="213" t="s">
        <v>123</v>
      </c>
      <c r="E95" s="214" t="s">
        <v>124</v>
      </c>
      <c r="F95" s="215" t="s">
        <v>125</v>
      </c>
      <c r="G95" s="216" t="s">
        <v>126</v>
      </c>
      <c r="H95" s="217">
        <v>7.5899999999999999</v>
      </c>
      <c r="I95" s="218"/>
      <c r="J95" s="219">
        <f>ROUND(I95*H95,2)</f>
        <v>0</v>
      </c>
      <c r="K95" s="215" t="s">
        <v>127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128</v>
      </c>
      <c r="AT95" s="224" t="s">
        <v>123</v>
      </c>
      <c r="AU95" s="224" t="s">
        <v>81</v>
      </c>
      <c r="AY95" s="18" t="s">
        <v>121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128</v>
      </c>
      <c r="BM95" s="224" t="s">
        <v>129</v>
      </c>
    </row>
    <row r="96" s="2" customFormat="1">
      <c r="A96" s="39"/>
      <c r="B96" s="40"/>
      <c r="C96" s="41"/>
      <c r="D96" s="226" t="s">
        <v>130</v>
      </c>
      <c r="E96" s="41"/>
      <c r="F96" s="227" t="s">
        <v>131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130</v>
      </c>
      <c r="AU96" s="18" t="s">
        <v>81</v>
      </c>
    </row>
    <row r="97" s="2" customFormat="1">
      <c r="A97" s="39"/>
      <c r="B97" s="40"/>
      <c r="C97" s="41"/>
      <c r="D97" s="231" t="s">
        <v>132</v>
      </c>
      <c r="E97" s="41"/>
      <c r="F97" s="232" t="s">
        <v>133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132</v>
      </c>
      <c r="AU97" s="18" t="s">
        <v>81</v>
      </c>
    </row>
    <row r="98" s="13" customFormat="1">
      <c r="A98" s="13"/>
      <c r="B98" s="233"/>
      <c r="C98" s="234"/>
      <c r="D98" s="226" t="s">
        <v>134</v>
      </c>
      <c r="E98" s="235" t="s">
        <v>19</v>
      </c>
      <c r="F98" s="236" t="s">
        <v>135</v>
      </c>
      <c r="G98" s="234"/>
      <c r="H98" s="235" t="s">
        <v>19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134</v>
      </c>
      <c r="AU98" s="242" t="s">
        <v>81</v>
      </c>
      <c r="AV98" s="13" t="s">
        <v>79</v>
      </c>
      <c r="AW98" s="13" t="s">
        <v>33</v>
      </c>
      <c r="AX98" s="13" t="s">
        <v>72</v>
      </c>
      <c r="AY98" s="242" t="s">
        <v>121</v>
      </c>
    </row>
    <row r="99" s="14" customFormat="1">
      <c r="A99" s="14"/>
      <c r="B99" s="243"/>
      <c r="C99" s="244"/>
      <c r="D99" s="226" t="s">
        <v>134</v>
      </c>
      <c r="E99" s="245" t="s">
        <v>19</v>
      </c>
      <c r="F99" s="246" t="s">
        <v>136</v>
      </c>
      <c r="G99" s="244"/>
      <c r="H99" s="247">
        <v>7.5899999999999999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134</v>
      </c>
      <c r="AU99" s="253" t="s">
        <v>81</v>
      </c>
      <c r="AV99" s="14" t="s">
        <v>81</v>
      </c>
      <c r="AW99" s="14" t="s">
        <v>33</v>
      </c>
      <c r="AX99" s="14" t="s">
        <v>79</v>
      </c>
      <c r="AY99" s="253" t="s">
        <v>121</v>
      </c>
    </row>
    <row r="100" s="2" customFormat="1" ht="37.8" customHeight="1">
      <c r="A100" s="39"/>
      <c r="B100" s="40"/>
      <c r="C100" s="213" t="s">
        <v>81</v>
      </c>
      <c r="D100" s="213" t="s">
        <v>123</v>
      </c>
      <c r="E100" s="214" t="s">
        <v>137</v>
      </c>
      <c r="F100" s="215" t="s">
        <v>138</v>
      </c>
      <c r="G100" s="216" t="s">
        <v>126</v>
      </c>
      <c r="H100" s="217">
        <v>7.5899999999999999</v>
      </c>
      <c r="I100" s="218"/>
      <c r="J100" s="219">
        <f>ROUND(I100*H100,2)</f>
        <v>0</v>
      </c>
      <c r="K100" s="215" t="s">
        <v>127</v>
      </c>
      <c r="L100" s="45"/>
      <c r="M100" s="220" t="s">
        <v>19</v>
      </c>
      <c r="N100" s="221" t="s">
        <v>43</v>
      </c>
      <c r="O100" s="85"/>
      <c r="P100" s="222">
        <f>O100*H100</f>
        <v>0</v>
      </c>
      <c r="Q100" s="222">
        <v>0</v>
      </c>
      <c r="R100" s="222">
        <f>Q100*H100</f>
        <v>0</v>
      </c>
      <c r="S100" s="222">
        <v>0</v>
      </c>
      <c r="T100" s="223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4" t="s">
        <v>128</v>
      </c>
      <c r="AT100" s="224" t="s">
        <v>123</v>
      </c>
      <c r="AU100" s="224" t="s">
        <v>81</v>
      </c>
      <c r="AY100" s="18" t="s">
        <v>121</v>
      </c>
      <c r="BE100" s="225">
        <f>IF(N100="základní",J100,0)</f>
        <v>0</v>
      </c>
      <c r="BF100" s="225">
        <f>IF(N100="snížená",J100,0)</f>
        <v>0</v>
      </c>
      <c r="BG100" s="225">
        <f>IF(N100="zákl. přenesená",J100,0)</f>
        <v>0</v>
      </c>
      <c r="BH100" s="225">
        <f>IF(N100="sníž. přenesená",J100,0)</f>
        <v>0</v>
      </c>
      <c r="BI100" s="225">
        <f>IF(N100="nulová",J100,0)</f>
        <v>0</v>
      </c>
      <c r="BJ100" s="18" t="s">
        <v>79</v>
      </c>
      <c r="BK100" s="225">
        <f>ROUND(I100*H100,2)</f>
        <v>0</v>
      </c>
      <c r="BL100" s="18" t="s">
        <v>128</v>
      </c>
      <c r="BM100" s="224" t="s">
        <v>139</v>
      </c>
    </row>
    <row r="101" s="2" customFormat="1">
      <c r="A101" s="39"/>
      <c r="B101" s="40"/>
      <c r="C101" s="41"/>
      <c r="D101" s="226" t="s">
        <v>130</v>
      </c>
      <c r="E101" s="41"/>
      <c r="F101" s="227" t="s">
        <v>140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130</v>
      </c>
      <c r="AU101" s="18" t="s">
        <v>81</v>
      </c>
    </row>
    <row r="102" s="2" customFormat="1">
      <c r="A102" s="39"/>
      <c r="B102" s="40"/>
      <c r="C102" s="41"/>
      <c r="D102" s="231" t="s">
        <v>132</v>
      </c>
      <c r="E102" s="41"/>
      <c r="F102" s="232" t="s">
        <v>141</v>
      </c>
      <c r="G102" s="41"/>
      <c r="H102" s="41"/>
      <c r="I102" s="228"/>
      <c r="J102" s="41"/>
      <c r="K102" s="41"/>
      <c r="L102" s="45"/>
      <c r="M102" s="229"/>
      <c r="N102" s="23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132</v>
      </c>
      <c r="AU102" s="18" t="s">
        <v>81</v>
      </c>
    </row>
    <row r="103" s="14" customFormat="1">
      <c r="A103" s="14"/>
      <c r="B103" s="243"/>
      <c r="C103" s="244"/>
      <c r="D103" s="226" t="s">
        <v>134</v>
      </c>
      <c r="E103" s="245" t="s">
        <v>19</v>
      </c>
      <c r="F103" s="246" t="s">
        <v>142</v>
      </c>
      <c r="G103" s="244"/>
      <c r="H103" s="247">
        <v>7.5899999999999999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134</v>
      </c>
      <c r="AU103" s="253" t="s">
        <v>81</v>
      </c>
      <c r="AV103" s="14" t="s">
        <v>81</v>
      </c>
      <c r="AW103" s="14" t="s">
        <v>33</v>
      </c>
      <c r="AX103" s="14" t="s">
        <v>79</v>
      </c>
      <c r="AY103" s="253" t="s">
        <v>121</v>
      </c>
    </row>
    <row r="104" s="12" customFormat="1" ht="22.8" customHeight="1">
      <c r="A104" s="12"/>
      <c r="B104" s="197"/>
      <c r="C104" s="198"/>
      <c r="D104" s="199" t="s">
        <v>71</v>
      </c>
      <c r="E104" s="211" t="s">
        <v>81</v>
      </c>
      <c r="F104" s="211" t="s">
        <v>143</v>
      </c>
      <c r="G104" s="198"/>
      <c r="H104" s="198"/>
      <c r="I104" s="201"/>
      <c r="J104" s="212">
        <f>BK104</f>
        <v>0</v>
      </c>
      <c r="K104" s="198"/>
      <c r="L104" s="203"/>
      <c r="M104" s="204"/>
      <c r="N104" s="205"/>
      <c r="O104" s="205"/>
      <c r="P104" s="206">
        <f>SUM(P105:P126)</f>
        <v>0</v>
      </c>
      <c r="Q104" s="205"/>
      <c r="R104" s="206">
        <f>SUM(R105:R126)</f>
        <v>16.743189059999999</v>
      </c>
      <c r="S104" s="205"/>
      <c r="T104" s="207">
        <f>SUM(T105:T126)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8" t="s">
        <v>79</v>
      </c>
      <c r="AT104" s="209" t="s">
        <v>71</v>
      </c>
      <c r="AU104" s="209" t="s">
        <v>79</v>
      </c>
      <c r="AY104" s="208" t="s">
        <v>121</v>
      </c>
      <c r="BK104" s="210">
        <f>SUM(BK105:BK126)</f>
        <v>0</v>
      </c>
    </row>
    <row r="105" s="2" customFormat="1" ht="24.15" customHeight="1">
      <c r="A105" s="39"/>
      <c r="B105" s="40"/>
      <c r="C105" s="213" t="s">
        <v>144</v>
      </c>
      <c r="D105" s="213" t="s">
        <v>123</v>
      </c>
      <c r="E105" s="214" t="s">
        <v>145</v>
      </c>
      <c r="F105" s="215" t="s">
        <v>146</v>
      </c>
      <c r="G105" s="216" t="s">
        <v>126</v>
      </c>
      <c r="H105" s="217">
        <v>0.68999999999999995</v>
      </c>
      <c r="I105" s="218"/>
      <c r="J105" s="219">
        <f>ROUND(I105*H105,2)</f>
        <v>0</v>
      </c>
      <c r="K105" s="215" t="s">
        <v>127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1.98</v>
      </c>
      <c r="R105" s="222">
        <f>Q105*H105</f>
        <v>1.3661999999999999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128</v>
      </c>
      <c r="AT105" s="224" t="s">
        <v>123</v>
      </c>
      <c r="AU105" s="224" t="s">
        <v>81</v>
      </c>
      <c r="AY105" s="18" t="s">
        <v>121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128</v>
      </c>
      <c r="BM105" s="224" t="s">
        <v>147</v>
      </c>
    </row>
    <row r="106" s="2" customFormat="1">
      <c r="A106" s="39"/>
      <c r="B106" s="40"/>
      <c r="C106" s="41"/>
      <c r="D106" s="226" t="s">
        <v>130</v>
      </c>
      <c r="E106" s="41"/>
      <c r="F106" s="227" t="s">
        <v>148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130</v>
      </c>
      <c r="AU106" s="18" t="s">
        <v>81</v>
      </c>
    </row>
    <row r="107" s="2" customFormat="1">
      <c r="A107" s="39"/>
      <c r="B107" s="40"/>
      <c r="C107" s="41"/>
      <c r="D107" s="231" t="s">
        <v>132</v>
      </c>
      <c r="E107" s="41"/>
      <c r="F107" s="232" t="s">
        <v>149</v>
      </c>
      <c r="G107" s="41"/>
      <c r="H107" s="41"/>
      <c r="I107" s="228"/>
      <c r="J107" s="41"/>
      <c r="K107" s="41"/>
      <c r="L107" s="45"/>
      <c r="M107" s="229"/>
      <c r="N107" s="23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132</v>
      </c>
      <c r="AU107" s="18" t="s">
        <v>81</v>
      </c>
    </row>
    <row r="108" s="13" customFormat="1">
      <c r="A108" s="13"/>
      <c r="B108" s="233"/>
      <c r="C108" s="234"/>
      <c r="D108" s="226" t="s">
        <v>134</v>
      </c>
      <c r="E108" s="235" t="s">
        <v>19</v>
      </c>
      <c r="F108" s="236" t="s">
        <v>135</v>
      </c>
      <c r="G108" s="234"/>
      <c r="H108" s="235" t="s">
        <v>19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134</v>
      </c>
      <c r="AU108" s="242" t="s">
        <v>81</v>
      </c>
      <c r="AV108" s="13" t="s">
        <v>79</v>
      </c>
      <c r="AW108" s="13" t="s">
        <v>33</v>
      </c>
      <c r="AX108" s="13" t="s">
        <v>72</v>
      </c>
      <c r="AY108" s="242" t="s">
        <v>121</v>
      </c>
    </row>
    <row r="109" s="14" customFormat="1">
      <c r="A109" s="14"/>
      <c r="B109" s="243"/>
      <c r="C109" s="244"/>
      <c r="D109" s="226" t="s">
        <v>134</v>
      </c>
      <c r="E109" s="245" t="s">
        <v>19</v>
      </c>
      <c r="F109" s="246" t="s">
        <v>150</v>
      </c>
      <c r="G109" s="244"/>
      <c r="H109" s="247">
        <v>0.68999999999999995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134</v>
      </c>
      <c r="AU109" s="253" t="s">
        <v>81</v>
      </c>
      <c r="AV109" s="14" t="s">
        <v>81</v>
      </c>
      <c r="AW109" s="14" t="s">
        <v>33</v>
      </c>
      <c r="AX109" s="14" t="s">
        <v>79</v>
      </c>
      <c r="AY109" s="253" t="s">
        <v>121</v>
      </c>
    </row>
    <row r="110" s="2" customFormat="1" ht="21.75" customHeight="1">
      <c r="A110" s="39"/>
      <c r="B110" s="40"/>
      <c r="C110" s="213" t="s">
        <v>128</v>
      </c>
      <c r="D110" s="213" t="s">
        <v>123</v>
      </c>
      <c r="E110" s="214" t="s">
        <v>151</v>
      </c>
      <c r="F110" s="215" t="s">
        <v>152</v>
      </c>
      <c r="G110" s="216" t="s">
        <v>153</v>
      </c>
      <c r="H110" s="217">
        <v>0.29999999999999999</v>
      </c>
      <c r="I110" s="218"/>
      <c r="J110" s="219">
        <f>ROUND(I110*H110,2)</f>
        <v>0</v>
      </c>
      <c r="K110" s="215" t="s">
        <v>127</v>
      </c>
      <c r="L110" s="45"/>
      <c r="M110" s="220" t="s">
        <v>19</v>
      </c>
      <c r="N110" s="221" t="s">
        <v>43</v>
      </c>
      <c r="O110" s="85"/>
      <c r="P110" s="222">
        <f>O110*H110</f>
        <v>0</v>
      </c>
      <c r="Q110" s="222">
        <v>1.0606199999999999</v>
      </c>
      <c r="R110" s="222">
        <f>Q110*H110</f>
        <v>0.31818599999999997</v>
      </c>
      <c r="S110" s="222">
        <v>0</v>
      </c>
      <c r="T110" s="22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4" t="s">
        <v>128</v>
      </c>
      <c r="AT110" s="224" t="s">
        <v>123</v>
      </c>
      <c r="AU110" s="224" t="s">
        <v>81</v>
      </c>
      <c r="AY110" s="18" t="s">
        <v>121</v>
      </c>
      <c r="BE110" s="225">
        <f>IF(N110="základní",J110,0)</f>
        <v>0</v>
      </c>
      <c r="BF110" s="225">
        <f>IF(N110="snížená",J110,0)</f>
        <v>0</v>
      </c>
      <c r="BG110" s="225">
        <f>IF(N110="zákl. přenesená",J110,0)</f>
        <v>0</v>
      </c>
      <c r="BH110" s="225">
        <f>IF(N110="sníž. přenesená",J110,0)</f>
        <v>0</v>
      </c>
      <c r="BI110" s="225">
        <f>IF(N110="nulová",J110,0)</f>
        <v>0</v>
      </c>
      <c r="BJ110" s="18" t="s">
        <v>79</v>
      </c>
      <c r="BK110" s="225">
        <f>ROUND(I110*H110,2)</f>
        <v>0</v>
      </c>
      <c r="BL110" s="18" t="s">
        <v>128</v>
      </c>
      <c r="BM110" s="224" t="s">
        <v>154</v>
      </c>
    </row>
    <row r="111" s="2" customFormat="1">
      <c r="A111" s="39"/>
      <c r="B111" s="40"/>
      <c r="C111" s="41"/>
      <c r="D111" s="226" t="s">
        <v>130</v>
      </c>
      <c r="E111" s="41"/>
      <c r="F111" s="227" t="s">
        <v>155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130</v>
      </c>
      <c r="AU111" s="18" t="s">
        <v>81</v>
      </c>
    </row>
    <row r="112" s="2" customFormat="1">
      <c r="A112" s="39"/>
      <c r="B112" s="40"/>
      <c r="C112" s="41"/>
      <c r="D112" s="231" t="s">
        <v>132</v>
      </c>
      <c r="E112" s="41"/>
      <c r="F112" s="232" t="s">
        <v>156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132</v>
      </c>
      <c r="AU112" s="18" t="s">
        <v>81</v>
      </c>
    </row>
    <row r="113" s="13" customFormat="1">
      <c r="A113" s="13"/>
      <c r="B113" s="233"/>
      <c r="C113" s="234"/>
      <c r="D113" s="226" t="s">
        <v>134</v>
      </c>
      <c r="E113" s="235" t="s">
        <v>19</v>
      </c>
      <c r="F113" s="236" t="s">
        <v>157</v>
      </c>
      <c r="G113" s="234"/>
      <c r="H113" s="235" t="s">
        <v>19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134</v>
      </c>
      <c r="AU113" s="242" t="s">
        <v>81</v>
      </c>
      <c r="AV113" s="13" t="s">
        <v>79</v>
      </c>
      <c r="AW113" s="13" t="s">
        <v>33</v>
      </c>
      <c r="AX113" s="13" t="s">
        <v>72</v>
      </c>
      <c r="AY113" s="242" t="s">
        <v>121</v>
      </c>
    </row>
    <row r="114" s="14" customFormat="1">
      <c r="A114" s="14"/>
      <c r="B114" s="243"/>
      <c r="C114" s="244"/>
      <c r="D114" s="226" t="s">
        <v>134</v>
      </c>
      <c r="E114" s="245" t="s">
        <v>19</v>
      </c>
      <c r="F114" s="246" t="s">
        <v>158</v>
      </c>
      <c r="G114" s="244"/>
      <c r="H114" s="247">
        <v>0.017000000000000001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134</v>
      </c>
      <c r="AU114" s="253" t="s">
        <v>81</v>
      </c>
      <c r="AV114" s="14" t="s">
        <v>81</v>
      </c>
      <c r="AW114" s="14" t="s">
        <v>33</v>
      </c>
      <c r="AX114" s="14" t="s">
        <v>72</v>
      </c>
      <c r="AY114" s="253" t="s">
        <v>121</v>
      </c>
    </row>
    <row r="115" s="14" customFormat="1">
      <c r="A115" s="14"/>
      <c r="B115" s="243"/>
      <c r="C115" s="244"/>
      <c r="D115" s="226" t="s">
        <v>134</v>
      </c>
      <c r="E115" s="245" t="s">
        <v>19</v>
      </c>
      <c r="F115" s="246" t="s">
        <v>159</v>
      </c>
      <c r="G115" s="244"/>
      <c r="H115" s="247">
        <v>0.28299999999999997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134</v>
      </c>
      <c r="AU115" s="253" t="s">
        <v>81</v>
      </c>
      <c r="AV115" s="14" t="s">
        <v>81</v>
      </c>
      <c r="AW115" s="14" t="s">
        <v>33</v>
      </c>
      <c r="AX115" s="14" t="s">
        <v>72</v>
      </c>
      <c r="AY115" s="253" t="s">
        <v>121</v>
      </c>
    </row>
    <row r="116" s="15" customFormat="1">
      <c r="A116" s="15"/>
      <c r="B116" s="254"/>
      <c r="C116" s="255"/>
      <c r="D116" s="226" t="s">
        <v>134</v>
      </c>
      <c r="E116" s="256" t="s">
        <v>19</v>
      </c>
      <c r="F116" s="257" t="s">
        <v>160</v>
      </c>
      <c r="G116" s="255"/>
      <c r="H116" s="258">
        <v>0.29999999999999999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4" t="s">
        <v>134</v>
      </c>
      <c r="AU116" s="264" t="s">
        <v>81</v>
      </c>
      <c r="AV116" s="15" t="s">
        <v>128</v>
      </c>
      <c r="AW116" s="15" t="s">
        <v>33</v>
      </c>
      <c r="AX116" s="15" t="s">
        <v>79</v>
      </c>
      <c r="AY116" s="264" t="s">
        <v>121</v>
      </c>
    </row>
    <row r="117" s="2" customFormat="1" ht="24.15" customHeight="1">
      <c r="A117" s="39"/>
      <c r="B117" s="40"/>
      <c r="C117" s="213" t="s">
        <v>161</v>
      </c>
      <c r="D117" s="213" t="s">
        <v>123</v>
      </c>
      <c r="E117" s="214" t="s">
        <v>162</v>
      </c>
      <c r="F117" s="215" t="s">
        <v>163</v>
      </c>
      <c r="G117" s="216" t="s">
        <v>126</v>
      </c>
      <c r="H117" s="217">
        <v>0.25900000000000001</v>
      </c>
      <c r="I117" s="218"/>
      <c r="J117" s="219">
        <f>ROUND(I117*H117,2)</f>
        <v>0</v>
      </c>
      <c r="K117" s="215" t="s">
        <v>127</v>
      </c>
      <c r="L117" s="45"/>
      <c r="M117" s="220" t="s">
        <v>19</v>
      </c>
      <c r="N117" s="221" t="s">
        <v>43</v>
      </c>
      <c r="O117" s="85"/>
      <c r="P117" s="222">
        <f>O117*H117</f>
        <v>0</v>
      </c>
      <c r="Q117" s="222">
        <v>2.2563399999999998</v>
      </c>
      <c r="R117" s="222">
        <f>Q117*H117</f>
        <v>0.58439205999999999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128</v>
      </c>
      <c r="AT117" s="224" t="s">
        <v>123</v>
      </c>
      <c r="AU117" s="224" t="s">
        <v>81</v>
      </c>
      <c r="AY117" s="18" t="s">
        <v>121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79</v>
      </c>
      <c r="BK117" s="225">
        <f>ROUND(I117*H117,2)</f>
        <v>0</v>
      </c>
      <c r="BL117" s="18" t="s">
        <v>128</v>
      </c>
      <c r="BM117" s="224" t="s">
        <v>164</v>
      </c>
    </row>
    <row r="118" s="2" customFormat="1">
      <c r="A118" s="39"/>
      <c r="B118" s="40"/>
      <c r="C118" s="41"/>
      <c r="D118" s="226" t="s">
        <v>130</v>
      </c>
      <c r="E118" s="41"/>
      <c r="F118" s="227" t="s">
        <v>165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130</v>
      </c>
      <c r="AU118" s="18" t="s">
        <v>81</v>
      </c>
    </row>
    <row r="119" s="2" customFormat="1">
      <c r="A119" s="39"/>
      <c r="B119" s="40"/>
      <c r="C119" s="41"/>
      <c r="D119" s="231" t="s">
        <v>132</v>
      </c>
      <c r="E119" s="41"/>
      <c r="F119" s="232" t="s">
        <v>166</v>
      </c>
      <c r="G119" s="41"/>
      <c r="H119" s="41"/>
      <c r="I119" s="228"/>
      <c r="J119" s="41"/>
      <c r="K119" s="41"/>
      <c r="L119" s="45"/>
      <c r="M119" s="229"/>
      <c r="N119" s="23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132</v>
      </c>
      <c r="AU119" s="18" t="s">
        <v>81</v>
      </c>
    </row>
    <row r="120" s="13" customFormat="1">
      <c r="A120" s="13"/>
      <c r="B120" s="233"/>
      <c r="C120" s="234"/>
      <c r="D120" s="226" t="s">
        <v>134</v>
      </c>
      <c r="E120" s="235" t="s">
        <v>19</v>
      </c>
      <c r="F120" s="236" t="s">
        <v>135</v>
      </c>
      <c r="G120" s="234"/>
      <c r="H120" s="235" t="s">
        <v>19</v>
      </c>
      <c r="I120" s="237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134</v>
      </c>
      <c r="AU120" s="242" t="s">
        <v>81</v>
      </c>
      <c r="AV120" s="13" t="s">
        <v>79</v>
      </c>
      <c r="AW120" s="13" t="s">
        <v>33</v>
      </c>
      <c r="AX120" s="13" t="s">
        <v>72</v>
      </c>
      <c r="AY120" s="242" t="s">
        <v>121</v>
      </c>
    </row>
    <row r="121" s="14" customFormat="1">
      <c r="A121" s="14"/>
      <c r="B121" s="243"/>
      <c r="C121" s="244"/>
      <c r="D121" s="226" t="s">
        <v>134</v>
      </c>
      <c r="E121" s="245" t="s">
        <v>19</v>
      </c>
      <c r="F121" s="246" t="s">
        <v>167</v>
      </c>
      <c r="G121" s="244"/>
      <c r="H121" s="247">
        <v>0.25900000000000001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134</v>
      </c>
      <c r="AU121" s="253" t="s">
        <v>81</v>
      </c>
      <c r="AV121" s="14" t="s">
        <v>81</v>
      </c>
      <c r="AW121" s="14" t="s">
        <v>33</v>
      </c>
      <c r="AX121" s="14" t="s">
        <v>79</v>
      </c>
      <c r="AY121" s="253" t="s">
        <v>121</v>
      </c>
    </row>
    <row r="122" s="2" customFormat="1" ht="24.15" customHeight="1">
      <c r="A122" s="39"/>
      <c r="B122" s="40"/>
      <c r="C122" s="213" t="s">
        <v>168</v>
      </c>
      <c r="D122" s="213" t="s">
        <v>123</v>
      </c>
      <c r="E122" s="214" t="s">
        <v>169</v>
      </c>
      <c r="F122" s="215" t="s">
        <v>170</v>
      </c>
      <c r="G122" s="216" t="s">
        <v>126</v>
      </c>
      <c r="H122" s="217">
        <v>5.9000000000000004</v>
      </c>
      <c r="I122" s="218"/>
      <c r="J122" s="219">
        <f>ROUND(I122*H122,2)</f>
        <v>0</v>
      </c>
      <c r="K122" s="215" t="s">
        <v>127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2.45329</v>
      </c>
      <c r="R122" s="222">
        <f>Q122*H122</f>
        <v>14.474411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128</v>
      </c>
      <c r="AT122" s="224" t="s">
        <v>123</v>
      </c>
      <c r="AU122" s="224" t="s">
        <v>81</v>
      </c>
      <c r="AY122" s="18" t="s">
        <v>121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128</v>
      </c>
      <c r="BM122" s="224" t="s">
        <v>171</v>
      </c>
    </row>
    <row r="123" s="2" customFormat="1">
      <c r="A123" s="39"/>
      <c r="B123" s="40"/>
      <c r="C123" s="41"/>
      <c r="D123" s="226" t="s">
        <v>130</v>
      </c>
      <c r="E123" s="41"/>
      <c r="F123" s="227" t="s">
        <v>172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130</v>
      </c>
      <c r="AU123" s="18" t="s">
        <v>81</v>
      </c>
    </row>
    <row r="124" s="2" customFormat="1">
      <c r="A124" s="39"/>
      <c r="B124" s="40"/>
      <c r="C124" s="41"/>
      <c r="D124" s="231" t="s">
        <v>132</v>
      </c>
      <c r="E124" s="41"/>
      <c r="F124" s="232" t="s">
        <v>173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132</v>
      </c>
      <c r="AU124" s="18" t="s">
        <v>81</v>
      </c>
    </row>
    <row r="125" s="13" customFormat="1">
      <c r="A125" s="13"/>
      <c r="B125" s="233"/>
      <c r="C125" s="234"/>
      <c r="D125" s="226" t="s">
        <v>134</v>
      </c>
      <c r="E125" s="235" t="s">
        <v>19</v>
      </c>
      <c r="F125" s="236" t="s">
        <v>135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134</v>
      </c>
      <c r="AU125" s="242" t="s">
        <v>81</v>
      </c>
      <c r="AV125" s="13" t="s">
        <v>79</v>
      </c>
      <c r="AW125" s="13" t="s">
        <v>33</v>
      </c>
      <c r="AX125" s="13" t="s">
        <v>72</v>
      </c>
      <c r="AY125" s="242" t="s">
        <v>121</v>
      </c>
    </row>
    <row r="126" s="14" customFormat="1">
      <c r="A126" s="14"/>
      <c r="B126" s="243"/>
      <c r="C126" s="244"/>
      <c r="D126" s="226" t="s">
        <v>134</v>
      </c>
      <c r="E126" s="245" t="s">
        <v>19</v>
      </c>
      <c r="F126" s="246" t="s">
        <v>174</v>
      </c>
      <c r="G126" s="244"/>
      <c r="H126" s="247">
        <v>5.9000000000000004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134</v>
      </c>
      <c r="AU126" s="253" t="s">
        <v>81</v>
      </c>
      <c r="AV126" s="14" t="s">
        <v>81</v>
      </c>
      <c r="AW126" s="14" t="s">
        <v>33</v>
      </c>
      <c r="AX126" s="14" t="s">
        <v>79</v>
      </c>
      <c r="AY126" s="253" t="s">
        <v>121</v>
      </c>
    </row>
    <row r="127" s="12" customFormat="1" ht="22.8" customHeight="1">
      <c r="A127" s="12"/>
      <c r="B127" s="197"/>
      <c r="C127" s="198"/>
      <c r="D127" s="199" t="s">
        <v>71</v>
      </c>
      <c r="E127" s="211" t="s">
        <v>175</v>
      </c>
      <c r="F127" s="211" t="s">
        <v>176</v>
      </c>
      <c r="G127" s="198"/>
      <c r="H127" s="198"/>
      <c r="I127" s="201"/>
      <c r="J127" s="212">
        <f>BK127</f>
        <v>0</v>
      </c>
      <c r="K127" s="198"/>
      <c r="L127" s="203"/>
      <c r="M127" s="204"/>
      <c r="N127" s="205"/>
      <c r="O127" s="205"/>
      <c r="P127" s="206">
        <f>SUM(P128:P130)</f>
        <v>0</v>
      </c>
      <c r="Q127" s="205"/>
      <c r="R127" s="206">
        <f>SUM(R128:R130)</f>
        <v>0</v>
      </c>
      <c r="S127" s="205"/>
      <c r="T127" s="207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8" t="s">
        <v>79</v>
      </c>
      <c r="AT127" s="209" t="s">
        <v>71</v>
      </c>
      <c r="AU127" s="209" t="s">
        <v>79</v>
      </c>
      <c r="AY127" s="208" t="s">
        <v>121</v>
      </c>
      <c r="BK127" s="210">
        <f>SUM(BK128:BK130)</f>
        <v>0</v>
      </c>
    </row>
    <row r="128" s="2" customFormat="1" ht="16.5" customHeight="1">
      <c r="A128" s="39"/>
      <c r="B128" s="40"/>
      <c r="C128" s="213" t="s">
        <v>177</v>
      </c>
      <c r="D128" s="213" t="s">
        <v>123</v>
      </c>
      <c r="E128" s="214" t="s">
        <v>178</v>
      </c>
      <c r="F128" s="215" t="s">
        <v>179</v>
      </c>
      <c r="G128" s="216" t="s">
        <v>153</v>
      </c>
      <c r="H128" s="217">
        <v>16.742999999999999</v>
      </c>
      <c r="I128" s="218"/>
      <c r="J128" s="219">
        <f>ROUND(I128*H128,2)</f>
        <v>0</v>
      </c>
      <c r="K128" s="215" t="s">
        <v>127</v>
      </c>
      <c r="L128" s="45"/>
      <c r="M128" s="220" t="s">
        <v>19</v>
      </c>
      <c r="N128" s="221" t="s">
        <v>43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128</v>
      </c>
      <c r="AT128" s="224" t="s">
        <v>123</v>
      </c>
      <c r="AU128" s="224" t="s">
        <v>81</v>
      </c>
      <c r="AY128" s="18" t="s">
        <v>121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79</v>
      </c>
      <c r="BK128" s="225">
        <f>ROUND(I128*H128,2)</f>
        <v>0</v>
      </c>
      <c r="BL128" s="18" t="s">
        <v>128</v>
      </c>
      <c r="BM128" s="224" t="s">
        <v>180</v>
      </c>
    </row>
    <row r="129" s="2" customFormat="1">
      <c r="A129" s="39"/>
      <c r="B129" s="40"/>
      <c r="C129" s="41"/>
      <c r="D129" s="226" t="s">
        <v>130</v>
      </c>
      <c r="E129" s="41"/>
      <c r="F129" s="227" t="s">
        <v>181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130</v>
      </c>
      <c r="AU129" s="18" t="s">
        <v>81</v>
      </c>
    </row>
    <row r="130" s="2" customFormat="1">
      <c r="A130" s="39"/>
      <c r="B130" s="40"/>
      <c r="C130" s="41"/>
      <c r="D130" s="231" t="s">
        <v>132</v>
      </c>
      <c r="E130" s="41"/>
      <c r="F130" s="232" t="s">
        <v>182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132</v>
      </c>
      <c r="AU130" s="18" t="s">
        <v>81</v>
      </c>
    </row>
    <row r="131" s="12" customFormat="1" ht="25.92" customHeight="1">
      <c r="A131" s="12"/>
      <c r="B131" s="197"/>
      <c r="C131" s="198"/>
      <c r="D131" s="199" t="s">
        <v>71</v>
      </c>
      <c r="E131" s="200" t="s">
        <v>183</v>
      </c>
      <c r="F131" s="200" t="s">
        <v>184</v>
      </c>
      <c r="G131" s="198"/>
      <c r="H131" s="198"/>
      <c r="I131" s="201"/>
      <c r="J131" s="202">
        <f>BK131</f>
        <v>0</v>
      </c>
      <c r="K131" s="198"/>
      <c r="L131" s="203"/>
      <c r="M131" s="204"/>
      <c r="N131" s="205"/>
      <c r="O131" s="205"/>
      <c r="P131" s="206">
        <f>P132+P139</f>
        <v>0</v>
      </c>
      <c r="Q131" s="205"/>
      <c r="R131" s="206">
        <f>R132+R139</f>
        <v>0</v>
      </c>
      <c r="S131" s="205"/>
      <c r="T131" s="207">
        <f>T132+T139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8" t="s">
        <v>81</v>
      </c>
      <c r="AT131" s="209" t="s">
        <v>71</v>
      </c>
      <c r="AU131" s="209" t="s">
        <v>72</v>
      </c>
      <c r="AY131" s="208" t="s">
        <v>121</v>
      </c>
      <c r="BK131" s="210">
        <f>BK132+BK139</f>
        <v>0</v>
      </c>
    </row>
    <row r="132" s="12" customFormat="1" ht="22.8" customHeight="1">
      <c r="A132" s="12"/>
      <c r="B132" s="197"/>
      <c r="C132" s="198"/>
      <c r="D132" s="199" t="s">
        <v>71</v>
      </c>
      <c r="E132" s="211" t="s">
        <v>185</v>
      </c>
      <c r="F132" s="211" t="s">
        <v>186</v>
      </c>
      <c r="G132" s="198"/>
      <c r="H132" s="198"/>
      <c r="I132" s="201"/>
      <c r="J132" s="212">
        <f>BK132</f>
        <v>0</v>
      </c>
      <c r="K132" s="198"/>
      <c r="L132" s="203"/>
      <c r="M132" s="204"/>
      <c r="N132" s="205"/>
      <c r="O132" s="205"/>
      <c r="P132" s="206">
        <f>SUM(P133:P138)</f>
        <v>0</v>
      </c>
      <c r="Q132" s="205"/>
      <c r="R132" s="206">
        <f>SUM(R133:R138)</f>
        <v>0</v>
      </c>
      <c r="S132" s="205"/>
      <c r="T132" s="207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8" t="s">
        <v>81</v>
      </c>
      <c r="AT132" s="209" t="s">
        <v>71</v>
      </c>
      <c r="AU132" s="209" t="s">
        <v>79</v>
      </c>
      <c r="AY132" s="208" t="s">
        <v>121</v>
      </c>
      <c r="BK132" s="210">
        <f>SUM(BK133:BK138)</f>
        <v>0</v>
      </c>
    </row>
    <row r="133" s="2" customFormat="1" ht="33" customHeight="1">
      <c r="A133" s="39"/>
      <c r="B133" s="40"/>
      <c r="C133" s="213" t="s">
        <v>187</v>
      </c>
      <c r="D133" s="213" t="s">
        <v>123</v>
      </c>
      <c r="E133" s="214" t="s">
        <v>188</v>
      </c>
      <c r="F133" s="215" t="s">
        <v>189</v>
      </c>
      <c r="G133" s="216" t="s">
        <v>190</v>
      </c>
      <c r="H133" s="217">
        <v>1</v>
      </c>
      <c r="I133" s="218"/>
      <c r="J133" s="219">
        <f>ROUND(I133*H133,2)</f>
        <v>0</v>
      </c>
      <c r="K133" s="215" t="s">
        <v>191</v>
      </c>
      <c r="L133" s="45"/>
      <c r="M133" s="220" t="s">
        <v>19</v>
      </c>
      <c r="N133" s="221" t="s">
        <v>43</v>
      </c>
      <c r="O133" s="85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4" t="s">
        <v>192</v>
      </c>
      <c r="AT133" s="224" t="s">
        <v>123</v>
      </c>
      <c r="AU133" s="224" t="s">
        <v>81</v>
      </c>
      <c r="AY133" s="18" t="s">
        <v>121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8" t="s">
        <v>79</v>
      </c>
      <c r="BK133" s="225">
        <f>ROUND(I133*H133,2)</f>
        <v>0</v>
      </c>
      <c r="BL133" s="18" t="s">
        <v>192</v>
      </c>
      <c r="BM133" s="224" t="s">
        <v>193</v>
      </c>
    </row>
    <row r="134" s="2" customFormat="1">
      <c r="A134" s="39"/>
      <c r="B134" s="40"/>
      <c r="C134" s="41"/>
      <c r="D134" s="226" t="s">
        <v>130</v>
      </c>
      <c r="E134" s="41"/>
      <c r="F134" s="227" t="s">
        <v>189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130</v>
      </c>
      <c r="AU134" s="18" t="s">
        <v>81</v>
      </c>
    </row>
    <row r="135" s="14" customFormat="1">
      <c r="A135" s="14"/>
      <c r="B135" s="243"/>
      <c r="C135" s="244"/>
      <c r="D135" s="226" t="s">
        <v>134</v>
      </c>
      <c r="E135" s="245" t="s">
        <v>19</v>
      </c>
      <c r="F135" s="246" t="s">
        <v>194</v>
      </c>
      <c r="G135" s="244"/>
      <c r="H135" s="247">
        <v>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134</v>
      </c>
      <c r="AU135" s="253" t="s">
        <v>81</v>
      </c>
      <c r="AV135" s="14" t="s">
        <v>81</v>
      </c>
      <c r="AW135" s="14" t="s">
        <v>33</v>
      </c>
      <c r="AX135" s="14" t="s">
        <v>79</v>
      </c>
      <c r="AY135" s="253" t="s">
        <v>121</v>
      </c>
    </row>
    <row r="136" s="2" customFormat="1" ht="24.15" customHeight="1">
      <c r="A136" s="39"/>
      <c r="B136" s="40"/>
      <c r="C136" s="213" t="s">
        <v>195</v>
      </c>
      <c r="D136" s="213" t="s">
        <v>123</v>
      </c>
      <c r="E136" s="214" t="s">
        <v>196</v>
      </c>
      <c r="F136" s="215" t="s">
        <v>197</v>
      </c>
      <c r="G136" s="216" t="s">
        <v>198</v>
      </c>
      <c r="H136" s="265"/>
      <c r="I136" s="218"/>
      <c r="J136" s="219">
        <f>ROUND(I136*H136,2)</f>
        <v>0</v>
      </c>
      <c r="K136" s="215" t="s">
        <v>127</v>
      </c>
      <c r="L136" s="45"/>
      <c r="M136" s="220" t="s">
        <v>19</v>
      </c>
      <c r="N136" s="221" t="s">
        <v>43</v>
      </c>
      <c r="O136" s="85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192</v>
      </c>
      <c r="AT136" s="224" t="s">
        <v>123</v>
      </c>
      <c r="AU136" s="224" t="s">
        <v>81</v>
      </c>
      <c r="AY136" s="18" t="s">
        <v>121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79</v>
      </c>
      <c r="BK136" s="225">
        <f>ROUND(I136*H136,2)</f>
        <v>0</v>
      </c>
      <c r="BL136" s="18" t="s">
        <v>192</v>
      </c>
      <c r="BM136" s="224" t="s">
        <v>199</v>
      </c>
    </row>
    <row r="137" s="2" customFormat="1">
      <c r="A137" s="39"/>
      <c r="B137" s="40"/>
      <c r="C137" s="41"/>
      <c r="D137" s="226" t="s">
        <v>130</v>
      </c>
      <c r="E137" s="41"/>
      <c r="F137" s="227" t="s">
        <v>200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130</v>
      </c>
      <c r="AU137" s="18" t="s">
        <v>81</v>
      </c>
    </row>
    <row r="138" s="2" customFormat="1">
      <c r="A138" s="39"/>
      <c r="B138" s="40"/>
      <c r="C138" s="41"/>
      <c r="D138" s="231" t="s">
        <v>132</v>
      </c>
      <c r="E138" s="41"/>
      <c r="F138" s="232" t="s">
        <v>201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132</v>
      </c>
      <c r="AU138" s="18" t="s">
        <v>81</v>
      </c>
    </row>
    <row r="139" s="12" customFormat="1" ht="22.8" customHeight="1">
      <c r="A139" s="12"/>
      <c r="B139" s="197"/>
      <c r="C139" s="198"/>
      <c r="D139" s="199" t="s">
        <v>71</v>
      </c>
      <c r="E139" s="211" t="s">
        <v>202</v>
      </c>
      <c r="F139" s="211" t="s">
        <v>203</v>
      </c>
      <c r="G139" s="198"/>
      <c r="H139" s="198"/>
      <c r="I139" s="201"/>
      <c r="J139" s="212">
        <f>BK139</f>
        <v>0</v>
      </c>
      <c r="K139" s="198"/>
      <c r="L139" s="203"/>
      <c r="M139" s="204"/>
      <c r="N139" s="205"/>
      <c r="O139" s="205"/>
      <c r="P139" s="206">
        <f>SUM(P140:P148)</f>
        <v>0</v>
      </c>
      <c r="Q139" s="205"/>
      <c r="R139" s="206">
        <f>SUM(R140:R148)</f>
        <v>0</v>
      </c>
      <c r="S139" s="205"/>
      <c r="T139" s="207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8" t="s">
        <v>81</v>
      </c>
      <c r="AT139" s="209" t="s">
        <v>71</v>
      </c>
      <c r="AU139" s="209" t="s">
        <v>79</v>
      </c>
      <c r="AY139" s="208" t="s">
        <v>121</v>
      </c>
      <c r="BK139" s="210">
        <f>SUM(BK140:BK148)</f>
        <v>0</v>
      </c>
    </row>
    <row r="140" s="2" customFormat="1" ht="16.5" customHeight="1">
      <c r="A140" s="39"/>
      <c r="B140" s="40"/>
      <c r="C140" s="213" t="s">
        <v>204</v>
      </c>
      <c r="D140" s="213" t="s">
        <v>123</v>
      </c>
      <c r="E140" s="214" t="s">
        <v>205</v>
      </c>
      <c r="F140" s="215" t="s">
        <v>206</v>
      </c>
      <c r="G140" s="216" t="s">
        <v>190</v>
      </c>
      <c r="H140" s="217">
        <v>1</v>
      </c>
      <c r="I140" s="218"/>
      <c r="J140" s="219">
        <f>ROUND(I140*H140,2)</f>
        <v>0</v>
      </c>
      <c r="K140" s="215" t="s">
        <v>191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192</v>
      </c>
      <c r="AT140" s="224" t="s">
        <v>123</v>
      </c>
      <c r="AU140" s="224" t="s">
        <v>81</v>
      </c>
      <c r="AY140" s="18" t="s">
        <v>121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192</v>
      </c>
      <c r="BM140" s="224" t="s">
        <v>207</v>
      </c>
    </row>
    <row r="141" s="2" customFormat="1">
      <c r="A141" s="39"/>
      <c r="B141" s="40"/>
      <c r="C141" s="41"/>
      <c r="D141" s="226" t="s">
        <v>130</v>
      </c>
      <c r="E141" s="41"/>
      <c r="F141" s="227" t="s">
        <v>206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130</v>
      </c>
      <c r="AU141" s="18" t="s">
        <v>81</v>
      </c>
    </row>
    <row r="142" s="13" customFormat="1">
      <c r="A142" s="13"/>
      <c r="B142" s="233"/>
      <c r="C142" s="234"/>
      <c r="D142" s="226" t="s">
        <v>134</v>
      </c>
      <c r="E142" s="235" t="s">
        <v>19</v>
      </c>
      <c r="F142" s="236" t="s">
        <v>208</v>
      </c>
      <c r="G142" s="234"/>
      <c r="H142" s="235" t="s">
        <v>19</v>
      </c>
      <c r="I142" s="237"/>
      <c r="J142" s="234"/>
      <c r="K142" s="234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134</v>
      </c>
      <c r="AU142" s="242" t="s">
        <v>81</v>
      </c>
      <c r="AV142" s="13" t="s">
        <v>79</v>
      </c>
      <c r="AW142" s="13" t="s">
        <v>33</v>
      </c>
      <c r="AX142" s="13" t="s">
        <v>72</v>
      </c>
      <c r="AY142" s="242" t="s">
        <v>121</v>
      </c>
    </row>
    <row r="143" s="13" customFormat="1">
      <c r="A143" s="13"/>
      <c r="B143" s="233"/>
      <c r="C143" s="234"/>
      <c r="D143" s="226" t="s">
        <v>134</v>
      </c>
      <c r="E143" s="235" t="s">
        <v>19</v>
      </c>
      <c r="F143" s="236" t="s">
        <v>209</v>
      </c>
      <c r="G143" s="234"/>
      <c r="H143" s="235" t="s">
        <v>19</v>
      </c>
      <c r="I143" s="237"/>
      <c r="J143" s="234"/>
      <c r="K143" s="234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134</v>
      </c>
      <c r="AU143" s="242" t="s">
        <v>81</v>
      </c>
      <c r="AV143" s="13" t="s">
        <v>79</v>
      </c>
      <c r="AW143" s="13" t="s">
        <v>33</v>
      </c>
      <c r="AX143" s="13" t="s">
        <v>72</v>
      </c>
      <c r="AY143" s="242" t="s">
        <v>121</v>
      </c>
    </row>
    <row r="144" s="13" customFormat="1">
      <c r="A144" s="13"/>
      <c r="B144" s="233"/>
      <c r="C144" s="234"/>
      <c r="D144" s="226" t="s">
        <v>134</v>
      </c>
      <c r="E144" s="235" t="s">
        <v>19</v>
      </c>
      <c r="F144" s="236" t="s">
        <v>210</v>
      </c>
      <c r="G144" s="234"/>
      <c r="H144" s="235" t="s">
        <v>19</v>
      </c>
      <c r="I144" s="237"/>
      <c r="J144" s="234"/>
      <c r="K144" s="234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134</v>
      </c>
      <c r="AU144" s="242" t="s">
        <v>81</v>
      </c>
      <c r="AV144" s="13" t="s">
        <v>79</v>
      </c>
      <c r="AW144" s="13" t="s">
        <v>33</v>
      </c>
      <c r="AX144" s="13" t="s">
        <v>72</v>
      </c>
      <c r="AY144" s="242" t="s">
        <v>121</v>
      </c>
    </row>
    <row r="145" s="14" customFormat="1">
      <c r="A145" s="14"/>
      <c r="B145" s="243"/>
      <c r="C145" s="244"/>
      <c r="D145" s="226" t="s">
        <v>134</v>
      </c>
      <c r="E145" s="245" t="s">
        <v>19</v>
      </c>
      <c r="F145" s="246" t="s">
        <v>211</v>
      </c>
      <c r="G145" s="244"/>
      <c r="H145" s="247">
        <v>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134</v>
      </c>
      <c r="AU145" s="253" t="s">
        <v>81</v>
      </c>
      <c r="AV145" s="14" t="s">
        <v>81</v>
      </c>
      <c r="AW145" s="14" t="s">
        <v>33</v>
      </c>
      <c r="AX145" s="14" t="s">
        <v>79</v>
      </c>
      <c r="AY145" s="253" t="s">
        <v>121</v>
      </c>
    </row>
    <row r="146" s="2" customFormat="1" ht="24.15" customHeight="1">
      <c r="A146" s="39"/>
      <c r="B146" s="40"/>
      <c r="C146" s="213" t="s">
        <v>212</v>
      </c>
      <c r="D146" s="213" t="s">
        <v>123</v>
      </c>
      <c r="E146" s="214" t="s">
        <v>213</v>
      </c>
      <c r="F146" s="215" t="s">
        <v>214</v>
      </c>
      <c r="G146" s="216" t="s">
        <v>198</v>
      </c>
      <c r="H146" s="265"/>
      <c r="I146" s="218"/>
      <c r="J146" s="219">
        <f>ROUND(I146*H146,2)</f>
        <v>0</v>
      </c>
      <c r="K146" s="215" t="s">
        <v>127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192</v>
      </c>
      <c r="AT146" s="224" t="s">
        <v>123</v>
      </c>
      <c r="AU146" s="224" t="s">
        <v>81</v>
      </c>
      <c r="AY146" s="18" t="s">
        <v>121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192</v>
      </c>
      <c r="BM146" s="224" t="s">
        <v>215</v>
      </c>
    </row>
    <row r="147" s="2" customFormat="1">
      <c r="A147" s="39"/>
      <c r="B147" s="40"/>
      <c r="C147" s="41"/>
      <c r="D147" s="226" t="s">
        <v>130</v>
      </c>
      <c r="E147" s="41"/>
      <c r="F147" s="227" t="s">
        <v>216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130</v>
      </c>
      <c r="AU147" s="18" t="s">
        <v>81</v>
      </c>
    </row>
    <row r="148" s="2" customFormat="1">
      <c r="A148" s="39"/>
      <c r="B148" s="40"/>
      <c r="C148" s="41"/>
      <c r="D148" s="231" t="s">
        <v>132</v>
      </c>
      <c r="E148" s="41"/>
      <c r="F148" s="232" t="s">
        <v>217</v>
      </c>
      <c r="G148" s="41"/>
      <c r="H148" s="41"/>
      <c r="I148" s="228"/>
      <c r="J148" s="41"/>
      <c r="K148" s="41"/>
      <c r="L148" s="45"/>
      <c r="M148" s="266"/>
      <c r="N148" s="267"/>
      <c r="O148" s="268"/>
      <c r="P148" s="268"/>
      <c r="Q148" s="268"/>
      <c r="R148" s="268"/>
      <c r="S148" s="268"/>
      <c r="T148" s="26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132</v>
      </c>
      <c r="AU148" s="18" t="s">
        <v>81</v>
      </c>
    </row>
    <row r="149" s="2" customFormat="1" ht="6.96" customHeight="1">
      <c r="A149" s="39"/>
      <c r="B149" s="60"/>
      <c r="C149" s="61"/>
      <c r="D149" s="61"/>
      <c r="E149" s="61"/>
      <c r="F149" s="61"/>
      <c r="G149" s="61"/>
      <c r="H149" s="61"/>
      <c r="I149" s="61"/>
      <c r="J149" s="61"/>
      <c r="K149" s="61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aalQBji+fmt1UcyPvH2U32bS1RBsb6wixKLfA/yAVp6vOUBHWRbVCMXnd8f8uE6bfgZC0+3PwzM6HMKb3dElog==" hashValue="y9HQ/oz2LHckZ6c9T3kdepfYsE25IUcC4IqV+mkrJl5dopk97qp2GkUt8qlBd1IScU+eN0xNSLWTcmsGNPBirQ==" algorithmName="SHA-512" password="CC37"/>
  <autoFilter ref="C91:K14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7" r:id="rId1" display="https://podminky.urs.cz/item/CS_URS_2021_02/132254101"/>
    <hyperlink ref="F102" r:id="rId2" display="https://podminky.urs.cz/item/CS_URS_2021_02/162351103"/>
    <hyperlink ref="F107" r:id="rId3" display="https://podminky.urs.cz/item/CS_URS_2021_02/271562211"/>
    <hyperlink ref="F112" r:id="rId4" display="https://podminky.urs.cz/item/CS_URS_2021_02/273361821"/>
    <hyperlink ref="F119" r:id="rId5" display="https://podminky.urs.cz/item/CS_URS_2021_02/274321211"/>
    <hyperlink ref="F124" r:id="rId6" display="https://podminky.urs.cz/item/CS_URS_2021_02/274321411"/>
    <hyperlink ref="F130" r:id="rId7" display="https://podminky.urs.cz/item/CS_URS_2021_02/998011001"/>
    <hyperlink ref="F138" r:id="rId8" display="https://podminky.urs.cz/item/CS_URS_2021_02/998741201"/>
    <hyperlink ref="F148" r:id="rId9" display="https://podminky.urs.cz/item/CS_URS_2021_02/998767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EXPERIMENTÁLNÍ SOBĚSTAČNÝ DŮM SŠE OSTRAVA-II. etapa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91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218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20. 5. 2022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ROUND(J84,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ROUND((SUM(BE84:BE156)),  2)</f>
        <v>0</v>
      </c>
      <c r="G33" s="39"/>
      <c r="H33" s="39"/>
      <c r="I33" s="158">
        <v>0.20999999999999999</v>
      </c>
      <c r="J33" s="157">
        <f>ROUND(((SUM(BE84:BE156))*I33),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ROUND((SUM(BF84:BF156)),  2)</f>
        <v>0</v>
      </c>
      <c r="G34" s="39"/>
      <c r="H34" s="39"/>
      <c r="I34" s="158">
        <v>0.14999999999999999</v>
      </c>
      <c r="J34" s="157">
        <f>ROUND(((SUM(BF84:BF156))*I34),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ROUND((SUM(BG84:BG156)),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ROUND((SUM(BH84:BH156)),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ROUND((SUM(BI84:BI156)),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EXPERIMENTÁLNÍ SOBĚSTAČNÝ DŮM SŠE OSTRAVA-II. etapa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VN a ON - Vedlejší a ostatní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NA JÍZDÁRNĚ 423/30, OSTRAVA, 702 00</v>
      </c>
      <c r="G52" s="41"/>
      <c r="H52" s="41"/>
      <c r="I52" s="33" t="s">
        <v>23</v>
      </c>
      <c r="J52" s="73" t="str">
        <f>IF(J12="","",J12)</f>
        <v>20. 5. 2022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STŘEDNÍ ŠKOLA ELEKTROTECHNICKÁ, OSTRAVA</v>
      </c>
      <c r="G54" s="41"/>
      <c r="H54" s="41"/>
      <c r="I54" s="33" t="s">
        <v>31</v>
      </c>
      <c r="J54" s="37" t="str">
        <f>E21</f>
        <v>Ing. arch. Ing. Daniel Vaněk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Ateliér EMMET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96</v>
      </c>
      <c r="D57" s="172"/>
      <c r="E57" s="172"/>
      <c r="F57" s="172"/>
      <c r="G57" s="172"/>
      <c r="H57" s="172"/>
      <c r="I57" s="172"/>
      <c r="J57" s="173" t="s">
        <v>97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75"/>
      <c r="C60" s="176"/>
      <c r="D60" s="177" t="s">
        <v>219</v>
      </c>
      <c r="E60" s="178"/>
      <c r="F60" s="178"/>
      <c r="G60" s="178"/>
      <c r="H60" s="178"/>
      <c r="I60" s="178"/>
      <c r="J60" s="179">
        <f>J85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220</v>
      </c>
      <c r="E61" s="178"/>
      <c r="F61" s="178"/>
      <c r="G61" s="178"/>
      <c r="H61" s="178"/>
      <c r="I61" s="178"/>
      <c r="J61" s="179">
        <f>J94</f>
        <v>0</v>
      </c>
      <c r="K61" s="176"/>
      <c r="L61" s="18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5"/>
      <c r="C62" s="176"/>
      <c r="D62" s="177" t="s">
        <v>221</v>
      </c>
      <c r="E62" s="178"/>
      <c r="F62" s="178"/>
      <c r="G62" s="178"/>
      <c r="H62" s="178"/>
      <c r="I62" s="178"/>
      <c r="J62" s="179">
        <f>J98</f>
        <v>0</v>
      </c>
      <c r="K62" s="176"/>
      <c r="L62" s="18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1"/>
      <c r="C63" s="126"/>
      <c r="D63" s="182" t="s">
        <v>222</v>
      </c>
      <c r="E63" s="183"/>
      <c r="F63" s="183"/>
      <c r="G63" s="183"/>
      <c r="H63" s="183"/>
      <c r="I63" s="183"/>
      <c r="J63" s="184">
        <f>J128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223</v>
      </c>
      <c r="E64" s="183"/>
      <c r="F64" s="183"/>
      <c r="G64" s="183"/>
      <c r="H64" s="183"/>
      <c r="I64" s="183"/>
      <c r="J64" s="184">
        <f>J139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106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EXPERIMENTÁLNÍ SOBĚSTAČNÝ DŮM SŠE OSTRAVA-II. etapa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91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VN a ON - Vedlejší a ostatní náklady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NA JÍZDÁRNĚ 423/30, OSTRAVA, 702 00</v>
      </c>
      <c r="G78" s="41"/>
      <c r="H78" s="41"/>
      <c r="I78" s="33" t="s">
        <v>23</v>
      </c>
      <c r="J78" s="73" t="str">
        <f>IF(J12="","",J12)</f>
        <v>20. 5. 2022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STŘEDNÍ ŠKOLA ELEKTROTECHNICKÁ, OSTRAVA</v>
      </c>
      <c r="G80" s="41"/>
      <c r="H80" s="41"/>
      <c r="I80" s="33" t="s">
        <v>31</v>
      </c>
      <c r="J80" s="37" t="str">
        <f>E21</f>
        <v>Ing. arch. Ing. Daniel Vaněk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Ateliér EMMET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86"/>
      <c r="B83" s="187"/>
      <c r="C83" s="188" t="s">
        <v>107</v>
      </c>
      <c r="D83" s="189" t="s">
        <v>57</v>
      </c>
      <c r="E83" s="189" t="s">
        <v>53</v>
      </c>
      <c r="F83" s="189" t="s">
        <v>54</v>
      </c>
      <c r="G83" s="189" t="s">
        <v>108</v>
      </c>
      <c r="H83" s="189" t="s">
        <v>109</v>
      </c>
      <c r="I83" s="189" t="s">
        <v>110</v>
      </c>
      <c r="J83" s="189" t="s">
        <v>97</v>
      </c>
      <c r="K83" s="190" t="s">
        <v>111</v>
      </c>
      <c r="L83" s="191"/>
      <c r="M83" s="93" t="s">
        <v>19</v>
      </c>
      <c r="N83" s="94" t="s">
        <v>42</v>
      </c>
      <c r="O83" s="94" t="s">
        <v>112</v>
      </c>
      <c r="P83" s="94" t="s">
        <v>113</v>
      </c>
      <c r="Q83" s="94" t="s">
        <v>114</v>
      </c>
      <c r="R83" s="94" t="s">
        <v>115</v>
      </c>
      <c r="S83" s="94" t="s">
        <v>116</v>
      </c>
      <c r="T83" s="95" t="s">
        <v>117</v>
      </c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</row>
    <row r="84" s="2" customFormat="1" ht="22.8" customHeight="1">
      <c r="A84" s="39"/>
      <c r="B84" s="40"/>
      <c r="C84" s="100" t="s">
        <v>118</v>
      </c>
      <c r="D84" s="41"/>
      <c r="E84" s="41"/>
      <c r="F84" s="41"/>
      <c r="G84" s="41"/>
      <c r="H84" s="41"/>
      <c r="I84" s="41"/>
      <c r="J84" s="192">
        <f>BK84</f>
        <v>0</v>
      </c>
      <c r="K84" s="41"/>
      <c r="L84" s="45"/>
      <c r="M84" s="96"/>
      <c r="N84" s="193"/>
      <c r="O84" s="97"/>
      <c r="P84" s="194">
        <f>P85+P94+P98</f>
        <v>0</v>
      </c>
      <c r="Q84" s="97"/>
      <c r="R84" s="194">
        <f>R85+R94+R98</f>
        <v>0</v>
      </c>
      <c r="S84" s="97"/>
      <c r="T84" s="195">
        <f>T85+T94+T98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98</v>
      </c>
      <c r="BK84" s="196">
        <f>BK85+BK94+BK98</f>
        <v>0</v>
      </c>
    </row>
    <row r="85" s="12" customFormat="1" ht="25.92" customHeight="1">
      <c r="A85" s="12"/>
      <c r="B85" s="197"/>
      <c r="C85" s="198"/>
      <c r="D85" s="199" t="s">
        <v>71</v>
      </c>
      <c r="E85" s="200" t="s">
        <v>224</v>
      </c>
      <c r="F85" s="200" t="s">
        <v>225</v>
      </c>
      <c r="G85" s="198"/>
      <c r="H85" s="198"/>
      <c r="I85" s="201"/>
      <c r="J85" s="202">
        <f>BK85</f>
        <v>0</v>
      </c>
      <c r="K85" s="198"/>
      <c r="L85" s="203"/>
      <c r="M85" s="204"/>
      <c r="N85" s="205"/>
      <c r="O85" s="205"/>
      <c r="P85" s="206">
        <f>SUM(P86:P93)</f>
        <v>0</v>
      </c>
      <c r="Q85" s="205"/>
      <c r="R85" s="206">
        <f>SUM(R86:R93)</f>
        <v>0</v>
      </c>
      <c r="S85" s="205"/>
      <c r="T85" s="207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128</v>
      </c>
      <c r="AT85" s="209" t="s">
        <v>71</v>
      </c>
      <c r="AU85" s="209" t="s">
        <v>72</v>
      </c>
      <c r="AY85" s="208" t="s">
        <v>121</v>
      </c>
      <c r="BK85" s="210">
        <f>SUM(BK86:BK93)</f>
        <v>0</v>
      </c>
    </row>
    <row r="86" s="2" customFormat="1" ht="62.7" customHeight="1">
      <c r="A86" s="39"/>
      <c r="B86" s="40"/>
      <c r="C86" s="213" t="s">
        <v>79</v>
      </c>
      <c r="D86" s="213" t="s">
        <v>123</v>
      </c>
      <c r="E86" s="214" t="s">
        <v>226</v>
      </c>
      <c r="F86" s="215" t="s">
        <v>227</v>
      </c>
      <c r="G86" s="216" t="s">
        <v>190</v>
      </c>
      <c r="H86" s="217">
        <v>1</v>
      </c>
      <c r="I86" s="218"/>
      <c r="J86" s="219">
        <f>ROUND(I86*H86,2)</f>
        <v>0</v>
      </c>
      <c r="K86" s="215" t="s">
        <v>191</v>
      </c>
      <c r="L86" s="45"/>
      <c r="M86" s="220" t="s">
        <v>19</v>
      </c>
      <c r="N86" s="221" t="s">
        <v>43</v>
      </c>
      <c r="O86" s="85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4" t="s">
        <v>128</v>
      </c>
      <c r="AT86" s="224" t="s">
        <v>123</v>
      </c>
      <c r="AU86" s="224" t="s">
        <v>79</v>
      </c>
      <c r="AY86" s="18" t="s">
        <v>121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8" t="s">
        <v>79</v>
      </c>
      <c r="BK86" s="225">
        <f>ROUND(I86*H86,2)</f>
        <v>0</v>
      </c>
      <c r="BL86" s="18" t="s">
        <v>128</v>
      </c>
      <c r="BM86" s="224" t="s">
        <v>228</v>
      </c>
    </row>
    <row r="87" s="2" customFormat="1">
      <c r="A87" s="39"/>
      <c r="B87" s="40"/>
      <c r="C87" s="41"/>
      <c r="D87" s="226" t="s">
        <v>130</v>
      </c>
      <c r="E87" s="41"/>
      <c r="F87" s="227" t="s">
        <v>227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130</v>
      </c>
      <c r="AU87" s="18" t="s">
        <v>79</v>
      </c>
    </row>
    <row r="88" s="2" customFormat="1" ht="33" customHeight="1">
      <c r="A88" s="39"/>
      <c r="B88" s="40"/>
      <c r="C88" s="213" t="s">
        <v>81</v>
      </c>
      <c r="D88" s="213" t="s">
        <v>123</v>
      </c>
      <c r="E88" s="214" t="s">
        <v>229</v>
      </c>
      <c r="F88" s="215" t="s">
        <v>230</v>
      </c>
      <c r="G88" s="216" t="s">
        <v>231</v>
      </c>
      <c r="H88" s="217">
        <v>1</v>
      </c>
      <c r="I88" s="218"/>
      <c r="J88" s="219">
        <f>ROUND(I88*H88,2)</f>
        <v>0</v>
      </c>
      <c r="K88" s="215" t="s">
        <v>191</v>
      </c>
      <c r="L88" s="45"/>
      <c r="M88" s="220" t="s">
        <v>19</v>
      </c>
      <c r="N88" s="221" t="s">
        <v>43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128</v>
      </c>
      <c r="AT88" s="224" t="s">
        <v>123</v>
      </c>
      <c r="AU88" s="224" t="s">
        <v>79</v>
      </c>
      <c r="AY88" s="18" t="s">
        <v>121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79</v>
      </c>
      <c r="BK88" s="225">
        <f>ROUND(I88*H88,2)</f>
        <v>0</v>
      </c>
      <c r="BL88" s="18" t="s">
        <v>128</v>
      </c>
      <c r="BM88" s="224" t="s">
        <v>232</v>
      </c>
    </row>
    <row r="89" s="2" customFormat="1">
      <c r="A89" s="39"/>
      <c r="B89" s="40"/>
      <c r="C89" s="41"/>
      <c r="D89" s="226" t="s">
        <v>130</v>
      </c>
      <c r="E89" s="41"/>
      <c r="F89" s="227" t="s">
        <v>230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130</v>
      </c>
      <c r="AU89" s="18" t="s">
        <v>79</v>
      </c>
    </row>
    <row r="90" s="2" customFormat="1" ht="37.8" customHeight="1">
      <c r="A90" s="39"/>
      <c r="B90" s="40"/>
      <c r="C90" s="213" t="s">
        <v>144</v>
      </c>
      <c r="D90" s="213" t="s">
        <v>123</v>
      </c>
      <c r="E90" s="214" t="s">
        <v>233</v>
      </c>
      <c r="F90" s="215" t="s">
        <v>234</v>
      </c>
      <c r="G90" s="216" t="s">
        <v>231</v>
      </c>
      <c r="H90" s="217">
        <v>1</v>
      </c>
      <c r="I90" s="218"/>
      <c r="J90" s="219">
        <f>ROUND(I90*H90,2)</f>
        <v>0</v>
      </c>
      <c r="K90" s="215" t="s">
        <v>191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128</v>
      </c>
      <c r="AT90" s="224" t="s">
        <v>123</v>
      </c>
      <c r="AU90" s="224" t="s">
        <v>79</v>
      </c>
      <c r="AY90" s="18" t="s">
        <v>121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79</v>
      </c>
      <c r="BK90" s="225">
        <f>ROUND(I90*H90,2)</f>
        <v>0</v>
      </c>
      <c r="BL90" s="18" t="s">
        <v>128</v>
      </c>
      <c r="BM90" s="224" t="s">
        <v>235</v>
      </c>
    </row>
    <row r="91" s="2" customFormat="1">
      <c r="A91" s="39"/>
      <c r="B91" s="40"/>
      <c r="C91" s="41"/>
      <c r="D91" s="226" t="s">
        <v>130</v>
      </c>
      <c r="E91" s="41"/>
      <c r="F91" s="227" t="s">
        <v>234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130</v>
      </c>
      <c r="AU91" s="18" t="s">
        <v>79</v>
      </c>
    </row>
    <row r="92" s="2" customFormat="1" ht="24.15" customHeight="1">
      <c r="A92" s="39"/>
      <c r="B92" s="40"/>
      <c r="C92" s="213" t="s">
        <v>128</v>
      </c>
      <c r="D92" s="213" t="s">
        <v>123</v>
      </c>
      <c r="E92" s="214" t="s">
        <v>236</v>
      </c>
      <c r="F92" s="215" t="s">
        <v>237</v>
      </c>
      <c r="G92" s="216" t="s">
        <v>238</v>
      </c>
      <c r="H92" s="217">
        <v>1</v>
      </c>
      <c r="I92" s="218"/>
      <c r="J92" s="219">
        <f>ROUND(I92*H92,2)</f>
        <v>0</v>
      </c>
      <c r="K92" s="215" t="s">
        <v>191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128</v>
      </c>
      <c r="AT92" s="224" t="s">
        <v>123</v>
      </c>
      <c r="AU92" s="224" t="s">
        <v>79</v>
      </c>
      <c r="AY92" s="18" t="s">
        <v>121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128</v>
      </c>
      <c r="BM92" s="224" t="s">
        <v>239</v>
      </c>
    </row>
    <row r="93" s="2" customFormat="1">
      <c r="A93" s="39"/>
      <c r="B93" s="40"/>
      <c r="C93" s="41"/>
      <c r="D93" s="226" t="s">
        <v>130</v>
      </c>
      <c r="E93" s="41"/>
      <c r="F93" s="227" t="s">
        <v>237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130</v>
      </c>
      <c r="AU93" s="18" t="s">
        <v>79</v>
      </c>
    </row>
    <row r="94" s="12" customFormat="1" ht="25.92" customHeight="1">
      <c r="A94" s="12"/>
      <c r="B94" s="197"/>
      <c r="C94" s="198"/>
      <c r="D94" s="199" t="s">
        <v>71</v>
      </c>
      <c r="E94" s="200" t="s">
        <v>240</v>
      </c>
      <c r="F94" s="200" t="s">
        <v>241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SUM(P95:P97)</f>
        <v>0</v>
      </c>
      <c r="Q94" s="205"/>
      <c r="R94" s="206">
        <f>SUM(R95:R97)</f>
        <v>0</v>
      </c>
      <c r="S94" s="205"/>
      <c r="T94" s="207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161</v>
      </c>
      <c r="AT94" s="209" t="s">
        <v>71</v>
      </c>
      <c r="AU94" s="209" t="s">
        <v>72</v>
      </c>
      <c r="AY94" s="208" t="s">
        <v>121</v>
      </c>
      <c r="BK94" s="210">
        <f>SUM(BK95:BK97)</f>
        <v>0</v>
      </c>
    </row>
    <row r="95" s="2" customFormat="1" ht="37.8" customHeight="1">
      <c r="A95" s="39"/>
      <c r="B95" s="40"/>
      <c r="C95" s="213" t="s">
        <v>161</v>
      </c>
      <c r="D95" s="213" t="s">
        <v>123</v>
      </c>
      <c r="E95" s="214" t="s">
        <v>242</v>
      </c>
      <c r="F95" s="215" t="s">
        <v>243</v>
      </c>
      <c r="G95" s="216" t="s">
        <v>244</v>
      </c>
      <c r="H95" s="217">
        <v>1</v>
      </c>
      <c r="I95" s="218"/>
      <c r="J95" s="219">
        <f>ROUND(I95*H95,2)</f>
        <v>0</v>
      </c>
      <c r="K95" s="215" t="s">
        <v>191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128</v>
      </c>
      <c r="AT95" s="224" t="s">
        <v>123</v>
      </c>
      <c r="AU95" s="224" t="s">
        <v>79</v>
      </c>
      <c r="AY95" s="18" t="s">
        <v>121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128</v>
      </c>
      <c r="BM95" s="224" t="s">
        <v>245</v>
      </c>
    </row>
    <row r="96" s="2" customFormat="1">
      <c r="A96" s="39"/>
      <c r="B96" s="40"/>
      <c r="C96" s="41"/>
      <c r="D96" s="226" t="s">
        <v>130</v>
      </c>
      <c r="E96" s="41"/>
      <c r="F96" s="227" t="s">
        <v>243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130</v>
      </c>
      <c r="AU96" s="18" t="s">
        <v>79</v>
      </c>
    </row>
    <row r="97" s="14" customFormat="1">
      <c r="A97" s="14"/>
      <c r="B97" s="243"/>
      <c r="C97" s="244"/>
      <c r="D97" s="226" t="s">
        <v>134</v>
      </c>
      <c r="E97" s="245" t="s">
        <v>19</v>
      </c>
      <c r="F97" s="246" t="s">
        <v>246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134</v>
      </c>
      <c r="AU97" s="253" t="s">
        <v>79</v>
      </c>
      <c r="AV97" s="14" t="s">
        <v>81</v>
      </c>
      <c r="AW97" s="14" t="s">
        <v>33</v>
      </c>
      <c r="AX97" s="14" t="s">
        <v>79</v>
      </c>
      <c r="AY97" s="253" t="s">
        <v>121</v>
      </c>
    </row>
    <row r="98" s="12" customFormat="1" ht="25.92" customHeight="1">
      <c r="A98" s="12"/>
      <c r="B98" s="197"/>
      <c r="C98" s="198"/>
      <c r="D98" s="199" t="s">
        <v>71</v>
      </c>
      <c r="E98" s="200" t="s">
        <v>247</v>
      </c>
      <c r="F98" s="200" t="s">
        <v>248</v>
      </c>
      <c r="G98" s="198"/>
      <c r="H98" s="198"/>
      <c r="I98" s="201"/>
      <c r="J98" s="202">
        <f>BK98</f>
        <v>0</v>
      </c>
      <c r="K98" s="198"/>
      <c r="L98" s="203"/>
      <c r="M98" s="204"/>
      <c r="N98" s="205"/>
      <c r="O98" s="205"/>
      <c r="P98" s="206">
        <f>P99+SUM(P100:P128)+P139</f>
        <v>0</v>
      </c>
      <c r="Q98" s="205"/>
      <c r="R98" s="206">
        <f>R99+SUM(R100:R128)+R139</f>
        <v>0</v>
      </c>
      <c r="S98" s="205"/>
      <c r="T98" s="207">
        <f>T99+SUM(T100:T128)+T139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161</v>
      </c>
      <c r="AT98" s="209" t="s">
        <v>71</v>
      </c>
      <c r="AU98" s="209" t="s">
        <v>72</v>
      </c>
      <c r="AY98" s="208" t="s">
        <v>121</v>
      </c>
      <c r="BK98" s="210">
        <f>BK99+SUM(BK100:BK128)+BK139</f>
        <v>0</v>
      </c>
    </row>
    <row r="99" s="2" customFormat="1" ht="21.75" customHeight="1">
      <c r="A99" s="39"/>
      <c r="B99" s="40"/>
      <c r="C99" s="213" t="s">
        <v>168</v>
      </c>
      <c r="D99" s="213" t="s">
        <v>123</v>
      </c>
      <c r="E99" s="214" t="s">
        <v>249</v>
      </c>
      <c r="F99" s="215" t="s">
        <v>250</v>
      </c>
      <c r="G99" s="216" t="s">
        <v>251</v>
      </c>
      <c r="H99" s="217">
        <v>4</v>
      </c>
      <c r="I99" s="218"/>
      <c r="J99" s="219">
        <f>ROUND(I99*H99,2)</f>
        <v>0</v>
      </c>
      <c r="K99" s="215" t="s">
        <v>191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252</v>
      </c>
      <c r="AT99" s="224" t="s">
        <v>123</v>
      </c>
      <c r="AU99" s="224" t="s">
        <v>79</v>
      </c>
      <c r="AY99" s="18" t="s">
        <v>121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252</v>
      </c>
      <c r="BM99" s="224" t="s">
        <v>253</v>
      </c>
    </row>
    <row r="100" s="2" customFormat="1">
      <c r="A100" s="39"/>
      <c r="B100" s="40"/>
      <c r="C100" s="41"/>
      <c r="D100" s="226" t="s">
        <v>130</v>
      </c>
      <c r="E100" s="41"/>
      <c r="F100" s="227" t="s">
        <v>250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130</v>
      </c>
      <c r="AU100" s="18" t="s">
        <v>79</v>
      </c>
    </row>
    <row r="101" s="13" customFormat="1">
      <c r="A101" s="13"/>
      <c r="B101" s="233"/>
      <c r="C101" s="234"/>
      <c r="D101" s="226" t="s">
        <v>134</v>
      </c>
      <c r="E101" s="235" t="s">
        <v>19</v>
      </c>
      <c r="F101" s="236" t="s">
        <v>254</v>
      </c>
      <c r="G101" s="234"/>
      <c r="H101" s="235" t="s">
        <v>19</v>
      </c>
      <c r="I101" s="237"/>
      <c r="J101" s="234"/>
      <c r="K101" s="234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134</v>
      </c>
      <c r="AU101" s="242" t="s">
        <v>79</v>
      </c>
      <c r="AV101" s="13" t="s">
        <v>79</v>
      </c>
      <c r="AW101" s="13" t="s">
        <v>33</v>
      </c>
      <c r="AX101" s="13" t="s">
        <v>72</v>
      </c>
      <c r="AY101" s="242" t="s">
        <v>121</v>
      </c>
    </row>
    <row r="102" s="13" customFormat="1">
      <c r="A102" s="13"/>
      <c r="B102" s="233"/>
      <c r="C102" s="234"/>
      <c r="D102" s="226" t="s">
        <v>134</v>
      </c>
      <c r="E102" s="235" t="s">
        <v>19</v>
      </c>
      <c r="F102" s="236" t="s">
        <v>255</v>
      </c>
      <c r="G102" s="234"/>
      <c r="H102" s="235" t="s">
        <v>19</v>
      </c>
      <c r="I102" s="237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134</v>
      </c>
      <c r="AU102" s="242" t="s">
        <v>79</v>
      </c>
      <c r="AV102" s="13" t="s">
        <v>79</v>
      </c>
      <c r="AW102" s="13" t="s">
        <v>33</v>
      </c>
      <c r="AX102" s="13" t="s">
        <v>72</v>
      </c>
      <c r="AY102" s="242" t="s">
        <v>121</v>
      </c>
    </row>
    <row r="103" s="13" customFormat="1">
      <c r="A103" s="13"/>
      <c r="B103" s="233"/>
      <c r="C103" s="234"/>
      <c r="D103" s="226" t="s">
        <v>134</v>
      </c>
      <c r="E103" s="235" t="s">
        <v>19</v>
      </c>
      <c r="F103" s="236" t="s">
        <v>256</v>
      </c>
      <c r="G103" s="234"/>
      <c r="H103" s="235" t="s">
        <v>19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134</v>
      </c>
      <c r="AU103" s="242" t="s">
        <v>79</v>
      </c>
      <c r="AV103" s="13" t="s">
        <v>79</v>
      </c>
      <c r="AW103" s="13" t="s">
        <v>33</v>
      </c>
      <c r="AX103" s="13" t="s">
        <v>72</v>
      </c>
      <c r="AY103" s="242" t="s">
        <v>121</v>
      </c>
    </row>
    <row r="104" s="14" customFormat="1">
      <c r="A104" s="14"/>
      <c r="B104" s="243"/>
      <c r="C104" s="244"/>
      <c r="D104" s="226" t="s">
        <v>134</v>
      </c>
      <c r="E104" s="245" t="s">
        <v>19</v>
      </c>
      <c r="F104" s="246" t="s">
        <v>257</v>
      </c>
      <c r="G104" s="244"/>
      <c r="H104" s="247">
        <v>4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134</v>
      </c>
      <c r="AU104" s="253" t="s">
        <v>79</v>
      </c>
      <c r="AV104" s="14" t="s">
        <v>81</v>
      </c>
      <c r="AW104" s="14" t="s">
        <v>33</v>
      </c>
      <c r="AX104" s="14" t="s">
        <v>79</v>
      </c>
      <c r="AY104" s="253" t="s">
        <v>121</v>
      </c>
    </row>
    <row r="105" s="2" customFormat="1" ht="49.05" customHeight="1">
      <c r="A105" s="39"/>
      <c r="B105" s="40"/>
      <c r="C105" s="213" t="s">
        <v>177</v>
      </c>
      <c r="D105" s="213" t="s">
        <v>123</v>
      </c>
      <c r="E105" s="214" t="s">
        <v>258</v>
      </c>
      <c r="F105" s="215" t="s">
        <v>259</v>
      </c>
      <c r="G105" s="216" t="s">
        <v>231</v>
      </c>
      <c r="H105" s="217">
        <v>1</v>
      </c>
      <c r="I105" s="218"/>
      <c r="J105" s="219">
        <f>ROUND(I105*H105,2)</f>
        <v>0</v>
      </c>
      <c r="K105" s="215" t="s">
        <v>191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128</v>
      </c>
      <c r="AT105" s="224" t="s">
        <v>123</v>
      </c>
      <c r="AU105" s="224" t="s">
        <v>79</v>
      </c>
      <c r="AY105" s="18" t="s">
        <v>121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128</v>
      </c>
      <c r="BM105" s="224" t="s">
        <v>260</v>
      </c>
    </row>
    <row r="106" s="2" customFormat="1">
      <c r="A106" s="39"/>
      <c r="B106" s="40"/>
      <c r="C106" s="41"/>
      <c r="D106" s="226" t="s">
        <v>130</v>
      </c>
      <c r="E106" s="41"/>
      <c r="F106" s="227" t="s">
        <v>261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130</v>
      </c>
      <c r="AU106" s="18" t="s">
        <v>79</v>
      </c>
    </row>
    <row r="107" s="14" customFormat="1">
      <c r="A107" s="14"/>
      <c r="B107" s="243"/>
      <c r="C107" s="244"/>
      <c r="D107" s="226" t="s">
        <v>134</v>
      </c>
      <c r="E107" s="245" t="s">
        <v>19</v>
      </c>
      <c r="F107" s="246" t="s">
        <v>262</v>
      </c>
      <c r="G107" s="244"/>
      <c r="H107" s="247">
        <v>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134</v>
      </c>
      <c r="AU107" s="253" t="s">
        <v>79</v>
      </c>
      <c r="AV107" s="14" t="s">
        <v>81</v>
      </c>
      <c r="AW107" s="14" t="s">
        <v>33</v>
      </c>
      <c r="AX107" s="14" t="s">
        <v>79</v>
      </c>
      <c r="AY107" s="253" t="s">
        <v>121</v>
      </c>
    </row>
    <row r="108" s="13" customFormat="1">
      <c r="A108" s="13"/>
      <c r="B108" s="233"/>
      <c r="C108" s="234"/>
      <c r="D108" s="226" t="s">
        <v>134</v>
      </c>
      <c r="E108" s="235" t="s">
        <v>19</v>
      </c>
      <c r="F108" s="236" t="s">
        <v>263</v>
      </c>
      <c r="G108" s="234"/>
      <c r="H108" s="235" t="s">
        <v>19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134</v>
      </c>
      <c r="AU108" s="242" t="s">
        <v>79</v>
      </c>
      <c r="AV108" s="13" t="s">
        <v>79</v>
      </c>
      <c r="AW108" s="13" t="s">
        <v>33</v>
      </c>
      <c r="AX108" s="13" t="s">
        <v>72</v>
      </c>
      <c r="AY108" s="242" t="s">
        <v>121</v>
      </c>
    </row>
    <row r="109" s="13" customFormat="1">
      <c r="A109" s="13"/>
      <c r="B109" s="233"/>
      <c r="C109" s="234"/>
      <c r="D109" s="226" t="s">
        <v>134</v>
      </c>
      <c r="E109" s="235" t="s">
        <v>19</v>
      </c>
      <c r="F109" s="236" t="s">
        <v>264</v>
      </c>
      <c r="G109" s="234"/>
      <c r="H109" s="235" t="s">
        <v>19</v>
      </c>
      <c r="I109" s="237"/>
      <c r="J109" s="234"/>
      <c r="K109" s="234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134</v>
      </c>
      <c r="AU109" s="242" t="s">
        <v>79</v>
      </c>
      <c r="AV109" s="13" t="s">
        <v>79</v>
      </c>
      <c r="AW109" s="13" t="s">
        <v>33</v>
      </c>
      <c r="AX109" s="13" t="s">
        <v>72</v>
      </c>
      <c r="AY109" s="242" t="s">
        <v>121</v>
      </c>
    </row>
    <row r="110" s="13" customFormat="1">
      <c r="A110" s="13"/>
      <c r="B110" s="233"/>
      <c r="C110" s="234"/>
      <c r="D110" s="226" t="s">
        <v>134</v>
      </c>
      <c r="E110" s="235" t="s">
        <v>19</v>
      </c>
      <c r="F110" s="236" t="s">
        <v>265</v>
      </c>
      <c r="G110" s="234"/>
      <c r="H110" s="235" t="s">
        <v>19</v>
      </c>
      <c r="I110" s="237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134</v>
      </c>
      <c r="AU110" s="242" t="s">
        <v>79</v>
      </c>
      <c r="AV110" s="13" t="s">
        <v>79</v>
      </c>
      <c r="AW110" s="13" t="s">
        <v>33</v>
      </c>
      <c r="AX110" s="13" t="s">
        <v>72</v>
      </c>
      <c r="AY110" s="242" t="s">
        <v>121</v>
      </c>
    </row>
    <row r="111" s="13" customFormat="1">
      <c r="A111" s="13"/>
      <c r="B111" s="233"/>
      <c r="C111" s="234"/>
      <c r="D111" s="226" t="s">
        <v>134</v>
      </c>
      <c r="E111" s="235" t="s">
        <v>19</v>
      </c>
      <c r="F111" s="236" t="s">
        <v>266</v>
      </c>
      <c r="G111" s="234"/>
      <c r="H111" s="235" t="s">
        <v>19</v>
      </c>
      <c r="I111" s="237"/>
      <c r="J111" s="234"/>
      <c r="K111" s="234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134</v>
      </c>
      <c r="AU111" s="242" t="s">
        <v>79</v>
      </c>
      <c r="AV111" s="13" t="s">
        <v>79</v>
      </c>
      <c r="AW111" s="13" t="s">
        <v>33</v>
      </c>
      <c r="AX111" s="13" t="s">
        <v>72</v>
      </c>
      <c r="AY111" s="242" t="s">
        <v>121</v>
      </c>
    </row>
    <row r="112" s="13" customFormat="1">
      <c r="A112" s="13"/>
      <c r="B112" s="233"/>
      <c r="C112" s="234"/>
      <c r="D112" s="226" t="s">
        <v>134</v>
      </c>
      <c r="E112" s="235" t="s">
        <v>19</v>
      </c>
      <c r="F112" s="236" t="s">
        <v>267</v>
      </c>
      <c r="G112" s="234"/>
      <c r="H112" s="235" t="s">
        <v>19</v>
      </c>
      <c r="I112" s="237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134</v>
      </c>
      <c r="AU112" s="242" t="s">
        <v>79</v>
      </c>
      <c r="AV112" s="13" t="s">
        <v>79</v>
      </c>
      <c r="AW112" s="13" t="s">
        <v>33</v>
      </c>
      <c r="AX112" s="13" t="s">
        <v>72</v>
      </c>
      <c r="AY112" s="242" t="s">
        <v>121</v>
      </c>
    </row>
    <row r="113" s="13" customFormat="1">
      <c r="A113" s="13"/>
      <c r="B113" s="233"/>
      <c r="C113" s="234"/>
      <c r="D113" s="226" t="s">
        <v>134</v>
      </c>
      <c r="E113" s="235" t="s">
        <v>19</v>
      </c>
      <c r="F113" s="236" t="s">
        <v>268</v>
      </c>
      <c r="G113" s="234"/>
      <c r="H113" s="235" t="s">
        <v>19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134</v>
      </c>
      <c r="AU113" s="242" t="s">
        <v>79</v>
      </c>
      <c r="AV113" s="13" t="s">
        <v>79</v>
      </c>
      <c r="AW113" s="13" t="s">
        <v>33</v>
      </c>
      <c r="AX113" s="13" t="s">
        <v>72</v>
      </c>
      <c r="AY113" s="242" t="s">
        <v>121</v>
      </c>
    </row>
    <row r="114" s="2" customFormat="1" ht="24.15" customHeight="1">
      <c r="A114" s="39"/>
      <c r="B114" s="40"/>
      <c r="C114" s="213" t="s">
        <v>187</v>
      </c>
      <c r="D114" s="213" t="s">
        <v>123</v>
      </c>
      <c r="E114" s="214" t="s">
        <v>269</v>
      </c>
      <c r="F114" s="215" t="s">
        <v>270</v>
      </c>
      <c r="G114" s="216" t="s">
        <v>231</v>
      </c>
      <c r="H114" s="217">
        <v>1</v>
      </c>
      <c r="I114" s="218"/>
      <c r="J114" s="219">
        <f>ROUND(I114*H114,2)</f>
        <v>0</v>
      </c>
      <c r="K114" s="215" t="s">
        <v>191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128</v>
      </c>
      <c r="AT114" s="224" t="s">
        <v>123</v>
      </c>
      <c r="AU114" s="224" t="s">
        <v>79</v>
      </c>
      <c r="AY114" s="18" t="s">
        <v>121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128</v>
      </c>
      <c r="BM114" s="224" t="s">
        <v>271</v>
      </c>
    </row>
    <row r="115" s="2" customFormat="1">
      <c r="A115" s="39"/>
      <c r="B115" s="40"/>
      <c r="C115" s="41"/>
      <c r="D115" s="226" t="s">
        <v>130</v>
      </c>
      <c r="E115" s="41"/>
      <c r="F115" s="227" t="s">
        <v>270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130</v>
      </c>
      <c r="AU115" s="18" t="s">
        <v>79</v>
      </c>
    </row>
    <row r="116" s="13" customFormat="1">
      <c r="A116" s="13"/>
      <c r="B116" s="233"/>
      <c r="C116" s="234"/>
      <c r="D116" s="226" t="s">
        <v>134</v>
      </c>
      <c r="E116" s="235" t="s">
        <v>19</v>
      </c>
      <c r="F116" s="236" t="s">
        <v>272</v>
      </c>
      <c r="G116" s="234"/>
      <c r="H116" s="235" t="s">
        <v>19</v>
      </c>
      <c r="I116" s="237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134</v>
      </c>
      <c r="AU116" s="242" t="s">
        <v>79</v>
      </c>
      <c r="AV116" s="13" t="s">
        <v>79</v>
      </c>
      <c r="AW116" s="13" t="s">
        <v>33</v>
      </c>
      <c r="AX116" s="13" t="s">
        <v>72</v>
      </c>
      <c r="AY116" s="242" t="s">
        <v>121</v>
      </c>
    </row>
    <row r="117" s="14" customFormat="1">
      <c r="A117" s="14"/>
      <c r="B117" s="243"/>
      <c r="C117" s="244"/>
      <c r="D117" s="226" t="s">
        <v>134</v>
      </c>
      <c r="E117" s="245" t="s">
        <v>19</v>
      </c>
      <c r="F117" s="246" t="s">
        <v>273</v>
      </c>
      <c r="G117" s="244"/>
      <c r="H117" s="247">
        <v>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134</v>
      </c>
      <c r="AU117" s="253" t="s">
        <v>79</v>
      </c>
      <c r="AV117" s="14" t="s">
        <v>81</v>
      </c>
      <c r="AW117" s="14" t="s">
        <v>33</v>
      </c>
      <c r="AX117" s="14" t="s">
        <v>79</v>
      </c>
      <c r="AY117" s="253" t="s">
        <v>121</v>
      </c>
    </row>
    <row r="118" s="13" customFormat="1">
      <c r="A118" s="13"/>
      <c r="B118" s="233"/>
      <c r="C118" s="234"/>
      <c r="D118" s="226" t="s">
        <v>134</v>
      </c>
      <c r="E118" s="235" t="s">
        <v>19</v>
      </c>
      <c r="F118" s="236" t="s">
        <v>274</v>
      </c>
      <c r="G118" s="234"/>
      <c r="H118" s="235" t="s">
        <v>19</v>
      </c>
      <c r="I118" s="237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134</v>
      </c>
      <c r="AU118" s="242" t="s">
        <v>79</v>
      </c>
      <c r="AV118" s="13" t="s">
        <v>79</v>
      </c>
      <c r="AW118" s="13" t="s">
        <v>33</v>
      </c>
      <c r="AX118" s="13" t="s">
        <v>72</v>
      </c>
      <c r="AY118" s="242" t="s">
        <v>121</v>
      </c>
    </row>
    <row r="119" s="13" customFormat="1">
      <c r="A119" s="13"/>
      <c r="B119" s="233"/>
      <c r="C119" s="234"/>
      <c r="D119" s="226" t="s">
        <v>134</v>
      </c>
      <c r="E119" s="235" t="s">
        <v>19</v>
      </c>
      <c r="F119" s="236" t="s">
        <v>275</v>
      </c>
      <c r="G119" s="234"/>
      <c r="H119" s="235" t="s">
        <v>19</v>
      </c>
      <c r="I119" s="237"/>
      <c r="J119" s="234"/>
      <c r="K119" s="234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134</v>
      </c>
      <c r="AU119" s="242" t="s">
        <v>79</v>
      </c>
      <c r="AV119" s="13" t="s">
        <v>79</v>
      </c>
      <c r="AW119" s="13" t="s">
        <v>33</v>
      </c>
      <c r="AX119" s="13" t="s">
        <v>72</v>
      </c>
      <c r="AY119" s="242" t="s">
        <v>121</v>
      </c>
    </row>
    <row r="120" s="2" customFormat="1" ht="49.05" customHeight="1">
      <c r="A120" s="39"/>
      <c r="B120" s="40"/>
      <c r="C120" s="213" t="s">
        <v>195</v>
      </c>
      <c r="D120" s="213" t="s">
        <v>123</v>
      </c>
      <c r="E120" s="214" t="s">
        <v>276</v>
      </c>
      <c r="F120" s="215" t="s">
        <v>277</v>
      </c>
      <c r="G120" s="216" t="s">
        <v>231</v>
      </c>
      <c r="H120" s="217">
        <v>1</v>
      </c>
      <c r="I120" s="218"/>
      <c r="J120" s="219">
        <f>ROUND(I120*H120,2)</f>
        <v>0</v>
      </c>
      <c r="K120" s="215" t="s">
        <v>191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128</v>
      </c>
      <c r="AT120" s="224" t="s">
        <v>123</v>
      </c>
      <c r="AU120" s="224" t="s">
        <v>79</v>
      </c>
      <c r="AY120" s="18" t="s">
        <v>121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128</v>
      </c>
      <c r="BM120" s="224" t="s">
        <v>278</v>
      </c>
    </row>
    <row r="121" s="2" customFormat="1">
      <c r="A121" s="39"/>
      <c r="B121" s="40"/>
      <c r="C121" s="41"/>
      <c r="D121" s="226" t="s">
        <v>130</v>
      </c>
      <c r="E121" s="41"/>
      <c r="F121" s="227" t="s">
        <v>279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130</v>
      </c>
      <c r="AU121" s="18" t="s">
        <v>79</v>
      </c>
    </row>
    <row r="122" s="2" customFormat="1" ht="44.25" customHeight="1">
      <c r="A122" s="39"/>
      <c r="B122" s="40"/>
      <c r="C122" s="213" t="s">
        <v>204</v>
      </c>
      <c r="D122" s="213" t="s">
        <v>123</v>
      </c>
      <c r="E122" s="214" t="s">
        <v>280</v>
      </c>
      <c r="F122" s="215" t="s">
        <v>281</v>
      </c>
      <c r="G122" s="216" t="s">
        <v>231</v>
      </c>
      <c r="H122" s="217">
        <v>1</v>
      </c>
      <c r="I122" s="218"/>
      <c r="J122" s="219">
        <f>ROUND(I122*H122,2)</f>
        <v>0</v>
      </c>
      <c r="K122" s="215" t="s">
        <v>191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128</v>
      </c>
      <c r="AT122" s="224" t="s">
        <v>123</v>
      </c>
      <c r="AU122" s="224" t="s">
        <v>79</v>
      </c>
      <c r="AY122" s="18" t="s">
        <v>121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128</v>
      </c>
      <c r="BM122" s="224" t="s">
        <v>282</v>
      </c>
    </row>
    <row r="123" s="2" customFormat="1">
      <c r="A123" s="39"/>
      <c r="B123" s="40"/>
      <c r="C123" s="41"/>
      <c r="D123" s="226" t="s">
        <v>130</v>
      </c>
      <c r="E123" s="41"/>
      <c r="F123" s="227" t="s">
        <v>281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130</v>
      </c>
      <c r="AU123" s="18" t="s">
        <v>79</v>
      </c>
    </row>
    <row r="124" s="2" customFormat="1" ht="24.15" customHeight="1">
      <c r="A124" s="39"/>
      <c r="B124" s="40"/>
      <c r="C124" s="213" t="s">
        <v>212</v>
      </c>
      <c r="D124" s="213" t="s">
        <v>123</v>
      </c>
      <c r="E124" s="214" t="s">
        <v>283</v>
      </c>
      <c r="F124" s="215" t="s">
        <v>284</v>
      </c>
      <c r="G124" s="216" t="s">
        <v>231</v>
      </c>
      <c r="H124" s="217">
        <v>1</v>
      </c>
      <c r="I124" s="218"/>
      <c r="J124" s="219">
        <f>ROUND(I124*H124,2)</f>
        <v>0</v>
      </c>
      <c r="K124" s="215" t="s">
        <v>191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128</v>
      </c>
      <c r="AT124" s="224" t="s">
        <v>123</v>
      </c>
      <c r="AU124" s="224" t="s">
        <v>79</v>
      </c>
      <c r="AY124" s="18" t="s">
        <v>121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128</v>
      </c>
      <c r="BM124" s="224" t="s">
        <v>285</v>
      </c>
    </row>
    <row r="125" s="2" customFormat="1">
      <c r="A125" s="39"/>
      <c r="B125" s="40"/>
      <c r="C125" s="41"/>
      <c r="D125" s="226" t="s">
        <v>130</v>
      </c>
      <c r="E125" s="41"/>
      <c r="F125" s="227" t="s">
        <v>284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130</v>
      </c>
      <c r="AU125" s="18" t="s">
        <v>79</v>
      </c>
    </row>
    <row r="126" s="2" customFormat="1" ht="24.15" customHeight="1">
      <c r="A126" s="39"/>
      <c r="B126" s="40"/>
      <c r="C126" s="213" t="s">
        <v>286</v>
      </c>
      <c r="D126" s="213" t="s">
        <v>123</v>
      </c>
      <c r="E126" s="214" t="s">
        <v>287</v>
      </c>
      <c r="F126" s="215" t="s">
        <v>288</v>
      </c>
      <c r="G126" s="216" t="s">
        <v>231</v>
      </c>
      <c r="H126" s="217">
        <v>1</v>
      </c>
      <c r="I126" s="218"/>
      <c r="J126" s="219">
        <f>ROUND(I126*H126,2)</f>
        <v>0</v>
      </c>
      <c r="K126" s="215" t="s">
        <v>191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128</v>
      </c>
      <c r="AT126" s="224" t="s">
        <v>123</v>
      </c>
      <c r="AU126" s="224" t="s">
        <v>79</v>
      </c>
      <c r="AY126" s="18" t="s">
        <v>121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128</v>
      </c>
      <c r="BM126" s="224" t="s">
        <v>289</v>
      </c>
    </row>
    <row r="127" s="2" customFormat="1">
      <c r="A127" s="39"/>
      <c r="B127" s="40"/>
      <c r="C127" s="41"/>
      <c r="D127" s="226" t="s">
        <v>130</v>
      </c>
      <c r="E127" s="41"/>
      <c r="F127" s="227" t="s">
        <v>288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130</v>
      </c>
      <c r="AU127" s="18" t="s">
        <v>79</v>
      </c>
    </row>
    <row r="128" s="12" customFormat="1" ht="22.8" customHeight="1">
      <c r="A128" s="12"/>
      <c r="B128" s="197"/>
      <c r="C128" s="198"/>
      <c r="D128" s="199" t="s">
        <v>71</v>
      </c>
      <c r="E128" s="211" t="s">
        <v>290</v>
      </c>
      <c r="F128" s="211" t="s">
        <v>291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SUM(P129:P138)</f>
        <v>0</v>
      </c>
      <c r="Q128" s="205"/>
      <c r="R128" s="206">
        <f>SUM(R129:R138)</f>
        <v>0</v>
      </c>
      <c r="S128" s="205"/>
      <c r="T128" s="207">
        <f>SUM(T129:T138)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161</v>
      </c>
      <c r="AT128" s="209" t="s">
        <v>71</v>
      </c>
      <c r="AU128" s="209" t="s">
        <v>79</v>
      </c>
      <c r="AY128" s="208" t="s">
        <v>121</v>
      </c>
      <c r="BK128" s="210">
        <f>SUM(BK129:BK138)</f>
        <v>0</v>
      </c>
    </row>
    <row r="129" s="2" customFormat="1" ht="16.5" customHeight="1">
      <c r="A129" s="39"/>
      <c r="B129" s="40"/>
      <c r="C129" s="213" t="s">
        <v>292</v>
      </c>
      <c r="D129" s="213" t="s">
        <v>123</v>
      </c>
      <c r="E129" s="214" t="s">
        <v>293</v>
      </c>
      <c r="F129" s="215" t="s">
        <v>294</v>
      </c>
      <c r="G129" s="216" t="s">
        <v>231</v>
      </c>
      <c r="H129" s="217">
        <v>1</v>
      </c>
      <c r="I129" s="218"/>
      <c r="J129" s="219">
        <f>ROUND(I129*H129,2)</f>
        <v>0</v>
      </c>
      <c r="K129" s="215" t="s">
        <v>127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252</v>
      </c>
      <c r="AT129" s="224" t="s">
        <v>123</v>
      </c>
      <c r="AU129" s="224" t="s">
        <v>81</v>
      </c>
      <c r="AY129" s="18" t="s">
        <v>121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252</v>
      </c>
      <c r="BM129" s="224" t="s">
        <v>295</v>
      </c>
    </row>
    <row r="130" s="2" customFormat="1">
      <c r="A130" s="39"/>
      <c r="B130" s="40"/>
      <c r="C130" s="41"/>
      <c r="D130" s="226" t="s">
        <v>130</v>
      </c>
      <c r="E130" s="41"/>
      <c r="F130" s="227" t="s">
        <v>294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130</v>
      </c>
      <c r="AU130" s="18" t="s">
        <v>81</v>
      </c>
    </row>
    <row r="131" s="2" customFormat="1">
      <c r="A131" s="39"/>
      <c r="B131" s="40"/>
      <c r="C131" s="41"/>
      <c r="D131" s="231" t="s">
        <v>132</v>
      </c>
      <c r="E131" s="41"/>
      <c r="F131" s="232" t="s">
        <v>296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132</v>
      </c>
      <c r="AU131" s="18" t="s">
        <v>81</v>
      </c>
    </row>
    <row r="132" s="2" customFormat="1" ht="24.15" customHeight="1">
      <c r="A132" s="39"/>
      <c r="B132" s="40"/>
      <c r="C132" s="213" t="s">
        <v>297</v>
      </c>
      <c r="D132" s="213" t="s">
        <v>123</v>
      </c>
      <c r="E132" s="214" t="s">
        <v>298</v>
      </c>
      <c r="F132" s="215" t="s">
        <v>299</v>
      </c>
      <c r="G132" s="216" t="s">
        <v>300</v>
      </c>
      <c r="H132" s="217">
        <v>1</v>
      </c>
      <c r="I132" s="218"/>
      <c r="J132" s="219">
        <f>ROUND(I132*H132,2)</f>
        <v>0</v>
      </c>
      <c r="K132" s="215" t="s">
        <v>127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252</v>
      </c>
      <c r="AT132" s="224" t="s">
        <v>123</v>
      </c>
      <c r="AU132" s="224" t="s">
        <v>81</v>
      </c>
      <c r="AY132" s="18" t="s">
        <v>121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252</v>
      </c>
      <c r="BM132" s="224" t="s">
        <v>301</v>
      </c>
    </row>
    <row r="133" s="2" customFormat="1">
      <c r="A133" s="39"/>
      <c r="B133" s="40"/>
      <c r="C133" s="41"/>
      <c r="D133" s="226" t="s">
        <v>130</v>
      </c>
      <c r="E133" s="41"/>
      <c r="F133" s="227" t="s">
        <v>299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130</v>
      </c>
      <c r="AU133" s="18" t="s">
        <v>81</v>
      </c>
    </row>
    <row r="134" s="2" customFormat="1">
      <c r="A134" s="39"/>
      <c r="B134" s="40"/>
      <c r="C134" s="41"/>
      <c r="D134" s="231" t="s">
        <v>132</v>
      </c>
      <c r="E134" s="41"/>
      <c r="F134" s="232" t="s">
        <v>302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132</v>
      </c>
      <c r="AU134" s="18" t="s">
        <v>81</v>
      </c>
    </row>
    <row r="135" s="2" customFormat="1" ht="16.5" customHeight="1">
      <c r="A135" s="39"/>
      <c r="B135" s="40"/>
      <c r="C135" s="213" t="s">
        <v>8</v>
      </c>
      <c r="D135" s="213" t="s">
        <v>123</v>
      </c>
      <c r="E135" s="214" t="s">
        <v>303</v>
      </c>
      <c r="F135" s="215" t="s">
        <v>304</v>
      </c>
      <c r="G135" s="216" t="s">
        <v>231</v>
      </c>
      <c r="H135" s="217">
        <v>1</v>
      </c>
      <c r="I135" s="218"/>
      <c r="J135" s="219">
        <f>ROUND(I135*H135,2)</f>
        <v>0</v>
      </c>
      <c r="K135" s="215" t="s">
        <v>127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252</v>
      </c>
      <c r="AT135" s="224" t="s">
        <v>123</v>
      </c>
      <c r="AU135" s="224" t="s">
        <v>81</v>
      </c>
      <c r="AY135" s="18" t="s">
        <v>121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79</v>
      </c>
      <c r="BK135" s="225">
        <f>ROUND(I135*H135,2)</f>
        <v>0</v>
      </c>
      <c r="BL135" s="18" t="s">
        <v>252</v>
      </c>
      <c r="BM135" s="224" t="s">
        <v>305</v>
      </c>
    </row>
    <row r="136" s="2" customFormat="1">
      <c r="A136" s="39"/>
      <c r="B136" s="40"/>
      <c r="C136" s="41"/>
      <c r="D136" s="226" t="s">
        <v>130</v>
      </c>
      <c r="E136" s="41"/>
      <c r="F136" s="227" t="s">
        <v>304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130</v>
      </c>
      <c r="AU136" s="18" t="s">
        <v>81</v>
      </c>
    </row>
    <row r="137" s="2" customFormat="1">
      <c r="A137" s="39"/>
      <c r="B137" s="40"/>
      <c r="C137" s="41"/>
      <c r="D137" s="231" t="s">
        <v>132</v>
      </c>
      <c r="E137" s="41"/>
      <c r="F137" s="232" t="s">
        <v>306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132</v>
      </c>
      <c r="AU137" s="18" t="s">
        <v>81</v>
      </c>
    </row>
    <row r="138" s="14" customFormat="1">
      <c r="A138" s="14"/>
      <c r="B138" s="243"/>
      <c r="C138" s="244"/>
      <c r="D138" s="226" t="s">
        <v>134</v>
      </c>
      <c r="E138" s="245" t="s">
        <v>19</v>
      </c>
      <c r="F138" s="246" t="s">
        <v>307</v>
      </c>
      <c r="G138" s="244"/>
      <c r="H138" s="247">
        <v>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134</v>
      </c>
      <c r="AU138" s="253" t="s">
        <v>81</v>
      </c>
      <c r="AV138" s="14" t="s">
        <v>81</v>
      </c>
      <c r="AW138" s="14" t="s">
        <v>33</v>
      </c>
      <c r="AX138" s="14" t="s">
        <v>79</v>
      </c>
      <c r="AY138" s="253" t="s">
        <v>121</v>
      </c>
    </row>
    <row r="139" s="12" customFormat="1" ht="22.8" customHeight="1">
      <c r="A139" s="12"/>
      <c r="B139" s="197"/>
      <c r="C139" s="198"/>
      <c r="D139" s="199" t="s">
        <v>71</v>
      </c>
      <c r="E139" s="211" t="s">
        <v>308</v>
      </c>
      <c r="F139" s="211" t="s">
        <v>309</v>
      </c>
      <c r="G139" s="198"/>
      <c r="H139" s="198"/>
      <c r="I139" s="201"/>
      <c r="J139" s="212">
        <f>BK139</f>
        <v>0</v>
      </c>
      <c r="K139" s="198"/>
      <c r="L139" s="203"/>
      <c r="M139" s="204"/>
      <c r="N139" s="205"/>
      <c r="O139" s="205"/>
      <c r="P139" s="206">
        <f>SUM(P140:P156)</f>
        <v>0</v>
      </c>
      <c r="Q139" s="205"/>
      <c r="R139" s="206">
        <f>SUM(R140:R156)</f>
        <v>0</v>
      </c>
      <c r="S139" s="205"/>
      <c r="T139" s="207">
        <f>SUM(T140:T156)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8" t="s">
        <v>161</v>
      </c>
      <c r="AT139" s="209" t="s">
        <v>71</v>
      </c>
      <c r="AU139" s="209" t="s">
        <v>79</v>
      </c>
      <c r="AY139" s="208" t="s">
        <v>121</v>
      </c>
      <c r="BK139" s="210">
        <f>SUM(BK140:BK156)</f>
        <v>0</v>
      </c>
    </row>
    <row r="140" s="2" customFormat="1" ht="16.5" customHeight="1">
      <c r="A140" s="39"/>
      <c r="B140" s="40"/>
      <c r="C140" s="213" t="s">
        <v>192</v>
      </c>
      <c r="D140" s="213" t="s">
        <v>123</v>
      </c>
      <c r="E140" s="214" t="s">
        <v>310</v>
      </c>
      <c r="F140" s="215" t="s">
        <v>311</v>
      </c>
      <c r="G140" s="216" t="s">
        <v>312</v>
      </c>
      <c r="H140" s="217">
        <v>1</v>
      </c>
      <c r="I140" s="218"/>
      <c r="J140" s="219">
        <f>ROUND(I140*H140,2)</f>
        <v>0</v>
      </c>
      <c r="K140" s="215" t="s">
        <v>127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252</v>
      </c>
      <c r="AT140" s="224" t="s">
        <v>123</v>
      </c>
      <c r="AU140" s="224" t="s">
        <v>81</v>
      </c>
      <c r="AY140" s="18" t="s">
        <v>121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252</v>
      </c>
      <c r="BM140" s="224" t="s">
        <v>313</v>
      </c>
    </row>
    <row r="141" s="2" customFormat="1">
      <c r="A141" s="39"/>
      <c r="B141" s="40"/>
      <c r="C141" s="41"/>
      <c r="D141" s="226" t="s">
        <v>130</v>
      </c>
      <c r="E141" s="41"/>
      <c r="F141" s="227" t="s">
        <v>311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130</v>
      </c>
      <c r="AU141" s="18" t="s">
        <v>81</v>
      </c>
    </row>
    <row r="142" s="2" customFormat="1">
      <c r="A142" s="39"/>
      <c r="B142" s="40"/>
      <c r="C142" s="41"/>
      <c r="D142" s="231" t="s">
        <v>132</v>
      </c>
      <c r="E142" s="41"/>
      <c r="F142" s="232" t="s">
        <v>314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132</v>
      </c>
      <c r="AU142" s="18" t="s">
        <v>81</v>
      </c>
    </row>
    <row r="143" s="2" customFormat="1" ht="16.5" customHeight="1">
      <c r="A143" s="39"/>
      <c r="B143" s="40"/>
      <c r="C143" s="213" t="s">
        <v>315</v>
      </c>
      <c r="D143" s="213" t="s">
        <v>123</v>
      </c>
      <c r="E143" s="214" t="s">
        <v>316</v>
      </c>
      <c r="F143" s="215" t="s">
        <v>317</v>
      </c>
      <c r="G143" s="216" t="s">
        <v>231</v>
      </c>
      <c r="H143" s="217">
        <v>1</v>
      </c>
      <c r="I143" s="218"/>
      <c r="J143" s="219">
        <f>ROUND(I143*H143,2)</f>
        <v>0</v>
      </c>
      <c r="K143" s="215" t="s">
        <v>127</v>
      </c>
      <c r="L143" s="45"/>
      <c r="M143" s="220" t="s">
        <v>19</v>
      </c>
      <c r="N143" s="221" t="s">
        <v>43</v>
      </c>
      <c r="O143" s="85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4" t="s">
        <v>252</v>
      </c>
      <c r="AT143" s="224" t="s">
        <v>123</v>
      </c>
      <c r="AU143" s="224" t="s">
        <v>81</v>
      </c>
      <c r="AY143" s="18" t="s">
        <v>121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8" t="s">
        <v>79</v>
      </c>
      <c r="BK143" s="225">
        <f>ROUND(I143*H143,2)</f>
        <v>0</v>
      </c>
      <c r="BL143" s="18" t="s">
        <v>252</v>
      </c>
      <c r="BM143" s="224" t="s">
        <v>318</v>
      </c>
    </row>
    <row r="144" s="2" customFormat="1">
      <c r="A144" s="39"/>
      <c r="B144" s="40"/>
      <c r="C144" s="41"/>
      <c r="D144" s="226" t="s">
        <v>130</v>
      </c>
      <c r="E144" s="41"/>
      <c r="F144" s="227" t="s">
        <v>317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130</v>
      </c>
      <c r="AU144" s="18" t="s">
        <v>81</v>
      </c>
    </row>
    <row r="145" s="2" customFormat="1">
      <c r="A145" s="39"/>
      <c r="B145" s="40"/>
      <c r="C145" s="41"/>
      <c r="D145" s="231" t="s">
        <v>132</v>
      </c>
      <c r="E145" s="41"/>
      <c r="F145" s="232" t="s">
        <v>319</v>
      </c>
      <c r="G145" s="41"/>
      <c r="H145" s="41"/>
      <c r="I145" s="228"/>
      <c r="J145" s="41"/>
      <c r="K145" s="41"/>
      <c r="L145" s="45"/>
      <c r="M145" s="229"/>
      <c r="N145" s="230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132</v>
      </c>
      <c r="AU145" s="18" t="s">
        <v>81</v>
      </c>
    </row>
    <row r="146" s="2" customFormat="1" ht="16.5" customHeight="1">
      <c r="A146" s="39"/>
      <c r="B146" s="40"/>
      <c r="C146" s="213" t="s">
        <v>320</v>
      </c>
      <c r="D146" s="213" t="s">
        <v>123</v>
      </c>
      <c r="E146" s="214" t="s">
        <v>321</v>
      </c>
      <c r="F146" s="215" t="s">
        <v>322</v>
      </c>
      <c r="G146" s="216" t="s">
        <v>231</v>
      </c>
      <c r="H146" s="217">
        <v>1</v>
      </c>
      <c r="I146" s="218"/>
      <c r="J146" s="219">
        <f>ROUND(I146*H146,2)</f>
        <v>0</v>
      </c>
      <c r="K146" s="215" t="s">
        <v>127</v>
      </c>
      <c r="L146" s="45"/>
      <c r="M146" s="220" t="s">
        <v>19</v>
      </c>
      <c r="N146" s="221" t="s">
        <v>43</v>
      </c>
      <c r="O146" s="85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252</v>
      </c>
      <c r="AT146" s="224" t="s">
        <v>123</v>
      </c>
      <c r="AU146" s="224" t="s">
        <v>81</v>
      </c>
      <c r="AY146" s="18" t="s">
        <v>121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79</v>
      </c>
      <c r="BK146" s="225">
        <f>ROUND(I146*H146,2)</f>
        <v>0</v>
      </c>
      <c r="BL146" s="18" t="s">
        <v>252</v>
      </c>
      <c r="BM146" s="224" t="s">
        <v>323</v>
      </c>
    </row>
    <row r="147" s="2" customFormat="1">
      <c r="A147" s="39"/>
      <c r="B147" s="40"/>
      <c r="C147" s="41"/>
      <c r="D147" s="226" t="s">
        <v>130</v>
      </c>
      <c r="E147" s="41"/>
      <c r="F147" s="227" t="s">
        <v>322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130</v>
      </c>
      <c r="AU147" s="18" t="s">
        <v>81</v>
      </c>
    </row>
    <row r="148" s="2" customFormat="1">
      <c r="A148" s="39"/>
      <c r="B148" s="40"/>
      <c r="C148" s="41"/>
      <c r="D148" s="231" t="s">
        <v>132</v>
      </c>
      <c r="E148" s="41"/>
      <c r="F148" s="232" t="s">
        <v>324</v>
      </c>
      <c r="G148" s="41"/>
      <c r="H148" s="41"/>
      <c r="I148" s="228"/>
      <c r="J148" s="41"/>
      <c r="K148" s="41"/>
      <c r="L148" s="45"/>
      <c r="M148" s="229"/>
      <c r="N148" s="23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132</v>
      </c>
      <c r="AU148" s="18" t="s">
        <v>81</v>
      </c>
    </row>
    <row r="149" s="2" customFormat="1" ht="24.15" customHeight="1">
      <c r="A149" s="39"/>
      <c r="B149" s="40"/>
      <c r="C149" s="213" t="s">
        <v>325</v>
      </c>
      <c r="D149" s="213" t="s">
        <v>123</v>
      </c>
      <c r="E149" s="214" t="s">
        <v>326</v>
      </c>
      <c r="F149" s="215" t="s">
        <v>327</v>
      </c>
      <c r="G149" s="216" t="s">
        <v>300</v>
      </c>
      <c r="H149" s="217">
        <v>1</v>
      </c>
      <c r="I149" s="218"/>
      <c r="J149" s="219">
        <f>ROUND(I149*H149,2)</f>
        <v>0</v>
      </c>
      <c r="K149" s="215" t="s">
        <v>127</v>
      </c>
      <c r="L149" s="45"/>
      <c r="M149" s="220" t="s">
        <v>19</v>
      </c>
      <c r="N149" s="221" t="s">
        <v>43</v>
      </c>
      <c r="O149" s="85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4" t="s">
        <v>252</v>
      </c>
      <c r="AT149" s="224" t="s">
        <v>123</v>
      </c>
      <c r="AU149" s="224" t="s">
        <v>81</v>
      </c>
      <c r="AY149" s="18" t="s">
        <v>121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8" t="s">
        <v>79</v>
      </c>
      <c r="BK149" s="225">
        <f>ROUND(I149*H149,2)</f>
        <v>0</v>
      </c>
      <c r="BL149" s="18" t="s">
        <v>252</v>
      </c>
      <c r="BM149" s="224" t="s">
        <v>328</v>
      </c>
    </row>
    <row r="150" s="2" customFormat="1">
      <c r="A150" s="39"/>
      <c r="B150" s="40"/>
      <c r="C150" s="41"/>
      <c r="D150" s="226" t="s">
        <v>130</v>
      </c>
      <c r="E150" s="41"/>
      <c r="F150" s="227" t="s">
        <v>327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130</v>
      </c>
      <c r="AU150" s="18" t="s">
        <v>81</v>
      </c>
    </row>
    <row r="151" s="2" customFormat="1">
      <c r="A151" s="39"/>
      <c r="B151" s="40"/>
      <c r="C151" s="41"/>
      <c r="D151" s="231" t="s">
        <v>132</v>
      </c>
      <c r="E151" s="41"/>
      <c r="F151" s="232" t="s">
        <v>329</v>
      </c>
      <c r="G151" s="41"/>
      <c r="H151" s="41"/>
      <c r="I151" s="228"/>
      <c r="J151" s="41"/>
      <c r="K151" s="41"/>
      <c r="L151" s="45"/>
      <c r="M151" s="229"/>
      <c r="N151" s="23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132</v>
      </c>
      <c r="AU151" s="18" t="s">
        <v>81</v>
      </c>
    </row>
    <row r="152" s="2" customFormat="1" ht="16.5" customHeight="1">
      <c r="A152" s="39"/>
      <c r="B152" s="40"/>
      <c r="C152" s="213" t="s">
        <v>330</v>
      </c>
      <c r="D152" s="213" t="s">
        <v>123</v>
      </c>
      <c r="E152" s="214" t="s">
        <v>331</v>
      </c>
      <c r="F152" s="215" t="s">
        <v>332</v>
      </c>
      <c r="G152" s="216" t="s">
        <v>231</v>
      </c>
      <c r="H152" s="217">
        <v>1</v>
      </c>
      <c r="I152" s="218"/>
      <c r="J152" s="219">
        <f>ROUND(I152*H152,2)</f>
        <v>0</v>
      </c>
      <c r="K152" s="215" t="s">
        <v>127</v>
      </c>
      <c r="L152" s="45"/>
      <c r="M152" s="220" t="s">
        <v>19</v>
      </c>
      <c r="N152" s="221" t="s">
        <v>43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252</v>
      </c>
      <c r="AT152" s="224" t="s">
        <v>123</v>
      </c>
      <c r="AU152" s="224" t="s">
        <v>81</v>
      </c>
      <c r="AY152" s="18" t="s">
        <v>121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79</v>
      </c>
      <c r="BK152" s="225">
        <f>ROUND(I152*H152,2)</f>
        <v>0</v>
      </c>
      <c r="BL152" s="18" t="s">
        <v>252</v>
      </c>
      <c r="BM152" s="224" t="s">
        <v>333</v>
      </c>
    </row>
    <row r="153" s="2" customFormat="1">
      <c r="A153" s="39"/>
      <c r="B153" s="40"/>
      <c r="C153" s="41"/>
      <c r="D153" s="226" t="s">
        <v>130</v>
      </c>
      <c r="E153" s="41"/>
      <c r="F153" s="227" t="s">
        <v>332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130</v>
      </c>
      <c r="AU153" s="18" t="s">
        <v>81</v>
      </c>
    </row>
    <row r="154" s="2" customFormat="1">
      <c r="A154" s="39"/>
      <c r="B154" s="40"/>
      <c r="C154" s="41"/>
      <c r="D154" s="231" t="s">
        <v>132</v>
      </c>
      <c r="E154" s="41"/>
      <c r="F154" s="232" t="s">
        <v>334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132</v>
      </c>
      <c r="AU154" s="18" t="s">
        <v>81</v>
      </c>
    </row>
    <row r="155" s="14" customFormat="1">
      <c r="A155" s="14"/>
      <c r="B155" s="243"/>
      <c r="C155" s="244"/>
      <c r="D155" s="226" t="s">
        <v>134</v>
      </c>
      <c r="E155" s="245" t="s">
        <v>19</v>
      </c>
      <c r="F155" s="246" t="s">
        <v>335</v>
      </c>
      <c r="G155" s="244"/>
      <c r="H155" s="247">
        <v>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134</v>
      </c>
      <c r="AU155" s="253" t="s">
        <v>81</v>
      </c>
      <c r="AV155" s="14" t="s">
        <v>81</v>
      </c>
      <c r="AW155" s="14" t="s">
        <v>33</v>
      </c>
      <c r="AX155" s="14" t="s">
        <v>79</v>
      </c>
      <c r="AY155" s="253" t="s">
        <v>121</v>
      </c>
    </row>
    <row r="156" s="13" customFormat="1">
      <c r="A156" s="13"/>
      <c r="B156" s="233"/>
      <c r="C156" s="234"/>
      <c r="D156" s="226" t="s">
        <v>134</v>
      </c>
      <c r="E156" s="235" t="s">
        <v>19</v>
      </c>
      <c r="F156" s="236" t="s">
        <v>336</v>
      </c>
      <c r="G156" s="234"/>
      <c r="H156" s="235" t="s">
        <v>19</v>
      </c>
      <c r="I156" s="237"/>
      <c r="J156" s="234"/>
      <c r="K156" s="234"/>
      <c r="L156" s="238"/>
      <c r="M156" s="270"/>
      <c r="N156" s="271"/>
      <c r="O156" s="271"/>
      <c r="P156" s="271"/>
      <c r="Q156" s="271"/>
      <c r="R156" s="271"/>
      <c r="S156" s="271"/>
      <c r="T156" s="27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134</v>
      </c>
      <c r="AU156" s="242" t="s">
        <v>81</v>
      </c>
      <c r="AV156" s="13" t="s">
        <v>79</v>
      </c>
      <c r="AW156" s="13" t="s">
        <v>33</v>
      </c>
      <c r="AX156" s="13" t="s">
        <v>72</v>
      </c>
      <c r="AY156" s="242" t="s">
        <v>121</v>
      </c>
    </row>
    <row r="157" s="2" customFormat="1" ht="6.96" customHeight="1">
      <c r="A157" s="39"/>
      <c r="B157" s="60"/>
      <c r="C157" s="61"/>
      <c r="D157" s="61"/>
      <c r="E157" s="61"/>
      <c r="F157" s="61"/>
      <c r="G157" s="61"/>
      <c r="H157" s="61"/>
      <c r="I157" s="61"/>
      <c r="J157" s="61"/>
      <c r="K157" s="61"/>
      <c r="L157" s="45"/>
      <c r="M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</row>
  </sheetData>
  <sheetProtection sheet="1" autoFilter="0" formatColumns="0" formatRows="0" objects="1" scenarios="1" spinCount="100000" saltValue="GgYtFJxF96vjB55ZrN0IPaKM2Z/+rnpvIGvKyYuHXy2//0Idh+Xe4ORydi0Ytq67pugscx4pORS9Zv7pbZeY5Q==" hashValue="rOlxd6MLUQSKRtfbvH1oNOTYZYa4SL6eXqsaHpbQi6gM5UJzcSqUVJH2xlRkHAMCR6uJsAMrddAoCPrum1ch2A==" algorithmName="SHA-512" password="CC37"/>
  <autoFilter ref="C83:K15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131" r:id="rId1" display="https://podminky.urs.cz/item/CS_URS_2021_02/012103000"/>
    <hyperlink ref="F134" r:id="rId2" display="https://podminky.urs.cz/item/CS_URS_2021_02/012303000"/>
    <hyperlink ref="F137" r:id="rId3" display="https://podminky.urs.cz/item/CS_URS_2021_02/013203000"/>
    <hyperlink ref="F142" r:id="rId4" display="https://podminky.urs.cz/item/CS_URS_2021_02/033103000"/>
    <hyperlink ref="F145" r:id="rId5" display="https://podminky.urs.cz/item/CS_URS_2021_02/033203000"/>
    <hyperlink ref="F148" r:id="rId6" display="https://podminky.urs.cz/item/CS_URS_2021_02/034103000"/>
    <hyperlink ref="F151" r:id="rId7" display="https://podminky.urs.cz/item/CS_URS_2021_02/034303000"/>
    <hyperlink ref="F154" r:id="rId8" display="https://podminky.urs.cz/item/CS_URS_2021_02/039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337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338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339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340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341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342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343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344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345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346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347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78</v>
      </c>
      <c r="F18" s="284" t="s">
        <v>348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349</v>
      </c>
      <c r="F19" s="284" t="s">
        <v>350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351</v>
      </c>
      <c r="F20" s="284" t="s">
        <v>352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353</v>
      </c>
      <c r="F21" s="284" t="s">
        <v>88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224</v>
      </c>
      <c r="F22" s="284" t="s">
        <v>354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85</v>
      </c>
      <c r="F23" s="284" t="s">
        <v>355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356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357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358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359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360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361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362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363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364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107</v>
      </c>
      <c r="F36" s="284"/>
      <c r="G36" s="284" t="s">
        <v>365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366</v>
      </c>
      <c r="F37" s="284"/>
      <c r="G37" s="284" t="s">
        <v>367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53</v>
      </c>
      <c r="F38" s="284"/>
      <c r="G38" s="284" t="s">
        <v>368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54</v>
      </c>
      <c r="F39" s="284"/>
      <c r="G39" s="284" t="s">
        <v>369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108</v>
      </c>
      <c r="F40" s="284"/>
      <c r="G40" s="284" t="s">
        <v>370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109</v>
      </c>
      <c r="F41" s="284"/>
      <c r="G41" s="284" t="s">
        <v>371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372</v>
      </c>
      <c r="F42" s="284"/>
      <c r="G42" s="284" t="s">
        <v>373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374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375</v>
      </c>
      <c r="F44" s="284"/>
      <c r="G44" s="284" t="s">
        <v>376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111</v>
      </c>
      <c r="F45" s="284"/>
      <c r="G45" s="284" t="s">
        <v>377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378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379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380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381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382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383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384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385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386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387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388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389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390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391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392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393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394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395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396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397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398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399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400</v>
      </c>
      <c r="D76" s="302"/>
      <c r="E76" s="302"/>
      <c r="F76" s="302" t="s">
        <v>401</v>
      </c>
      <c r="G76" s="303"/>
      <c r="H76" s="302" t="s">
        <v>54</v>
      </c>
      <c r="I76" s="302" t="s">
        <v>57</v>
      </c>
      <c r="J76" s="302" t="s">
        <v>402</v>
      </c>
      <c r="K76" s="301"/>
    </row>
    <row r="77" s="1" customFormat="1" ht="17.25" customHeight="1">
      <c r="B77" s="299"/>
      <c r="C77" s="304" t="s">
        <v>403</v>
      </c>
      <c r="D77" s="304"/>
      <c r="E77" s="304"/>
      <c r="F77" s="305" t="s">
        <v>404</v>
      </c>
      <c r="G77" s="306"/>
      <c r="H77" s="304"/>
      <c r="I77" s="304"/>
      <c r="J77" s="304" t="s">
        <v>405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53</v>
      </c>
      <c r="D79" s="309"/>
      <c r="E79" s="309"/>
      <c r="F79" s="310" t="s">
        <v>406</v>
      </c>
      <c r="G79" s="311"/>
      <c r="H79" s="287" t="s">
        <v>407</v>
      </c>
      <c r="I79" s="287" t="s">
        <v>408</v>
      </c>
      <c r="J79" s="287">
        <v>20</v>
      </c>
      <c r="K79" s="301"/>
    </row>
    <row r="80" s="1" customFormat="1" ht="15" customHeight="1">
      <c r="B80" s="299"/>
      <c r="C80" s="287" t="s">
        <v>409</v>
      </c>
      <c r="D80" s="287"/>
      <c r="E80" s="287"/>
      <c r="F80" s="310" t="s">
        <v>406</v>
      </c>
      <c r="G80" s="311"/>
      <c r="H80" s="287" t="s">
        <v>410</v>
      </c>
      <c r="I80" s="287" t="s">
        <v>408</v>
      </c>
      <c r="J80" s="287">
        <v>120</v>
      </c>
      <c r="K80" s="301"/>
    </row>
    <row r="81" s="1" customFormat="1" ht="15" customHeight="1">
      <c r="B81" s="312"/>
      <c r="C81" s="287" t="s">
        <v>411</v>
      </c>
      <c r="D81" s="287"/>
      <c r="E81" s="287"/>
      <c r="F81" s="310" t="s">
        <v>412</v>
      </c>
      <c r="G81" s="311"/>
      <c r="H81" s="287" t="s">
        <v>413</v>
      </c>
      <c r="I81" s="287" t="s">
        <v>408</v>
      </c>
      <c r="J81" s="287">
        <v>50</v>
      </c>
      <c r="K81" s="301"/>
    </row>
    <row r="82" s="1" customFormat="1" ht="15" customHeight="1">
      <c r="B82" s="312"/>
      <c r="C82" s="287" t="s">
        <v>414</v>
      </c>
      <c r="D82" s="287"/>
      <c r="E82" s="287"/>
      <c r="F82" s="310" t="s">
        <v>406</v>
      </c>
      <c r="G82" s="311"/>
      <c r="H82" s="287" t="s">
        <v>415</v>
      </c>
      <c r="I82" s="287" t="s">
        <v>416</v>
      </c>
      <c r="J82" s="287"/>
      <c r="K82" s="301"/>
    </row>
    <row r="83" s="1" customFormat="1" ht="15" customHeight="1">
      <c r="B83" s="312"/>
      <c r="C83" s="313" t="s">
        <v>417</v>
      </c>
      <c r="D83" s="313"/>
      <c r="E83" s="313"/>
      <c r="F83" s="314" t="s">
        <v>412</v>
      </c>
      <c r="G83" s="313"/>
      <c r="H83" s="313" t="s">
        <v>418</v>
      </c>
      <c r="I83" s="313" t="s">
        <v>408</v>
      </c>
      <c r="J83" s="313">
        <v>15</v>
      </c>
      <c r="K83" s="301"/>
    </row>
    <row r="84" s="1" customFormat="1" ht="15" customHeight="1">
      <c r="B84" s="312"/>
      <c r="C84" s="313" t="s">
        <v>419</v>
      </c>
      <c r="D84" s="313"/>
      <c r="E84" s="313"/>
      <c r="F84" s="314" t="s">
        <v>412</v>
      </c>
      <c r="G84" s="313"/>
      <c r="H84" s="313" t="s">
        <v>420</v>
      </c>
      <c r="I84" s="313" t="s">
        <v>408</v>
      </c>
      <c r="J84" s="313">
        <v>15</v>
      </c>
      <c r="K84" s="301"/>
    </row>
    <row r="85" s="1" customFormat="1" ht="15" customHeight="1">
      <c r="B85" s="312"/>
      <c r="C85" s="313" t="s">
        <v>421</v>
      </c>
      <c r="D85" s="313"/>
      <c r="E85" s="313"/>
      <c r="F85" s="314" t="s">
        <v>412</v>
      </c>
      <c r="G85" s="313"/>
      <c r="H85" s="313" t="s">
        <v>422</v>
      </c>
      <c r="I85" s="313" t="s">
        <v>408</v>
      </c>
      <c r="J85" s="313">
        <v>20</v>
      </c>
      <c r="K85" s="301"/>
    </row>
    <row r="86" s="1" customFormat="1" ht="15" customHeight="1">
      <c r="B86" s="312"/>
      <c r="C86" s="313" t="s">
        <v>423</v>
      </c>
      <c r="D86" s="313"/>
      <c r="E86" s="313"/>
      <c r="F86" s="314" t="s">
        <v>412</v>
      </c>
      <c r="G86" s="313"/>
      <c r="H86" s="313" t="s">
        <v>424</v>
      </c>
      <c r="I86" s="313" t="s">
        <v>408</v>
      </c>
      <c r="J86" s="313">
        <v>20</v>
      </c>
      <c r="K86" s="301"/>
    </row>
    <row r="87" s="1" customFormat="1" ht="15" customHeight="1">
      <c r="B87" s="312"/>
      <c r="C87" s="287" t="s">
        <v>425</v>
      </c>
      <c r="D87" s="287"/>
      <c r="E87" s="287"/>
      <c r="F87" s="310" t="s">
        <v>412</v>
      </c>
      <c r="G87" s="311"/>
      <c r="H87" s="287" t="s">
        <v>426</v>
      </c>
      <c r="I87" s="287" t="s">
        <v>408</v>
      </c>
      <c r="J87" s="287">
        <v>50</v>
      </c>
      <c r="K87" s="301"/>
    </row>
    <row r="88" s="1" customFormat="1" ht="15" customHeight="1">
      <c r="B88" s="312"/>
      <c r="C88" s="287" t="s">
        <v>427</v>
      </c>
      <c r="D88" s="287"/>
      <c r="E88" s="287"/>
      <c r="F88" s="310" t="s">
        <v>412</v>
      </c>
      <c r="G88" s="311"/>
      <c r="H88" s="287" t="s">
        <v>428</v>
      </c>
      <c r="I88" s="287" t="s">
        <v>408</v>
      </c>
      <c r="J88" s="287">
        <v>20</v>
      </c>
      <c r="K88" s="301"/>
    </row>
    <row r="89" s="1" customFormat="1" ht="15" customHeight="1">
      <c r="B89" s="312"/>
      <c r="C89" s="287" t="s">
        <v>429</v>
      </c>
      <c r="D89" s="287"/>
      <c r="E89" s="287"/>
      <c r="F89" s="310" t="s">
        <v>412</v>
      </c>
      <c r="G89" s="311"/>
      <c r="H89" s="287" t="s">
        <v>430</v>
      </c>
      <c r="I89" s="287" t="s">
        <v>408</v>
      </c>
      <c r="J89" s="287">
        <v>20</v>
      </c>
      <c r="K89" s="301"/>
    </row>
    <row r="90" s="1" customFormat="1" ht="15" customHeight="1">
      <c r="B90" s="312"/>
      <c r="C90" s="287" t="s">
        <v>431</v>
      </c>
      <c r="D90" s="287"/>
      <c r="E90" s="287"/>
      <c r="F90" s="310" t="s">
        <v>412</v>
      </c>
      <c r="G90" s="311"/>
      <c r="H90" s="287" t="s">
        <v>432</v>
      </c>
      <c r="I90" s="287" t="s">
        <v>408</v>
      </c>
      <c r="J90" s="287">
        <v>50</v>
      </c>
      <c r="K90" s="301"/>
    </row>
    <row r="91" s="1" customFormat="1" ht="15" customHeight="1">
      <c r="B91" s="312"/>
      <c r="C91" s="287" t="s">
        <v>433</v>
      </c>
      <c r="D91" s="287"/>
      <c r="E91" s="287"/>
      <c r="F91" s="310" t="s">
        <v>412</v>
      </c>
      <c r="G91" s="311"/>
      <c r="H91" s="287" t="s">
        <v>433</v>
      </c>
      <c r="I91" s="287" t="s">
        <v>408</v>
      </c>
      <c r="J91" s="287">
        <v>50</v>
      </c>
      <c r="K91" s="301"/>
    </row>
    <row r="92" s="1" customFormat="1" ht="15" customHeight="1">
      <c r="B92" s="312"/>
      <c r="C92" s="287" t="s">
        <v>434</v>
      </c>
      <c r="D92" s="287"/>
      <c r="E92" s="287"/>
      <c r="F92" s="310" t="s">
        <v>412</v>
      </c>
      <c r="G92" s="311"/>
      <c r="H92" s="287" t="s">
        <v>435</v>
      </c>
      <c r="I92" s="287" t="s">
        <v>408</v>
      </c>
      <c r="J92" s="287">
        <v>255</v>
      </c>
      <c r="K92" s="301"/>
    </row>
    <row r="93" s="1" customFormat="1" ht="15" customHeight="1">
      <c r="B93" s="312"/>
      <c r="C93" s="287" t="s">
        <v>436</v>
      </c>
      <c r="D93" s="287"/>
      <c r="E93" s="287"/>
      <c r="F93" s="310" t="s">
        <v>406</v>
      </c>
      <c r="G93" s="311"/>
      <c r="H93" s="287" t="s">
        <v>437</v>
      </c>
      <c r="I93" s="287" t="s">
        <v>438</v>
      </c>
      <c r="J93" s="287"/>
      <c r="K93" s="301"/>
    </row>
    <row r="94" s="1" customFormat="1" ht="15" customHeight="1">
      <c r="B94" s="312"/>
      <c r="C94" s="287" t="s">
        <v>439</v>
      </c>
      <c r="D94" s="287"/>
      <c r="E94" s="287"/>
      <c r="F94" s="310" t="s">
        <v>406</v>
      </c>
      <c r="G94" s="311"/>
      <c r="H94" s="287" t="s">
        <v>440</v>
      </c>
      <c r="I94" s="287" t="s">
        <v>441</v>
      </c>
      <c r="J94" s="287"/>
      <c r="K94" s="301"/>
    </row>
    <row r="95" s="1" customFormat="1" ht="15" customHeight="1">
      <c r="B95" s="312"/>
      <c r="C95" s="287" t="s">
        <v>442</v>
      </c>
      <c r="D95" s="287"/>
      <c r="E95" s="287"/>
      <c r="F95" s="310" t="s">
        <v>406</v>
      </c>
      <c r="G95" s="311"/>
      <c r="H95" s="287" t="s">
        <v>442</v>
      </c>
      <c r="I95" s="287" t="s">
        <v>441</v>
      </c>
      <c r="J95" s="287"/>
      <c r="K95" s="301"/>
    </row>
    <row r="96" s="1" customFormat="1" ht="15" customHeight="1">
      <c r="B96" s="312"/>
      <c r="C96" s="287" t="s">
        <v>38</v>
      </c>
      <c r="D96" s="287"/>
      <c r="E96" s="287"/>
      <c r="F96" s="310" t="s">
        <v>406</v>
      </c>
      <c r="G96" s="311"/>
      <c r="H96" s="287" t="s">
        <v>443</v>
      </c>
      <c r="I96" s="287" t="s">
        <v>441</v>
      </c>
      <c r="J96" s="287"/>
      <c r="K96" s="301"/>
    </row>
    <row r="97" s="1" customFormat="1" ht="15" customHeight="1">
      <c r="B97" s="312"/>
      <c r="C97" s="287" t="s">
        <v>48</v>
      </c>
      <c r="D97" s="287"/>
      <c r="E97" s="287"/>
      <c r="F97" s="310" t="s">
        <v>406</v>
      </c>
      <c r="G97" s="311"/>
      <c r="H97" s="287" t="s">
        <v>444</v>
      </c>
      <c r="I97" s="287" t="s">
        <v>441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445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400</v>
      </c>
      <c r="D103" s="302"/>
      <c r="E103" s="302"/>
      <c r="F103" s="302" t="s">
        <v>401</v>
      </c>
      <c r="G103" s="303"/>
      <c r="H103" s="302" t="s">
        <v>54</v>
      </c>
      <c r="I103" s="302" t="s">
        <v>57</v>
      </c>
      <c r="J103" s="302" t="s">
        <v>402</v>
      </c>
      <c r="K103" s="301"/>
    </row>
    <row r="104" s="1" customFormat="1" ht="17.25" customHeight="1">
      <c r="B104" s="299"/>
      <c r="C104" s="304" t="s">
        <v>403</v>
      </c>
      <c r="D104" s="304"/>
      <c r="E104" s="304"/>
      <c r="F104" s="305" t="s">
        <v>404</v>
      </c>
      <c r="G104" s="306"/>
      <c r="H104" s="304"/>
      <c r="I104" s="304"/>
      <c r="J104" s="304" t="s">
        <v>405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53</v>
      </c>
      <c r="D106" s="309"/>
      <c r="E106" s="309"/>
      <c r="F106" s="310" t="s">
        <v>406</v>
      </c>
      <c r="G106" s="287"/>
      <c r="H106" s="287" t="s">
        <v>446</v>
      </c>
      <c r="I106" s="287" t="s">
        <v>408</v>
      </c>
      <c r="J106" s="287">
        <v>20</v>
      </c>
      <c r="K106" s="301"/>
    </row>
    <row r="107" s="1" customFormat="1" ht="15" customHeight="1">
      <c r="B107" s="299"/>
      <c r="C107" s="287" t="s">
        <v>409</v>
      </c>
      <c r="D107" s="287"/>
      <c r="E107" s="287"/>
      <c r="F107" s="310" t="s">
        <v>406</v>
      </c>
      <c r="G107" s="287"/>
      <c r="H107" s="287" t="s">
        <v>446</v>
      </c>
      <c r="I107" s="287" t="s">
        <v>408</v>
      </c>
      <c r="J107" s="287">
        <v>120</v>
      </c>
      <c r="K107" s="301"/>
    </row>
    <row r="108" s="1" customFormat="1" ht="15" customHeight="1">
      <c r="B108" s="312"/>
      <c r="C108" s="287" t="s">
        <v>411</v>
      </c>
      <c r="D108" s="287"/>
      <c r="E108" s="287"/>
      <c r="F108" s="310" t="s">
        <v>412</v>
      </c>
      <c r="G108" s="287"/>
      <c r="H108" s="287" t="s">
        <v>446</v>
      </c>
      <c r="I108" s="287" t="s">
        <v>408</v>
      </c>
      <c r="J108" s="287">
        <v>50</v>
      </c>
      <c r="K108" s="301"/>
    </row>
    <row r="109" s="1" customFormat="1" ht="15" customHeight="1">
      <c r="B109" s="312"/>
      <c r="C109" s="287" t="s">
        <v>414</v>
      </c>
      <c r="D109" s="287"/>
      <c r="E109" s="287"/>
      <c r="F109" s="310" t="s">
        <v>406</v>
      </c>
      <c r="G109" s="287"/>
      <c r="H109" s="287" t="s">
        <v>446</v>
      </c>
      <c r="I109" s="287" t="s">
        <v>416</v>
      </c>
      <c r="J109" s="287"/>
      <c r="K109" s="301"/>
    </row>
    <row r="110" s="1" customFormat="1" ht="15" customHeight="1">
      <c r="B110" s="312"/>
      <c r="C110" s="287" t="s">
        <v>425</v>
      </c>
      <c r="D110" s="287"/>
      <c r="E110" s="287"/>
      <c r="F110" s="310" t="s">
        <v>412</v>
      </c>
      <c r="G110" s="287"/>
      <c r="H110" s="287" t="s">
        <v>446</v>
      </c>
      <c r="I110" s="287" t="s">
        <v>408</v>
      </c>
      <c r="J110" s="287">
        <v>50</v>
      </c>
      <c r="K110" s="301"/>
    </row>
    <row r="111" s="1" customFormat="1" ht="15" customHeight="1">
      <c r="B111" s="312"/>
      <c r="C111" s="287" t="s">
        <v>433</v>
      </c>
      <c r="D111" s="287"/>
      <c r="E111" s="287"/>
      <c r="F111" s="310" t="s">
        <v>412</v>
      </c>
      <c r="G111" s="287"/>
      <c r="H111" s="287" t="s">
        <v>446</v>
      </c>
      <c r="I111" s="287" t="s">
        <v>408</v>
      </c>
      <c r="J111" s="287">
        <v>50</v>
      </c>
      <c r="K111" s="301"/>
    </row>
    <row r="112" s="1" customFormat="1" ht="15" customHeight="1">
      <c r="B112" s="312"/>
      <c r="C112" s="287" t="s">
        <v>431</v>
      </c>
      <c r="D112" s="287"/>
      <c r="E112" s="287"/>
      <c r="F112" s="310" t="s">
        <v>412</v>
      </c>
      <c r="G112" s="287"/>
      <c r="H112" s="287" t="s">
        <v>446</v>
      </c>
      <c r="I112" s="287" t="s">
        <v>408</v>
      </c>
      <c r="J112" s="287">
        <v>50</v>
      </c>
      <c r="K112" s="301"/>
    </row>
    <row r="113" s="1" customFormat="1" ht="15" customHeight="1">
      <c r="B113" s="312"/>
      <c r="C113" s="287" t="s">
        <v>53</v>
      </c>
      <c r="D113" s="287"/>
      <c r="E113" s="287"/>
      <c r="F113" s="310" t="s">
        <v>406</v>
      </c>
      <c r="G113" s="287"/>
      <c r="H113" s="287" t="s">
        <v>447</v>
      </c>
      <c r="I113" s="287" t="s">
        <v>408</v>
      </c>
      <c r="J113" s="287">
        <v>20</v>
      </c>
      <c r="K113" s="301"/>
    </row>
    <row r="114" s="1" customFormat="1" ht="15" customHeight="1">
      <c r="B114" s="312"/>
      <c r="C114" s="287" t="s">
        <v>448</v>
      </c>
      <c r="D114" s="287"/>
      <c r="E114" s="287"/>
      <c r="F114" s="310" t="s">
        <v>406</v>
      </c>
      <c r="G114" s="287"/>
      <c r="H114" s="287" t="s">
        <v>449</v>
      </c>
      <c r="I114" s="287" t="s">
        <v>408</v>
      </c>
      <c r="J114" s="287">
        <v>120</v>
      </c>
      <c r="K114" s="301"/>
    </row>
    <row r="115" s="1" customFormat="1" ht="15" customHeight="1">
      <c r="B115" s="312"/>
      <c r="C115" s="287" t="s">
        <v>38</v>
      </c>
      <c r="D115" s="287"/>
      <c r="E115" s="287"/>
      <c r="F115" s="310" t="s">
        <v>406</v>
      </c>
      <c r="G115" s="287"/>
      <c r="H115" s="287" t="s">
        <v>450</v>
      </c>
      <c r="I115" s="287" t="s">
        <v>441</v>
      </c>
      <c r="J115" s="287"/>
      <c r="K115" s="301"/>
    </row>
    <row r="116" s="1" customFormat="1" ht="15" customHeight="1">
      <c r="B116" s="312"/>
      <c r="C116" s="287" t="s">
        <v>48</v>
      </c>
      <c r="D116" s="287"/>
      <c r="E116" s="287"/>
      <c r="F116" s="310" t="s">
        <v>406</v>
      </c>
      <c r="G116" s="287"/>
      <c r="H116" s="287" t="s">
        <v>451</v>
      </c>
      <c r="I116" s="287" t="s">
        <v>441</v>
      </c>
      <c r="J116" s="287"/>
      <c r="K116" s="301"/>
    </row>
    <row r="117" s="1" customFormat="1" ht="15" customHeight="1">
      <c r="B117" s="312"/>
      <c r="C117" s="287" t="s">
        <v>57</v>
      </c>
      <c r="D117" s="287"/>
      <c r="E117" s="287"/>
      <c r="F117" s="310" t="s">
        <v>406</v>
      </c>
      <c r="G117" s="287"/>
      <c r="H117" s="287" t="s">
        <v>452</v>
      </c>
      <c r="I117" s="287" t="s">
        <v>453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454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400</v>
      </c>
      <c r="D123" s="302"/>
      <c r="E123" s="302"/>
      <c r="F123" s="302" t="s">
        <v>401</v>
      </c>
      <c r="G123" s="303"/>
      <c r="H123" s="302" t="s">
        <v>54</v>
      </c>
      <c r="I123" s="302" t="s">
        <v>57</v>
      </c>
      <c r="J123" s="302" t="s">
        <v>402</v>
      </c>
      <c r="K123" s="331"/>
    </row>
    <row r="124" s="1" customFormat="1" ht="17.25" customHeight="1">
      <c r="B124" s="330"/>
      <c r="C124" s="304" t="s">
        <v>403</v>
      </c>
      <c r="D124" s="304"/>
      <c r="E124" s="304"/>
      <c r="F124" s="305" t="s">
        <v>404</v>
      </c>
      <c r="G124" s="306"/>
      <c r="H124" s="304"/>
      <c r="I124" s="304"/>
      <c r="J124" s="304" t="s">
        <v>405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409</v>
      </c>
      <c r="D126" s="309"/>
      <c r="E126" s="309"/>
      <c r="F126" s="310" t="s">
        <v>406</v>
      </c>
      <c r="G126" s="287"/>
      <c r="H126" s="287" t="s">
        <v>446</v>
      </c>
      <c r="I126" s="287" t="s">
        <v>408</v>
      </c>
      <c r="J126" s="287">
        <v>120</v>
      </c>
      <c r="K126" s="335"/>
    </row>
    <row r="127" s="1" customFormat="1" ht="15" customHeight="1">
      <c r="B127" s="332"/>
      <c r="C127" s="287" t="s">
        <v>455</v>
      </c>
      <c r="D127" s="287"/>
      <c r="E127" s="287"/>
      <c r="F127" s="310" t="s">
        <v>406</v>
      </c>
      <c r="G127" s="287"/>
      <c r="H127" s="287" t="s">
        <v>456</v>
      </c>
      <c r="I127" s="287" t="s">
        <v>408</v>
      </c>
      <c r="J127" s="287" t="s">
        <v>457</v>
      </c>
      <c r="K127" s="335"/>
    </row>
    <row r="128" s="1" customFormat="1" ht="15" customHeight="1">
      <c r="B128" s="332"/>
      <c r="C128" s="287" t="s">
        <v>85</v>
      </c>
      <c r="D128" s="287"/>
      <c r="E128" s="287"/>
      <c r="F128" s="310" t="s">
        <v>406</v>
      </c>
      <c r="G128" s="287"/>
      <c r="H128" s="287" t="s">
        <v>458</v>
      </c>
      <c r="I128" s="287" t="s">
        <v>408</v>
      </c>
      <c r="J128" s="287" t="s">
        <v>457</v>
      </c>
      <c r="K128" s="335"/>
    </row>
    <row r="129" s="1" customFormat="1" ht="15" customHeight="1">
      <c r="B129" s="332"/>
      <c r="C129" s="287" t="s">
        <v>417</v>
      </c>
      <c r="D129" s="287"/>
      <c r="E129" s="287"/>
      <c r="F129" s="310" t="s">
        <v>412</v>
      </c>
      <c r="G129" s="287"/>
      <c r="H129" s="287" t="s">
        <v>418</v>
      </c>
      <c r="I129" s="287" t="s">
        <v>408</v>
      </c>
      <c r="J129" s="287">
        <v>15</v>
      </c>
      <c r="K129" s="335"/>
    </row>
    <row r="130" s="1" customFormat="1" ht="15" customHeight="1">
      <c r="B130" s="332"/>
      <c r="C130" s="313" t="s">
        <v>419</v>
      </c>
      <c r="D130" s="313"/>
      <c r="E130" s="313"/>
      <c r="F130" s="314" t="s">
        <v>412</v>
      </c>
      <c r="G130" s="313"/>
      <c r="H130" s="313" t="s">
        <v>420</v>
      </c>
      <c r="I130" s="313" t="s">
        <v>408</v>
      </c>
      <c r="J130" s="313">
        <v>15</v>
      </c>
      <c r="K130" s="335"/>
    </row>
    <row r="131" s="1" customFormat="1" ht="15" customHeight="1">
      <c r="B131" s="332"/>
      <c r="C131" s="313" t="s">
        <v>421</v>
      </c>
      <c r="D131" s="313"/>
      <c r="E131" s="313"/>
      <c r="F131" s="314" t="s">
        <v>412</v>
      </c>
      <c r="G131" s="313"/>
      <c r="H131" s="313" t="s">
        <v>422</v>
      </c>
      <c r="I131" s="313" t="s">
        <v>408</v>
      </c>
      <c r="J131" s="313">
        <v>20</v>
      </c>
      <c r="K131" s="335"/>
    </row>
    <row r="132" s="1" customFormat="1" ht="15" customHeight="1">
      <c r="B132" s="332"/>
      <c r="C132" s="313" t="s">
        <v>423</v>
      </c>
      <c r="D132" s="313"/>
      <c r="E132" s="313"/>
      <c r="F132" s="314" t="s">
        <v>412</v>
      </c>
      <c r="G132" s="313"/>
      <c r="H132" s="313" t="s">
        <v>424</v>
      </c>
      <c r="I132" s="313" t="s">
        <v>408</v>
      </c>
      <c r="J132" s="313">
        <v>20</v>
      </c>
      <c r="K132" s="335"/>
    </row>
    <row r="133" s="1" customFormat="1" ht="15" customHeight="1">
      <c r="B133" s="332"/>
      <c r="C133" s="287" t="s">
        <v>411</v>
      </c>
      <c r="D133" s="287"/>
      <c r="E133" s="287"/>
      <c r="F133" s="310" t="s">
        <v>412</v>
      </c>
      <c r="G133" s="287"/>
      <c r="H133" s="287" t="s">
        <v>446</v>
      </c>
      <c r="I133" s="287" t="s">
        <v>408</v>
      </c>
      <c r="J133" s="287">
        <v>50</v>
      </c>
      <c r="K133" s="335"/>
    </row>
    <row r="134" s="1" customFormat="1" ht="15" customHeight="1">
      <c r="B134" s="332"/>
      <c r="C134" s="287" t="s">
        <v>425</v>
      </c>
      <c r="D134" s="287"/>
      <c r="E134" s="287"/>
      <c r="F134" s="310" t="s">
        <v>412</v>
      </c>
      <c r="G134" s="287"/>
      <c r="H134" s="287" t="s">
        <v>446</v>
      </c>
      <c r="I134" s="287" t="s">
        <v>408</v>
      </c>
      <c r="J134" s="287">
        <v>50</v>
      </c>
      <c r="K134" s="335"/>
    </row>
    <row r="135" s="1" customFormat="1" ht="15" customHeight="1">
      <c r="B135" s="332"/>
      <c r="C135" s="287" t="s">
        <v>431</v>
      </c>
      <c r="D135" s="287"/>
      <c r="E135" s="287"/>
      <c r="F135" s="310" t="s">
        <v>412</v>
      </c>
      <c r="G135" s="287"/>
      <c r="H135" s="287" t="s">
        <v>446</v>
      </c>
      <c r="I135" s="287" t="s">
        <v>408</v>
      </c>
      <c r="J135" s="287">
        <v>50</v>
      </c>
      <c r="K135" s="335"/>
    </row>
    <row r="136" s="1" customFormat="1" ht="15" customHeight="1">
      <c r="B136" s="332"/>
      <c r="C136" s="287" t="s">
        <v>433</v>
      </c>
      <c r="D136" s="287"/>
      <c r="E136" s="287"/>
      <c r="F136" s="310" t="s">
        <v>412</v>
      </c>
      <c r="G136" s="287"/>
      <c r="H136" s="287" t="s">
        <v>446</v>
      </c>
      <c r="I136" s="287" t="s">
        <v>408</v>
      </c>
      <c r="J136" s="287">
        <v>50</v>
      </c>
      <c r="K136" s="335"/>
    </row>
    <row r="137" s="1" customFormat="1" ht="15" customHeight="1">
      <c r="B137" s="332"/>
      <c r="C137" s="287" t="s">
        <v>434</v>
      </c>
      <c r="D137" s="287"/>
      <c r="E137" s="287"/>
      <c r="F137" s="310" t="s">
        <v>412</v>
      </c>
      <c r="G137" s="287"/>
      <c r="H137" s="287" t="s">
        <v>459</v>
      </c>
      <c r="I137" s="287" t="s">
        <v>408</v>
      </c>
      <c r="J137" s="287">
        <v>255</v>
      </c>
      <c r="K137" s="335"/>
    </row>
    <row r="138" s="1" customFormat="1" ht="15" customHeight="1">
      <c r="B138" s="332"/>
      <c r="C138" s="287" t="s">
        <v>436</v>
      </c>
      <c r="D138" s="287"/>
      <c r="E138" s="287"/>
      <c r="F138" s="310" t="s">
        <v>406</v>
      </c>
      <c r="G138" s="287"/>
      <c r="H138" s="287" t="s">
        <v>460</v>
      </c>
      <c r="I138" s="287" t="s">
        <v>438</v>
      </c>
      <c r="J138" s="287"/>
      <c r="K138" s="335"/>
    </row>
    <row r="139" s="1" customFormat="1" ht="15" customHeight="1">
      <c r="B139" s="332"/>
      <c r="C139" s="287" t="s">
        <v>439</v>
      </c>
      <c r="D139" s="287"/>
      <c r="E139" s="287"/>
      <c r="F139" s="310" t="s">
        <v>406</v>
      </c>
      <c r="G139" s="287"/>
      <c r="H139" s="287" t="s">
        <v>461</v>
      </c>
      <c r="I139" s="287" t="s">
        <v>441</v>
      </c>
      <c r="J139" s="287"/>
      <c r="K139" s="335"/>
    </row>
    <row r="140" s="1" customFormat="1" ht="15" customHeight="1">
      <c r="B140" s="332"/>
      <c r="C140" s="287" t="s">
        <v>442</v>
      </c>
      <c r="D140" s="287"/>
      <c r="E140" s="287"/>
      <c r="F140" s="310" t="s">
        <v>406</v>
      </c>
      <c r="G140" s="287"/>
      <c r="H140" s="287" t="s">
        <v>442</v>
      </c>
      <c r="I140" s="287" t="s">
        <v>441</v>
      </c>
      <c r="J140" s="287"/>
      <c r="K140" s="335"/>
    </row>
    <row r="141" s="1" customFormat="1" ht="15" customHeight="1">
      <c r="B141" s="332"/>
      <c r="C141" s="287" t="s">
        <v>38</v>
      </c>
      <c r="D141" s="287"/>
      <c r="E141" s="287"/>
      <c r="F141" s="310" t="s">
        <v>406</v>
      </c>
      <c r="G141" s="287"/>
      <c r="H141" s="287" t="s">
        <v>462</v>
      </c>
      <c r="I141" s="287" t="s">
        <v>441</v>
      </c>
      <c r="J141" s="287"/>
      <c r="K141" s="335"/>
    </row>
    <row r="142" s="1" customFormat="1" ht="15" customHeight="1">
      <c r="B142" s="332"/>
      <c r="C142" s="287" t="s">
        <v>463</v>
      </c>
      <c r="D142" s="287"/>
      <c r="E142" s="287"/>
      <c r="F142" s="310" t="s">
        <v>406</v>
      </c>
      <c r="G142" s="287"/>
      <c r="H142" s="287" t="s">
        <v>464</v>
      </c>
      <c r="I142" s="287" t="s">
        <v>441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465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400</v>
      </c>
      <c r="D148" s="302"/>
      <c r="E148" s="302"/>
      <c r="F148" s="302" t="s">
        <v>401</v>
      </c>
      <c r="G148" s="303"/>
      <c r="H148" s="302" t="s">
        <v>54</v>
      </c>
      <c r="I148" s="302" t="s">
        <v>57</v>
      </c>
      <c r="J148" s="302" t="s">
        <v>402</v>
      </c>
      <c r="K148" s="301"/>
    </row>
    <row r="149" s="1" customFormat="1" ht="17.25" customHeight="1">
      <c r="B149" s="299"/>
      <c r="C149" s="304" t="s">
        <v>403</v>
      </c>
      <c r="D149" s="304"/>
      <c r="E149" s="304"/>
      <c r="F149" s="305" t="s">
        <v>404</v>
      </c>
      <c r="G149" s="306"/>
      <c r="H149" s="304"/>
      <c r="I149" s="304"/>
      <c r="J149" s="304" t="s">
        <v>405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409</v>
      </c>
      <c r="D151" s="287"/>
      <c r="E151" s="287"/>
      <c r="F151" s="340" t="s">
        <v>406</v>
      </c>
      <c r="G151" s="287"/>
      <c r="H151" s="339" t="s">
        <v>446</v>
      </c>
      <c r="I151" s="339" t="s">
        <v>408</v>
      </c>
      <c r="J151" s="339">
        <v>120</v>
      </c>
      <c r="K151" s="335"/>
    </row>
    <row r="152" s="1" customFormat="1" ht="15" customHeight="1">
      <c r="B152" s="312"/>
      <c r="C152" s="339" t="s">
        <v>455</v>
      </c>
      <c r="D152" s="287"/>
      <c r="E152" s="287"/>
      <c r="F152" s="340" t="s">
        <v>406</v>
      </c>
      <c r="G152" s="287"/>
      <c r="H152" s="339" t="s">
        <v>466</v>
      </c>
      <c r="I152" s="339" t="s">
        <v>408</v>
      </c>
      <c r="J152" s="339" t="s">
        <v>457</v>
      </c>
      <c r="K152" s="335"/>
    </row>
    <row r="153" s="1" customFormat="1" ht="15" customHeight="1">
      <c r="B153" s="312"/>
      <c r="C153" s="339" t="s">
        <v>85</v>
      </c>
      <c r="D153" s="287"/>
      <c r="E153" s="287"/>
      <c r="F153" s="340" t="s">
        <v>406</v>
      </c>
      <c r="G153" s="287"/>
      <c r="H153" s="339" t="s">
        <v>467</v>
      </c>
      <c r="I153" s="339" t="s">
        <v>408</v>
      </c>
      <c r="J153" s="339" t="s">
        <v>457</v>
      </c>
      <c r="K153" s="335"/>
    </row>
    <row r="154" s="1" customFormat="1" ht="15" customHeight="1">
      <c r="B154" s="312"/>
      <c r="C154" s="339" t="s">
        <v>411</v>
      </c>
      <c r="D154" s="287"/>
      <c r="E154" s="287"/>
      <c r="F154" s="340" t="s">
        <v>412</v>
      </c>
      <c r="G154" s="287"/>
      <c r="H154" s="339" t="s">
        <v>446</v>
      </c>
      <c r="I154" s="339" t="s">
        <v>408</v>
      </c>
      <c r="J154" s="339">
        <v>50</v>
      </c>
      <c r="K154" s="335"/>
    </row>
    <row r="155" s="1" customFormat="1" ht="15" customHeight="1">
      <c r="B155" s="312"/>
      <c r="C155" s="339" t="s">
        <v>414</v>
      </c>
      <c r="D155" s="287"/>
      <c r="E155" s="287"/>
      <c r="F155" s="340" t="s">
        <v>406</v>
      </c>
      <c r="G155" s="287"/>
      <c r="H155" s="339" t="s">
        <v>446</v>
      </c>
      <c r="I155" s="339" t="s">
        <v>416</v>
      </c>
      <c r="J155" s="339"/>
      <c r="K155" s="335"/>
    </row>
    <row r="156" s="1" customFormat="1" ht="15" customHeight="1">
      <c r="B156" s="312"/>
      <c r="C156" s="339" t="s">
        <v>425</v>
      </c>
      <c r="D156" s="287"/>
      <c r="E156" s="287"/>
      <c r="F156" s="340" t="s">
        <v>412</v>
      </c>
      <c r="G156" s="287"/>
      <c r="H156" s="339" t="s">
        <v>446</v>
      </c>
      <c r="I156" s="339" t="s">
        <v>408</v>
      </c>
      <c r="J156" s="339">
        <v>50</v>
      </c>
      <c r="K156" s="335"/>
    </row>
    <row r="157" s="1" customFormat="1" ht="15" customHeight="1">
      <c r="B157" s="312"/>
      <c r="C157" s="339" t="s">
        <v>433</v>
      </c>
      <c r="D157" s="287"/>
      <c r="E157" s="287"/>
      <c r="F157" s="340" t="s">
        <v>412</v>
      </c>
      <c r="G157" s="287"/>
      <c r="H157" s="339" t="s">
        <v>446</v>
      </c>
      <c r="I157" s="339" t="s">
        <v>408</v>
      </c>
      <c r="J157" s="339">
        <v>50</v>
      </c>
      <c r="K157" s="335"/>
    </row>
    <row r="158" s="1" customFormat="1" ht="15" customHeight="1">
      <c r="B158" s="312"/>
      <c r="C158" s="339" t="s">
        <v>431</v>
      </c>
      <c r="D158" s="287"/>
      <c r="E158" s="287"/>
      <c r="F158" s="340" t="s">
        <v>412</v>
      </c>
      <c r="G158" s="287"/>
      <c r="H158" s="339" t="s">
        <v>446</v>
      </c>
      <c r="I158" s="339" t="s">
        <v>408</v>
      </c>
      <c r="J158" s="339">
        <v>50</v>
      </c>
      <c r="K158" s="335"/>
    </row>
    <row r="159" s="1" customFormat="1" ht="15" customHeight="1">
      <c r="B159" s="312"/>
      <c r="C159" s="339" t="s">
        <v>96</v>
      </c>
      <c r="D159" s="287"/>
      <c r="E159" s="287"/>
      <c r="F159" s="340" t="s">
        <v>406</v>
      </c>
      <c r="G159" s="287"/>
      <c r="H159" s="339" t="s">
        <v>468</v>
      </c>
      <c r="I159" s="339" t="s">
        <v>408</v>
      </c>
      <c r="J159" s="339" t="s">
        <v>469</v>
      </c>
      <c r="K159" s="335"/>
    </row>
    <row r="160" s="1" customFormat="1" ht="15" customHeight="1">
      <c r="B160" s="312"/>
      <c r="C160" s="339" t="s">
        <v>470</v>
      </c>
      <c r="D160" s="287"/>
      <c r="E160" s="287"/>
      <c r="F160" s="340" t="s">
        <v>406</v>
      </c>
      <c r="G160" s="287"/>
      <c r="H160" s="339" t="s">
        <v>471</v>
      </c>
      <c r="I160" s="339" t="s">
        <v>441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472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400</v>
      </c>
      <c r="D166" s="302"/>
      <c r="E166" s="302"/>
      <c r="F166" s="302" t="s">
        <v>401</v>
      </c>
      <c r="G166" s="344"/>
      <c r="H166" s="345" t="s">
        <v>54</v>
      </c>
      <c r="I166" s="345" t="s">
        <v>57</v>
      </c>
      <c r="J166" s="302" t="s">
        <v>402</v>
      </c>
      <c r="K166" s="279"/>
    </row>
    <row r="167" s="1" customFormat="1" ht="17.25" customHeight="1">
      <c r="B167" s="280"/>
      <c r="C167" s="304" t="s">
        <v>403</v>
      </c>
      <c r="D167" s="304"/>
      <c r="E167" s="304"/>
      <c r="F167" s="305" t="s">
        <v>404</v>
      </c>
      <c r="G167" s="346"/>
      <c r="H167" s="347"/>
      <c r="I167" s="347"/>
      <c r="J167" s="304" t="s">
        <v>405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409</v>
      </c>
      <c r="D169" s="287"/>
      <c r="E169" s="287"/>
      <c r="F169" s="310" t="s">
        <v>406</v>
      </c>
      <c r="G169" s="287"/>
      <c r="H169" s="287" t="s">
        <v>446</v>
      </c>
      <c r="I169" s="287" t="s">
        <v>408</v>
      </c>
      <c r="J169" s="287">
        <v>120</v>
      </c>
      <c r="K169" s="335"/>
    </row>
    <row r="170" s="1" customFormat="1" ht="15" customHeight="1">
      <c r="B170" s="312"/>
      <c r="C170" s="287" t="s">
        <v>455</v>
      </c>
      <c r="D170" s="287"/>
      <c r="E170" s="287"/>
      <c r="F170" s="310" t="s">
        <v>406</v>
      </c>
      <c r="G170" s="287"/>
      <c r="H170" s="287" t="s">
        <v>456</v>
      </c>
      <c r="I170" s="287" t="s">
        <v>408</v>
      </c>
      <c r="J170" s="287" t="s">
        <v>457</v>
      </c>
      <c r="K170" s="335"/>
    </row>
    <row r="171" s="1" customFormat="1" ht="15" customHeight="1">
      <c r="B171" s="312"/>
      <c r="C171" s="287" t="s">
        <v>85</v>
      </c>
      <c r="D171" s="287"/>
      <c r="E171" s="287"/>
      <c r="F171" s="310" t="s">
        <v>406</v>
      </c>
      <c r="G171" s="287"/>
      <c r="H171" s="287" t="s">
        <v>473</v>
      </c>
      <c r="I171" s="287" t="s">
        <v>408</v>
      </c>
      <c r="J171" s="287" t="s">
        <v>457</v>
      </c>
      <c r="K171" s="335"/>
    </row>
    <row r="172" s="1" customFormat="1" ht="15" customHeight="1">
      <c r="B172" s="312"/>
      <c r="C172" s="287" t="s">
        <v>411</v>
      </c>
      <c r="D172" s="287"/>
      <c r="E172" s="287"/>
      <c r="F172" s="310" t="s">
        <v>412</v>
      </c>
      <c r="G172" s="287"/>
      <c r="H172" s="287" t="s">
        <v>473</v>
      </c>
      <c r="I172" s="287" t="s">
        <v>408</v>
      </c>
      <c r="J172" s="287">
        <v>50</v>
      </c>
      <c r="K172" s="335"/>
    </row>
    <row r="173" s="1" customFormat="1" ht="15" customHeight="1">
      <c r="B173" s="312"/>
      <c r="C173" s="287" t="s">
        <v>414</v>
      </c>
      <c r="D173" s="287"/>
      <c r="E173" s="287"/>
      <c r="F173" s="310" t="s">
        <v>406</v>
      </c>
      <c r="G173" s="287"/>
      <c r="H173" s="287" t="s">
        <v>473</v>
      </c>
      <c r="I173" s="287" t="s">
        <v>416</v>
      </c>
      <c r="J173" s="287"/>
      <c r="K173" s="335"/>
    </row>
    <row r="174" s="1" customFormat="1" ht="15" customHeight="1">
      <c r="B174" s="312"/>
      <c r="C174" s="287" t="s">
        <v>425</v>
      </c>
      <c r="D174" s="287"/>
      <c r="E174" s="287"/>
      <c r="F174" s="310" t="s">
        <v>412</v>
      </c>
      <c r="G174" s="287"/>
      <c r="H174" s="287" t="s">
        <v>473</v>
      </c>
      <c r="I174" s="287" t="s">
        <v>408</v>
      </c>
      <c r="J174" s="287">
        <v>50</v>
      </c>
      <c r="K174" s="335"/>
    </row>
    <row r="175" s="1" customFormat="1" ht="15" customHeight="1">
      <c r="B175" s="312"/>
      <c r="C175" s="287" t="s">
        <v>433</v>
      </c>
      <c r="D175" s="287"/>
      <c r="E175" s="287"/>
      <c r="F175" s="310" t="s">
        <v>412</v>
      </c>
      <c r="G175" s="287"/>
      <c r="H175" s="287" t="s">
        <v>473</v>
      </c>
      <c r="I175" s="287" t="s">
        <v>408</v>
      </c>
      <c r="J175" s="287">
        <v>50</v>
      </c>
      <c r="K175" s="335"/>
    </row>
    <row r="176" s="1" customFormat="1" ht="15" customHeight="1">
      <c r="B176" s="312"/>
      <c r="C176" s="287" t="s">
        <v>431</v>
      </c>
      <c r="D176" s="287"/>
      <c r="E176" s="287"/>
      <c r="F176" s="310" t="s">
        <v>412</v>
      </c>
      <c r="G176" s="287"/>
      <c r="H176" s="287" t="s">
        <v>473</v>
      </c>
      <c r="I176" s="287" t="s">
        <v>408</v>
      </c>
      <c r="J176" s="287">
        <v>50</v>
      </c>
      <c r="K176" s="335"/>
    </row>
    <row r="177" s="1" customFormat="1" ht="15" customHeight="1">
      <c r="B177" s="312"/>
      <c r="C177" s="287" t="s">
        <v>107</v>
      </c>
      <c r="D177" s="287"/>
      <c r="E177" s="287"/>
      <c r="F177" s="310" t="s">
        <v>406</v>
      </c>
      <c r="G177" s="287"/>
      <c r="H177" s="287" t="s">
        <v>474</v>
      </c>
      <c r="I177" s="287" t="s">
        <v>475</v>
      </c>
      <c r="J177" s="287"/>
      <c r="K177" s="335"/>
    </row>
    <row r="178" s="1" customFormat="1" ht="15" customHeight="1">
      <c r="B178" s="312"/>
      <c r="C178" s="287" t="s">
        <v>57</v>
      </c>
      <c r="D178" s="287"/>
      <c r="E178" s="287"/>
      <c r="F178" s="310" t="s">
        <v>406</v>
      </c>
      <c r="G178" s="287"/>
      <c r="H178" s="287" t="s">
        <v>476</v>
      </c>
      <c r="I178" s="287" t="s">
        <v>477</v>
      </c>
      <c r="J178" s="287">
        <v>1</v>
      </c>
      <c r="K178" s="335"/>
    </row>
    <row r="179" s="1" customFormat="1" ht="15" customHeight="1">
      <c r="B179" s="312"/>
      <c r="C179" s="287" t="s">
        <v>53</v>
      </c>
      <c r="D179" s="287"/>
      <c r="E179" s="287"/>
      <c r="F179" s="310" t="s">
        <v>406</v>
      </c>
      <c r="G179" s="287"/>
      <c r="H179" s="287" t="s">
        <v>478</v>
      </c>
      <c r="I179" s="287" t="s">
        <v>408</v>
      </c>
      <c r="J179" s="287">
        <v>20</v>
      </c>
      <c r="K179" s="335"/>
    </row>
    <row r="180" s="1" customFormat="1" ht="15" customHeight="1">
      <c r="B180" s="312"/>
      <c r="C180" s="287" t="s">
        <v>54</v>
      </c>
      <c r="D180" s="287"/>
      <c r="E180" s="287"/>
      <c r="F180" s="310" t="s">
        <v>406</v>
      </c>
      <c r="G180" s="287"/>
      <c r="H180" s="287" t="s">
        <v>479</v>
      </c>
      <c r="I180" s="287" t="s">
        <v>408</v>
      </c>
      <c r="J180" s="287">
        <v>255</v>
      </c>
      <c r="K180" s="335"/>
    </row>
    <row r="181" s="1" customFormat="1" ht="15" customHeight="1">
      <c r="B181" s="312"/>
      <c r="C181" s="287" t="s">
        <v>108</v>
      </c>
      <c r="D181" s="287"/>
      <c r="E181" s="287"/>
      <c r="F181" s="310" t="s">
        <v>406</v>
      </c>
      <c r="G181" s="287"/>
      <c r="H181" s="287" t="s">
        <v>370</v>
      </c>
      <c r="I181" s="287" t="s">
        <v>408</v>
      </c>
      <c r="J181" s="287">
        <v>10</v>
      </c>
      <c r="K181" s="335"/>
    </row>
    <row r="182" s="1" customFormat="1" ht="15" customHeight="1">
      <c r="B182" s="312"/>
      <c r="C182" s="287" t="s">
        <v>109</v>
      </c>
      <c r="D182" s="287"/>
      <c r="E182" s="287"/>
      <c r="F182" s="310" t="s">
        <v>406</v>
      </c>
      <c r="G182" s="287"/>
      <c r="H182" s="287" t="s">
        <v>480</v>
      </c>
      <c r="I182" s="287" t="s">
        <v>441</v>
      </c>
      <c r="J182" s="287"/>
      <c r="K182" s="335"/>
    </row>
    <row r="183" s="1" customFormat="1" ht="15" customHeight="1">
      <c r="B183" s="312"/>
      <c r="C183" s="287" t="s">
        <v>481</v>
      </c>
      <c r="D183" s="287"/>
      <c r="E183" s="287"/>
      <c r="F183" s="310" t="s">
        <v>406</v>
      </c>
      <c r="G183" s="287"/>
      <c r="H183" s="287" t="s">
        <v>482</v>
      </c>
      <c r="I183" s="287" t="s">
        <v>441</v>
      </c>
      <c r="J183" s="287"/>
      <c r="K183" s="335"/>
    </row>
    <row r="184" s="1" customFormat="1" ht="15" customHeight="1">
      <c r="B184" s="312"/>
      <c r="C184" s="287" t="s">
        <v>470</v>
      </c>
      <c r="D184" s="287"/>
      <c r="E184" s="287"/>
      <c r="F184" s="310" t="s">
        <v>406</v>
      </c>
      <c r="G184" s="287"/>
      <c r="H184" s="287" t="s">
        <v>483</v>
      </c>
      <c r="I184" s="287" t="s">
        <v>441</v>
      </c>
      <c r="J184" s="287"/>
      <c r="K184" s="335"/>
    </row>
    <row r="185" s="1" customFormat="1" ht="15" customHeight="1">
      <c r="B185" s="312"/>
      <c r="C185" s="287" t="s">
        <v>111</v>
      </c>
      <c r="D185" s="287"/>
      <c r="E185" s="287"/>
      <c r="F185" s="310" t="s">
        <v>412</v>
      </c>
      <c r="G185" s="287"/>
      <c r="H185" s="287" t="s">
        <v>484</v>
      </c>
      <c r="I185" s="287" t="s">
        <v>408</v>
      </c>
      <c r="J185" s="287">
        <v>50</v>
      </c>
      <c r="K185" s="335"/>
    </row>
    <row r="186" s="1" customFormat="1" ht="15" customHeight="1">
      <c r="B186" s="312"/>
      <c r="C186" s="287" t="s">
        <v>485</v>
      </c>
      <c r="D186" s="287"/>
      <c r="E186" s="287"/>
      <c r="F186" s="310" t="s">
        <v>412</v>
      </c>
      <c r="G186" s="287"/>
      <c r="H186" s="287" t="s">
        <v>486</v>
      </c>
      <c r="I186" s="287" t="s">
        <v>487</v>
      </c>
      <c r="J186" s="287"/>
      <c r="K186" s="335"/>
    </row>
    <row r="187" s="1" customFormat="1" ht="15" customHeight="1">
      <c r="B187" s="312"/>
      <c r="C187" s="287" t="s">
        <v>488</v>
      </c>
      <c r="D187" s="287"/>
      <c r="E187" s="287"/>
      <c r="F187" s="310" t="s">
        <v>412</v>
      </c>
      <c r="G187" s="287"/>
      <c r="H187" s="287" t="s">
        <v>489</v>
      </c>
      <c r="I187" s="287" t="s">
        <v>487</v>
      </c>
      <c r="J187" s="287"/>
      <c r="K187" s="335"/>
    </row>
    <row r="188" s="1" customFormat="1" ht="15" customHeight="1">
      <c r="B188" s="312"/>
      <c r="C188" s="287" t="s">
        <v>490</v>
      </c>
      <c r="D188" s="287"/>
      <c r="E188" s="287"/>
      <c r="F188" s="310" t="s">
        <v>412</v>
      </c>
      <c r="G188" s="287"/>
      <c r="H188" s="287" t="s">
        <v>491</v>
      </c>
      <c r="I188" s="287" t="s">
        <v>487</v>
      </c>
      <c r="J188" s="287"/>
      <c r="K188" s="335"/>
    </row>
    <row r="189" s="1" customFormat="1" ht="15" customHeight="1">
      <c r="B189" s="312"/>
      <c r="C189" s="348" t="s">
        <v>492</v>
      </c>
      <c r="D189" s="287"/>
      <c r="E189" s="287"/>
      <c r="F189" s="310" t="s">
        <v>412</v>
      </c>
      <c r="G189" s="287"/>
      <c r="H189" s="287" t="s">
        <v>493</v>
      </c>
      <c r="I189" s="287" t="s">
        <v>494</v>
      </c>
      <c r="J189" s="349" t="s">
        <v>495</v>
      </c>
      <c r="K189" s="335"/>
    </row>
    <row r="190" s="1" customFormat="1" ht="15" customHeight="1">
      <c r="B190" s="312"/>
      <c r="C190" s="348" t="s">
        <v>42</v>
      </c>
      <c r="D190" s="287"/>
      <c r="E190" s="287"/>
      <c r="F190" s="310" t="s">
        <v>406</v>
      </c>
      <c r="G190" s="287"/>
      <c r="H190" s="284" t="s">
        <v>496</v>
      </c>
      <c r="I190" s="287" t="s">
        <v>497</v>
      </c>
      <c r="J190" s="287"/>
      <c r="K190" s="335"/>
    </row>
    <row r="191" s="1" customFormat="1" ht="15" customHeight="1">
      <c r="B191" s="312"/>
      <c r="C191" s="348" t="s">
        <v>498</v>
      </c>
      <c r="D191" s="287"/>
      <c r="E191" s="287"/>
      <c r="F191" s="310" t="s">
        <v>406</v>
      </c>
      <c r="G191" s="287"/>
      <c r="H191" s="287" t="s">
        <v>499</v>
      </c>
      <c r="I191" s="287" t="s">
        <v>441</v>
      </c>
      <c r="J191" s="287"/>
      <c r="K191" s="335"/>
    </row>
    <row r="192" s="1" customFormat="1" ht="15" customHeight="1">
      <c r="B192" s="312"/>
      <c r="C192" s="348" t="s">
        <v>500</v>
      </c>
      <c r="D192" s="287"/>
      <c r="E192" s="287"/>
      <c r="F192" s="310" t="s">
        <v>406</v>
      </c>
      <c r="G192" s="287"/>
      <c r="H192" s="287" t="s">
        <v>501</v>
      </c>
      <c r="I192" s="287" t="s">
        <v>441</v>
      </c>
      <c r="J192" s="287"/>
      <c r="K192" s="335"/>
    </row>
    <row r="193" s="1" customFormat="1" ht="15" customHeight="1">
      <c r="B193" s="312"/>
      <c r="C193" s="348" t="s">
        <v>502</v>
      </c>
      <c r="D193" s="287"/>
      <c r="E193" s="287"/>
      <c r="F193" s="310" t="s">
        <v>412</v>
      </c>
      <c r="G193" s="287"/>
      <c r="H193" s="287" t="s">
        <v>503</v>
      </c>
      <c r="I193" s="287" t="s">
        <v>441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504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505</v>
      </c>
      <c r="D200" s="351"/>
      <c r="E200" s="351"/>
      <c r="F200" s="351" t="s">
        <v>506</v>
      </c>
      <c r="G200" s="352"/>
      <c r="H200" s="351" t="s">
        <v>507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497</v>
      </c>
      <c r="D202" s="287"/>
      <c r="E202" s="287"/>
      <c r="F202" s="310" t="s">
        <v>43</v>
      </c>
      <c r="G202" s="287"/>
      <c r="H202" s="287" t="s">
        <v>508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44</v>
      </c>
      <c r="G203" s="287"/>
      <c r="H203" s="287" t="s">
        <v>509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47</v>
      </c>
      <c r="G204" s="287"/>
      <c r="H204" s="287" t="s">
        <v>510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45</v>
      </c>
      <c r="G205" s="287"/>
      <c r="H205" s="287" t="s">
        <v>511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46</v>
      </c>
      <c r="G206" s="287"/>
      <c r="H206" s="287" t="s">
        <v>512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453</v>
      </c>
      <c r="D208" s="287"/>
      <c r="E208" s="287"/>
      <c r="F208" s="310" t="s">
        <v>78</v>
      </c>
      <c r="G208" s="287"/>
      <c r="H208" s="287" t="s">
        <v>513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351</v>
      </c>
      <c r="G209" s="287"/>
      <c r="H209" s="287" t="s">
        <v>352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349</v>
      </c>
      <c r="G210" s="287"/>
      <c r="H210" s="287" t="s">
        <v>514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353</v>
      </c>
      <c r="G211" s="348"/>
      <c r="H211" s="339" t="s">
        <v>88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224</v>
      </c>
      <c r="G212" s="348"/>
      <c r="H212" s="339" t="s">
        <v>225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477</v>
      </c>
      <c r="D214" s="287"/>
      <c r="E214" s="287"/>
      <c r="F214" s="310">
        <v>1</v>
      </c>
      <c r="G214" s="348"/>
      <c r="H214" s="339" t="s">
        <v>515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516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517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518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</dc:creator>
  <cp:lastModifiedBy>PC</cp:lastModifiedBy>
  <dcterms:created xsi:type="dcterms:W3CDTF">2022-05-23T06:19:38Z</dcterms:created>
  <dcterms:modified xsi:type="dcterms:W3CDTF">2022-05-23T06:19:41Z</dcterms:modified>
</cp:coreProperties>
</file>