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Vít\Documents\PROFIX\Akce 2024\A24003 Hukvaldy Sklad peletek (A22011)\2024 10 24 CD komplet DRS\B Projekt\"/>
    </mc:Choice>
  </mc:AlternateContent>
  <xr:revisionPtr revIDLastSave="0" documentId="8_{8B4A990D-7D11-4035-9B5C-318532B81BED}" xr6:coauthVersionLast="47" xr6:coauthVersionMax="47" xr10:uidLastSave="{00000000-0000-0000-0000-000000000000}"/>
  <bookViews>
    <workbookView xWindow="-120" yWindow="-120" windowWidth="19440" windowHeight="15000" activeTab="1" xr2:uid="{B8023437-3D34-499A-AF8C-AAE60D38BE7D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Pol'!$A$1:$U$122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AC112" i="12"/>
  <c r="F39" i="1" s="1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2" i="12"/>
  <c r="G12" i="12" s="1"/>
  <c r="I12" i="12"/>
  <c r="K12" i="12"/>
  <c r="K11" i="12" s="1"/>
  <c r="O12" i="12"/>
  <c r="O11" i="12" s="1"/>
  <c r="Q12" i="12"/>
  <c r="Q11" i="12" s="1"/>
  <c r="U12" i="12"/>
  <c r="U11" i="12" s="1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8" i="12"/>
  <c r="G18" i="12" s="1"/>
  <c r="M18" i="12" s="1"/>
  <c r="I18" i="12"/>
  <c r="I11" i="12" s="1"/>
  <c r="K18" i="12"/>
  <c r="O18" i="12"/>
  <c r="Q18" i="12"/>
  <c r="U18" i="12"/>
  <c r="F20" i="12"/>
  <c r="G20" i="12" s="1"/>
  <c r="M20" i="12" s="1"/>
  <c r="I20" i="12"/>
  <c r="K20" i="12"/>
  <c r="O20" i="12"/>
  <c r="Q20" i="12"/>
  <c r="U20" i="12"/>
  <c r="F22" i="12"/>
  <c r="G22" i="12" s="1"/>
  <c r="M22" i="12" s="1"/>
  <c r="I22" i="12"/>
  <c r="K22" i="12"/>
  <c r="O22" i="12"/>
  <c r="Q22" i="12"/>
  <c r="U22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4" i="12"/>
  <c r="G34" i="12" s="1"/>
  <c r="M34" i="12" s="1"/>
  <c r="I34" i="12"/>
  <c r="K34" i="12"/>
  <c r="O34" i="12"/>
  <c r="Q34" i="12"/>
  <c r="U34" i="12"/>
  <c r="F37" i="12"/>
  <c r="G37" i="12"/>
  <c r="M37" i="12" s="1"/>
  <c r="I37" i="12"/>
  <c r="I36" i="12" s="1"/>
  <c r="K37" i="12"/>
  <c r="K36" i="12" s="1"/>
  <c r="O37" i="12"/>
  <c r="O36" i="12" s="1"/>
  <c r="Q37" i="12"/>
  <c r="Q36" i="12" s="1"/>
  <c r="U37" i="12"/>
  <c r="U36" i="12" s="1"/>
  <c r="F39" i="12"/>
  <c r="G39" i="12"/>
  <c r="M39" i="12" s="1"/>
  <c r="I39" i="12"/>
  <c r="K39" i="12"/>
  <c r="O39" i="12"/>
  <c r="Q39" i="12"/>
  <c r="U39" i="12"/>
  <c r="F41" i="12"/>
  <c r="G41" i="12"/>
  <c r="M41" i="12" s="1"/>
  <c r="I41" i="12"/>
  <c r="K41" i="12"/>
  <c r="O41" i="12"/>
  <c r="Q41" i="12"/>
  <c r="U41" i="12"/>
  <c r="F44" i="12"/>
  <c r="G44" i="12" s="1"/>
  <c r="I44" i="12"/>
  <c r="I43" i="12" s="1"/>
  <c r="K44" i="12"/>
  <c r="K43" i="12" s="1"/>
  <c r="O44" i="12"/>
  <c r="O43" i="12" s="1"/>
  <c r="Q44" i="12"/>
  <c r="Q43" i="12" s="1"/>
  <c r="U44" i="12"/>
  <c r="U43" i="12" s="1"/>
  <c r="G45" i="12"/>
  <c r="F46" i="12"/>
  <c r="G46" i="12"/>
  <c r="M46" i="12" s="1"/>
  <c r="I46" i="12"/>
  <c r="I45" i="12" s="1"/>
  <c r="K46" i="12"/>
  <c r="K45" i="12" s="1"/>
  <c r="O46" i="12"/>
  <c r="O45" i="12" s="1"/>
  <c r="Q46" i="12"/>
  <c r="Q45" i="12" s="1"/>
  <c r="U46" i="12"/>
  <c r="U45" i="12" s="1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1" i="12"/>
  <c r="G51" i="12" s="1"/>
  <c r="I51" i="12"/>
  <c r="I50" i="12" s="1"/>
  <c r="K51" i="12"/>
  <c r="K50" i="12" s="1"/>
  <c r="O51" i="12"/>
  <c r="O50" i="12" s="1"/>
  <c r="Q51" i="12"/>
  <c r="Q50" i="12" s="1"/>
  <c r="U51" i="12"/>
  <c r="U50" i="12" s="1"/>
  <c r="G52" i="12"/>
  <c r="F53" i="12"/>
  <c r="G53" i="12"/>
  <c r="M53" i="12" s="1"/>
  <c r="I53" i="12"/>
  <c r="I52" i="12" s="1"/>
  <c r="K53" i="12"/>
  <c r="K52" i="12" s="1"/>
  <c r="O53" i="12"/>
  <c r="O52" i="12" s="1"/>
  <c r="Q53" i="12"/>
  <c r="Q52" i="12" s="1"/>
  <c r="U53" i="12"/>
  <c r="U52" i="12" s="1"/>
  <c r="F55" i="12"/>
  <c r="G55" i="12"/>
  <c r="M55" i="12" s="1"/>
  <c r="I55" i="12"/>
  <c r="K55" i="12"/>
  <c r="O55" i="12"/>
  <c r="Q55" i="12"/>
  <c r="U55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61" i="12"/>
  <c r="G61" i="12"/>
  <c r="M61" i="12" s="1"/>
  <c r="I61" i="12"/>
  <c r="K61" i="12"/>
  <c r="O61" i="12"/>
  <c r="Q61" i="12"/>
  <c r="U61" i="12"/>
  <c r="F63" i="12"/>
  <c r="G63" i="12"/>
  <c r="M63" i="12" s="1"/>
  <c r="I63" i="12"/>
  <c r="K63" i="12"/>
  <c r="O63" i="12"/>
  <c r="Q63" i="12"/>
  <c r="U63" i="12"/>
  <c r="F65" i="12"/>
  <c r="G65" i="12" s="1"/>
  <c r="I65" i="12"/>
  <c r="I64" i="12" s="1"/>
  <c r="K65" i="12"/>
  <c r="K64" i="12" s="1"/>
  <c r="O65" i="12"/>
  <c r="O64" i="12" s="1"/>
  <c r="Q65" i="12"/>
  <c r="Q64" i="12" s="1"/>
  <c r="U65" i="12"/>
  <c r="U64" i="12" s="1"/>
  <c r="F67" i="12"/>
  <c r="G67" i="12"/>
  <c r="M67" i="12" s="1"/>
  <c r="I67" i="12"/>
  <c r="I66" i="12" s="1"/>
  <c r="K67" i="12"/>
  <c r="O67" i="12"/>
  <c r="O66" i="12" s="1"/>
  <c r="Q67" i="12"/>
  <c r="Q66" i="12" s="1"/>
  <c r="U67" i="12"/>
  <c r="U66" i="12" s="1"/>
  <c r="F68" i="12"/>
  <c r="G68" i="12"/>
  <c r="M68" i="12" s="1"/>
  <c r="I68" i="12"/>
  <c r="K68" i="12"/>
  <c r="K66" i="12" s="1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3" i="12"/>
  <c r="G73" i="12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6" i="12"/>
  <c r="G76" i="12" s="1"/>
  <c r="I76" i="12"/>
  <c r="I75" i="12" s="1"/>
  <c r="K76" i="12"/>
  <c r="K75" i="12" s="1"/>
  <c r="O76" i="12"/>
  <c r="O75" i="12" s="1"/>
  <c r="Q76" i="12"/>
  <c r="Q75" i="12" s="1"/>
  <c r="U76" i="12"/>
  <c r="U75" i="12" s="1"/>
  <c r="F77" i="12"/>
  <c r="G77" i="12" s="1"/>
  <c r="M77" i="12" s="1"/>
  <c r="I77" i="12"/>
  <c r="K77" i="12"/>
  <c r="O77" i="12"/>
  <c r="Q77" i="12"/>
  <c r="U77" i="12"/>
  <c r="F79" i="12"/>
  <c r="G79" i="12"/>
  <c r="M79" i="12" s="1"/>
  <c r="I79" i="12"/>
  <c r="I78" i="12" s="1"/>
  <c r="K79" i="12"/>
  <c r="K78" i="12" s="1"/>
  <c r="O79" i="12"/>
  <c r="O78" i="12" s="1"/>
  <c r="Q79" i="12"/>
  <c r="Q78" i="12" s="1"/>
  <c r="U79" i="12"/>
  <c r="U78" i="12" s="1"/>
  <c r="F80" i="12"/>
  <c r="G80" i="12"/>
  <c r="M80" i="12" s="1"/>
  <c r="I80" i="12"/>
  <c r="K80" i="12"/>
  <c r="O80" i="12"/>
  <c r="Q80" i="12"/>
  <c r="U80" i="12"/>
  <c r="F82" i="12"/>
  <c r="G82" i="12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89" i="12"/>
  <c r="G89" i="12" s="1"/>
  <c r="I89" i="12"/>
  <c r="I88" i="12" s="1"/>
  <c r="K89" i="12"/>
  <c r="K88" i="12" s="1"/>
  <c r="O89" i="12"/>
  <c r="O88" i="12" s="1"/>
  <c r="Q89" i="12"/>
  <c r="Q88" i="12" s="1"/>
  <c r="U89" i="12"/>
  <c r="U88" i="12" s="1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3" i="12"/>
  <c r="G93" i="12"/>
  <c r="M93" i="12" s="1"/>
  <c r="I93" i="12"/>
  <c r="I92" i="12" s="1"/>
  <c r="K93" i="12"/>
  <c r="K92" i="12" s="1"/>
  <c r="O93" i="12"/>
  <c r="O92" i="12" s="1"/>
  <c r="Q93" i="12"/>
  <c r="Q92" i="12" s="1"/>
  <c r="U93" i="12"/>
  <c r="U92" i="12" s="1"/>
  <c r="F94" i="12"/>
  <c r="G94" i="12"/>
  <c r="M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G98" i="12"/>
  <c r="I98" i="12"/>
  <c r="I97" i="12" s="1"/>
  <c r="K98" i="12"/>
  <c r="K97" i="12" s="1"/>
  <c r="O98" i="12"/>
  <c r="O97" i="12" s="1"/>
  <c r="Q98" i="12"/>
  <c r="Q97" i="12" s="1"/>
  <c r="U98" i="12"/>
  <c r="U97" i="12" s="1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I108" i="12"/>
  <c r="I107" i="12" s="1"/>
  <c r="K108" i="12"/>
  <c r="K107" i="12" s="1"/>
  <c r="O108" i="12"/>
  <c r="O107" i="12" s="1"/>
  <c r="Q108" i="12"/>
  <c r="Q107" i="12" s="1"/>
  <c r="U108" i="12"/>
  <c r="U107" i="12" s="1"/>
  <c r="I109" i="12"/>
  <c r="K109" i="12"/>
  <c r="O109" i="12"/>
  <c r="Q109" i="12"/>
  <c r="U109" i="12"/>
  <c r="I110" i="12"/>
  <c r="K110" i="12"/>
  <c r="O110" i="12"/>
  <c r="Q110" i="12"/>
  <c r="U110" i="12"/>
  <c r="I20" i="1"/>
  <c r="I17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88" i="12"/>
  <c r="M89" i="12"/>
  <c r="M88" i="12" s="1"/>
  <c r="M76" i="12"/>
  <c r="M75" i="12" s="1"/>
  <c r="G75" i="12"/>
  <c r="G64" i="12"/>
  <c r="M65" i="12"/>
  <c r="M64" i="12" s="1"/>
  <c r="M12" i="12"/>
  <c r="M11" i="12" s="1"/>
  <c r="G11" i="12"/>
  <c r="M98" i="12"/>
  <c r="M97" i="12" s="1"/>
  <c r="G97" i="12"/>
  <c r="M92" i="12"/>
  <c r="M66" i="12"/>
  <c r="M52" i="12"/>
  <c r="M51" i="12"/>
  <c r="M50" i="12" s="1"/>
  <c r="G50" i="12"/>
  <c r="M45" i="12"/>
  <c r="G43" i="12"/>
  <c r="M44" i="12"/>
  <c r="M43" i="12" s="1"/>
  <c r="M36" i="12"/>
  <c r="M78" i="12"/>
  <c r="G92" i="12"/>
  <c r="G66" i="12"/>
  <c r="M9" i="12"/>
  <c r="M8" i="12" s="1"/>
  <c r="G36" i="12"/>
  <c r="G78" i="12"/>
  <c r="F110" i="12" l="1"/>
  <c r="G110" i="12" s="1"/>
  <c r="M110" i="12" s="1"/>
  <c r="F108" i="12"/>
  <c r="G108" i="12" s="1"/>
  <c r="F109" i="12"/>
  <c r="G109" i="12" s="1"/>
  <c r="M109" i="12" s="1"/>
  <c r="I60" i="1"/>
  <c r="I18" i="1" s="1"/>
  <c r="G23" i="1"/>
  <c r="G24" i="1"/>
  <c r="M108" i="12" l="1"/>
  <c r="M107" i="12" s="1"/>
  <c r="G107" i="12"/>
  <c r="AD112" i="12"/>
  <c r="G39" i="1" s="1"/>
  <c r="I61" i="1" l="1"/>
  <c r="G112" i="12"/>
  <c r="G40" i="1"/>
  <c r="H39" i="1"/>
  <c r="G25" i="1" l="1"/>
  <c r="G28" i="1"/>
  <c r="I19" i="1"/>
  <c r="I21" i="1" s="1"/>
  <c r="I62" i="1"/>
  <c r="H40" i="1"/>
  <c r="I39" i="1"/>
  <c r="I40" i="1" s="1"/>
  <c r="J39" i="1" s="1"/>
  <c r="J40" i="1" s="1"/>
  <c r="G26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CF05A7AE-ED7E-467E-A13A-0F930961EB7A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7CBF60C2-FDD9-454A-A53D-752F858B45DD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89D6EE08-9819-46BE-AF01-CD0FF8188D6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65BCB01C-2130-4B3D-8CFE-6671C0E84AB3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13C59329-1727-434F-A8D0-AE5D6397228F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B51380BE-CF17-4D1C-85E4-26562C053DC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<sst xmlns="http://schemas.openxmlformats.org/spreadsheetml/2006/main" count="525" uniqueCount="274">
  <si>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</si>
  <si>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</si>
  <si>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</si>
  <si>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</si>
  <si>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</si>
  <si>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</si>
  <si>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</si>
  <si>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</si>
  <si>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</si>
  <si>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</si>
  <si>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</si>
  <si>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</si>
  <si>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</si>
  <si>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</si>
  <si>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</si>
  <si>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</si>
  <si>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</si>
  <si>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</si>
  <si>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</si>
  <si>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</si>
  <si>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</si>
  <si>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</si>
  <si>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</si>
  <si>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</si>
  <si>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</si>
  <si>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</si>
  <si>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</si>
  <si>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</si>
  <si>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</si>
  <si>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</si>
  <si>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</si>
  <si>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</si>
  <si>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</si>
  <si>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</si>
  <si>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</si>
  <si>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</si>
  <si>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</si>
  <si>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</si>
  <si>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</si>
  <si>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</si>
  <si>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</si>
  <si>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</si>
  <si>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</si>
  <si>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Hrad Hukvaldy</t>
  </si>
  <si>
    <t>Rozpočet:</t>
  </si>
  <si>
    <t>Misto</t>
  </si>
  <si>
    <t>Sklad peletek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</si>
  <si>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</si>
  <si>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</si>
  <si>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</si>
  <si>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</si>
  <si>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</si>
  <si>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</si>
  <si>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</si>
  <si>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</si>
  <si>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</si>
  <si>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</si>
  <si>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</si>
  <si>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</si>
  <si>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</si>
  <si>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</si>
  <si>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</si>
  <si>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</si>
  <si>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</si>
  <si>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</si>
  <si>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</si>
  <si>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</si>
  <si>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</si>
  <si>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721</t>
  </si>
  <si>
    <t>Vnitřní kanalizace</t>
  </si>
  <si>
    <t>762</t>
  </si>
  <si>
    <t>Konstrukce tesařské</t>
  </si>
  <si>
    <t>764</t>
  </si>
  <si>
    <t>Konstrukce klempířské</t>
  </si>
  <si>
    <t>766</t>
  </si>
  <si>
    <t>Konstrukce truhlářské</t>
  </si>
  <si>
    <t>M22</t>
  </si>
  <si>
    <t>Montáž sdělovací a zabezp.tech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</si>
  <si>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</si>
  <si>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</si>
  <si>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</si>
  <si>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</si>
  <si>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</si>
  <si>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</si>
  <si>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</si>
  <si>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</si>
  <si>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</si>
  <si>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</si>
  <si>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</si>
  <si>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</si>
  <si>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</si>
  <si>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</si>
  <si>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</si>
  <si>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</si>
  <si>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</si>
  <si>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</si>
  <si>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</si>
  <si>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</si>
  <si>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</si>
  <si>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</si>
  <si>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</si>
  <si>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</si>
  <si>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</si>
  <si>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</si>
  <si>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</si>
  <si>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</si>
  <si>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</si>
  <si>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</si>
  <si>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</si>
  <si>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139700010RAC</t>
  </si>
  <si>
    <t>Vykopávka v uzavřeném prostoru v hornině 1-4, vynesení výkopku, odvoz 10 km, uložení na skládku</t>
  </si>
  <si>
    <t>m3</t>
  </si>
  <si>
    <t>POL2_0</t>
  </si>
  <si>
    <t>pro podlahu:17,8*0,6</t>
  </si>
  <si>
    <t>VV</t>
  </si>
  <si>
    <t>262402172R00</t>
  </si>
  <si>
    <t>Vrty povrchové 4st. diamant D do 56 hl.25 m hr.4</t>
  </si>
  <si>
    <t>m</t>
  </si>
  <si>
    <t>POL1_0</t>
  </si>
  <si>
    <t>4*2,8</t>
  </si>
  <si>
    <t>3*3,4</t>
  </si>
  <si>
    <t>262408022R00</t>
  </si>
  <si>
    <t>Přípl.za diaman.vrt.povrch.D 56, 90 st.,25 m hor.4</t>
  </si>
  <si>
    <t>282791121R00</t>
  </si>
  <si>
    <t>Injektážní trubky PVC manžetové DN do 50 mm</t>
  </si>
  <si>
    <t>perforovaná výstroj odvětrávacích vrtů:4*2,8+3*3,4</t>
  </si>
  <si>
    <t>262401171R00</t>
  </si>
  <si>
    <t>Vrty povrchové,kladivy do 56 mm,do 10 m, hor.4</t>
  </si>
  <si>
    <t>vrty pro kotvy:11*0,3</t>
  </si>
  <si>
    <t>285947111R00</t>
  </si>
  <si>
    <t>Trn z betonářské oceli D 16-20 mm do délky 3 m</t>
  </si>
  <si>
    <t>kus</t>
  </si>
  <si>
    <t>kotvení vaznic a pozednice:11</t>
  </si>
  <si>
    <t>289211111R00</t>
  </si>
  <si>
    <t>Doplnění stěny kamenivem nakupovaným</t>
  </si>
  <si>
    <t>Doplnění koruny:6,5*0,4*0,2</t>
  </si>
  <si>
    <t>Obezdívka věnce:6,5*0,1*0,3</t>
  </si>
  <si>
    <t>Úprava vnějších ústí odvětrávacích vrtů:7*0,3*0,3*0,3</t>
  </si>
  <si>
    <t>289902122R00</t>
  </si>
  <si>
    <t>Odsekání betonu stěn, vrstvy do 100 mm</t>
  </si>
  <si>
    <t>m2</t>
  </si>
  <si>
    <t>289903111R00</t>
  </si>
  <si>
    <t>Vysekání spár nad 3 cm zdiva řádkového do 10 cm</t>
  </si>
  <si>
    <t>7+11</t>
  </si>
  <si>
    <t>289201212R00</t>
  </si>
  <si>
    <t>Vyklínování uvol. kamenů, lomový kámen střední</t>
  </si>
  <si>
    <t>289472214R00</t>
  </si>
  <si>
    <t>Hl.spár.1vrst.zdiva z lom.kamene akt.maltou,střed.</t>
  </si>
  <si>
    <t>289905215R00</t>
  </si>
  <si>
    <t>Úprava spár zdiva z lom.kamene středního uhlazením</t>
  </si>
  <si>
    <t>212532111R00</t>
  </si>
  <si>
    <t>Dusané štrkové lože, fr.4-32 mm</t>
  </si>
  <si>
    <t>0,2*17,8</t>
  </si>
  <si>
    <t>451971111R00</t>
  </si>
  <si>
    <t>Položení vrstvy z geotextilie vč materiálu</t>
  </si>
  <si>
    <t>17,8*1,5</t>
  </si>
  <si>
    <t>342280110RA0</t>
  </si>
  <si>
    <t>Obklad stěn z desek Cetris tl. 12 mm, na rošt, vč. materiálu</t>
  </si>
  <si>
    <t>2,1*(3,5+2+5,5+0,2+3,3+1,9)</t>
  </si>
  <si>
    <t>42972829R</t>
  </si>
  <si>
    <t>Mřížka čtyřhranná 600 x 60 mm , vč. montáže</t>
  </si>
  <si>
    <t>POL3_0</t>
  </si>
  <si>
    <t>odvětrávání obkladu:2*(7+4+8+6+3)</t>
  </si>
  <si>
    <t>380320040RA0</t>
  </si>
  <si>
    <t>Kompletní konstrukce ze železobetonu C 25/30</t>
  </si>
  <si>
    <t>žb. věnec:6,5*0,3*0,3</t>
  </si>
  <si>
    <t>631340022RAO</t>
  </si>
  <si>
    <t>Odvětrání podlahy z prvků Iglú+,zatížení 1100kg/m2, výška prvků 18 cm, C 20/25 15 cm, výztuž 6 mm</t>
  </si>
  <si>
    <t>941941031R00</t>
  </si>
  <si>
    <t>Montáž lešení leh.řad.s podlahami,š.do 1 m, H 10 m</t>
  </si>
  <si>
    <t>u vnějšího nároží pro zapravení ústí vrtů:6*(7+6)</t>
  </si>
  <si>
    <t>941941191R00</t>
  </si>
  <si>
    <t>Příplatek za každý měsíc použití lešení k pol.1031</t>
  </si>
  <si>
    <t>941941831R00</t>
  </si>
  <si>
    <t>Demontáž lešení leh.řad.s podlahami,š.1 m, H 10 m</t>
  </si>
  <si>
    <t>952901111R00</t>
  </si>
  <si>
    <t>Vyčištění budov o výšce podlaží do 4 m</t>
  </si>
  <si>
    <t>973022251R00</t>
  </si>
  <si>
    <t>Vysekání kapes zeď kamenná pl. 0,1 m2, hl. 30 cm</t>
  </si>
  <si>
    <t>úprava vnějších ústí odvětrávacích vrtů:4+3</t>
  </si>
  <si>
    <t>971052251R00</t>
  </si>
  <si>
    <t>Vybourání otvorů zdi želbet. 0,0225 m2, tl. 45 cm</t>
  </si>
  <si>
    <t>větrací otvor ve vstupní zdi:1</t>
  </si>
  <si>
    <t>42972805R</t>
  </si>
  <si>
    <t>Mřížka čtyřhranná 150 x 150 mm , vč. montáže</t>
  </si>
  <si>
    <t>974049187R00</t>
  </si>
  <si>
    <t>Vysekání rýh v betonových zdech 20x20 cm, pro kanalizaci</t>
  </si>
  <si>
    <t>svislá rýha:1,7</t>
  </si>
  <si>
    <t>vodorovná pro napojení kanalizace:0,3</t>
  </si>
  <si>
    <t>979100011RAB</t>
  </si>
  <si>
    <t>Odvoz suti a vyb.hmot do 10 km, vnitrost. 15 m, svislá doprava z 2.NP ručním nošením</t>
  </si>
  <si>
    <t>t</t>
  </si>
  <si>
    <t>1,962+0,546+0,01578</t>
  </si>
  <si>
    <t>979990107R00</t>
  </si>
  <si>
    <t>Poplatek za uložení suti - směs betonu, cihel, dřeva, skupina odpadu 170904</t>
  </si>
  <si>
    <t>999281148R00</t>
  </si>
  <si>
    <t>Přesun hmot pro opravy a údržbu do v. 12 m,nošením</t>
  </si>
  <si>
    <t>721171809R00</t>
  </si>
  <si>
    <t>Demontáž potrubí z PVC do D 160 mm</t>
  </si>
  <si>
    <t>721170956R00</t>
  </si>
  <si>
    <t>Oprava kanalizace vsazení redukce D100/125</t>
  </si>
  <si>
    <t>721170957R00</t>
  </si>
  <si>
    <t>Oprava kanalizace vsazení redukce D125/160 mm</t>
  </si>
  <si>
    <t>831350012RA0</t>
  </si>
  <si>
    <t xml:space="preserve">Kanalizace z trub PVC hrdlových do D 160 mm, vč. trub a tvarovek </t>
  </si>
  <si>
    <t>Kanalizace:6</t>
  </si>
  <si>
    <t>Větrání:3</t>
  </si>
  <si>
    <t>286571983R</t>
  </si>
  <si>
    <t>Kus čisticí odpadní SiTech+ PP DN 125 mm, délka 279 mm, odhlučněný systém vnitřní kanalizace</t>
  </si>
  <si>
    <t>721290112R00</t>
  </si>
  <si>
    <t>Zkouška těsnosti kanalizace vodou DN 200 mm</t>
  </si>
  <si>
    <t>762512010RAB</t>
  </si>
  <si>
    <t>Podlaha z desek Cetris 26 mm , na polštářích Cetris</t>
  </si>
  <si>
    <t>762100020RA0</t>
  </si>
  <si>
    <t>Krov dřevěný, bednění Cetris celoplošné, montáž vč. materiálu</t>
  </si>
  <si>
    <t>764210010RA0</t>
  </si>
  <si>
    <t>Krytina střech z Cu plechu</t>
  </si>
  <si>
    <t>764230010RA0</t>
  </si>
  <si>
    <t>Lemování zdí z Cu plechu</t>
  </si>
  <si>
    <t>4,3+2,4+5,4</t>
  </si>
  <si>
    <t>764252010RA0</t>
  </si>
  <si>
    <t>Žlab z Cu plechu podokapní půlkruhový</t>
  </si>
  <si>
    <t>764556932R00</t>
  </si>
  <si>
    <t>Oprava odbočky Cu do 1 m, D ze 100 na 120 mm</t>
  </si>
  <si>
    <t>764246230R00</t>
  </si>
  <si>
    <t>Ventilační nástavce Cu, hladká krytina, D do 150mm</t>
  </si>
  <si>
    <t>764242230R00</t>
  </si>
  <si>
    <t>Lemování trub z Cu, hladká krytina, D do 150 mm</t>
  </si>
  <si>
    <t>764259211R00</t>
  </si>
  <si>
    <t>Kotlík kónický z Cu plechu pro trouby, D do 150 mm</t>
  </si>
  <si>
    <t>764551202R00</t>
  </si>
  <si>
    <t>Odpadní trouby z Cu plechu čtyřhranné, str. 100 mm</t>
  </si>
  <si>
    <t>766660122RAF</t>
  </si>
  <si>
    <t>Dveře atypické jednokřídlové svlakové masiv, 1050 x 2000 mm vč. kování</t>
  </si>
  <si>
    <t>766660120RA0</t>
  </si>
  <si>
    <t>Zárubně atypické masiv , 1050x2000 včetně kování</t>
  </si>
  <si>
    <t>766660036RA0</t>
  </si>
  <si>
    <t>Montáž dřevěných dveří a zárubně</t>
  </si>
  <si>
    <t>220711111R00</t>
  </si>
  <si>
    <t>Dodávka a montáž tlačítkového hlásiče</t>
  </si>
  <si>
    <t>220711112R00</t>
  </si>
  <si>
    <t>Dodávka a montáž opt. teplot. požár. detektoru</t>
  </si>
  <si>
    <t>220711402R00</t>
  </si>
  <si>
    <t>Napojení na stávajícíí kabeláž</t>
  </si>
  <si>
    <t>220711605R00</t>
  </si>
  <si>
    <t>Zkušební provoz - uvedení do provozu</t>
  </si>
  <si>
    <t>h</t>
  </si>
  <si>
    <t>650710611R00</t>
  </si>
  <si>
    <t>Demontáž trubky ohebné plastové do 32 mm</t>
  </si>
  <si>
    <t>650012211RT3</t>
  </si>
  <si>
    <t xml:space="preserve">Montáž krabice do obkladu bez zapojení, včetně dodávky krabice  </t>
  </si>
  <si>
    <t>650031621R00</t>
  </si>
  <si>
    <t>Montáž rozváděče do váhy 25 kg</t>
  </si>
  <si>
    <t>650031623R00</t>
  </si>
  <si>
    <t>Demontáž a montáž rozváděče do váhy 25 kg</t>
  </si>
  <si>
    <t>650124671RT2</t>
  </si>
  <si>
    <t>Uložení kabelu Cu 4 x 1,5 mm2 pod obklad, včetně dodávky kabelu CYKY 4 x 1,5 mm2</t>
  </si>
  <si>
    <t>650124703R00</t>
  </si>
  <si>
    <t>Uložení kabelu Cu 5 x 2,5 mm2 pod obklad</t>
  </si>
  <si>
    <t>34535580R</t>
  </si>
  <si>
    <t>Vypínač velkoplošný</t>
  </si>
  <si>
    <t>348360163R</t>
  </si>
  <si>
    <t>Svítidlo LED</t>
  </si>
  <si>
    <t>650516813R00</t>
  </si>
  <si>
    <t>Revize elektro</t>
  </si>
  <si>
    <t>Zařízení staveniště</t>
  </si>
  <si>
    <t>-</t>
  </si>
  <si>
    <t>Mimořádně ztížené dopravní podmínky</t>
  </si>
  <si>
    <t>Práce na kulturních památkách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</si>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</sst>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29D51762-6E3F-4223-BEF5-B1F8098CDB9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BBF83-89DC-4B7B-80AB-FC0B1A731E67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7E55A-720B-47E9-993D-A74605125D93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SUMIF(F47:F61,A16,I47:I61)+SUMIF(F47:F61,"PSU",I47:I61)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SUMIF(F47:F61,A17,I47:I61)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SUMIF(F47:F61,A18,I47:I61)</f>
        <v>0</v>
      </c>
      <c r="J18" s="82"/>
    </row>
    <row r="19" spans="1:10" ht="23.25" customHeight="1" x14ac:dyDescent="0.2">
      <c r="A19" s="192" t="s">
        <v>80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SUMIF(F47:F61,A19,I47:I61)</f>
        <v>0</v>
      </c>
      <c r="J19" s="82"/>
    </row>
    <row r="20" spans="1:10" ht="23.25" customHeight="1" x14ac:dyDescent="0.2">
      <c r="A20" s="192" t="s">
        <v>81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SUMIF(F47:F61,A20,I47:I61)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45588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47</v>
      </c>
      <c r="C39" s="137" t="s">
        <v>46</v>
      </c>
      <c r="D39" s="138"/>
      <c r="E39" s="138"/>
      <c r="F39" s="146">
        <f>'Rozpočet Pol'!AC112</f>
        <v>0</v>
      </c>
      <c r="G39" s="147">
        <f>'Rozpočet Pol'!AD112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48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50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52</v>
      </c>
      <c r="C47" s="174" t="s">
        <v>53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54</v>
      </c>
      <c r="C48" s="164" t="s">
        <v>55</v>
      </c>
      <c r="D48" s="166"/>
      <c r="E48" s="166"/>
      <c r="F48" s="182" t="s">
        <v>23</v>
      </c>
      <c r="G48" s="183"/>
      <c r="H48" s="183"/>
      <c r="I48" s="184">
        <f>'Rozpočet Pol'!G11</f>
        <v>0</v>
      </c>
      <c r="J48" s="184"/>
    </row>
    <row r="49" spans="1:10" ht="25.5" customHeight="1" x14ac:dyDescent="0.2">
      <c r="A49" s="162"/>
      <c r="B49" s="165" t="s">
        <v>56</v>
      </c>
      <c r="C49" s="164" t="s">
        <v>57</v>
      </c>
      <c r="D49" s="166"/>
      <c r="E49" s="166"/>
      <c r="F49" s="182" t="s">
        <v>23</v>
      </c>
      <c r="G49" s="183"/>
      <c r="H49" s="183"/>
      <c r="I49" s="184">
        <f>'Rozpočet Pol'!G36</f>
        <v>0</v>
      </c>
      <c r="J49" s="184"/>
    </row>
    <row r="50" spans="1:10" ht="25.5" customHeight="1" x14ac:dyDescent="0.2">
      <c r="A50" s="162"/>
      <c r="B50" s="165" t="s">
        <v>58</v>
      </c>
      <c r="C50" s="164" t="s">
        <v>59</v>
      </c>
      <c r="D50" s="166"/>
      <c r="E50" s="166"/>
      <c r="F50" s="182" t="s">
        <v>23</v>
      </c>
      <c r="G50" s="183"/>
      <c r="H50" s="183"/>
      <c r="I50" s="184">
        <f>'Rozpočet Pol'!G43</f>
        <v>0</v>
      </c>
      <c r="J50" s="184"/>
    </row>
    <row r="51" spans="1:10" ht="25.5" customHeight="1" x14ac:dyDescent="0.2">
      <c r="A51" s="162"/>
      <c r="B51" s="165" t="s">
        <v>60</v>
      </c>
      <c r="C51" s="164" t="s">
        <v>61</v>
      </c>
      <c r="D51" s="166"/>
      <c r="E51" s="166"/>
      <c r="F51" s="182" t="s">
        <v>23</v>
      </c>
      <c r="G51" s="183"/>
      <c r="H51" s="183"/>
      <c r="I51" s="184">
        <f>'Rozpočet Pol'!G45</f>
        <v>0</v>
      </c>
      <c r="J51" s="184"/>
    </row>
    <row r="52" spans="1:10" ht="25.5" customHeight="1" x14ac:dyDescent="0.2">
      <c r="A52" s="162"/>
      <c r="B52" s="165" t="s">
        <v>62</v>
      </c>
      <c r="C52" s="164" t="s">
        <v>63</v>
      </c>
      <c r="D52" s="166"/>
      <c r="E52" s="166"/>
      <c r="F52" s="182" t="s">
        <v>23</v>
      </c>
      <c r="G52" s="183"/>
      <c r="H52" s="183"/>
      <c r="I52" s="184">
        <f>'Rozpočet Pol'!G50</f>
        <v>0</v>
      </c>
      <c r="J52" s="184"/>
    </row>
    <row r="53" spans="1:10" ht="25.5" customHeight="1" x14ac:dyDescent="0.2">
      <c r="A53" s="162"/>
      <c r="B53" s="165" t="s">
        <v>64</v>
      </c>
      <c r="C53" s="164" t="s">
        <v>65</v>
      </c>
      <c r="D53" s="166"/>
      <c r="E53" s="166"/>
      <c r="F53" s="182" t="s">
        <v>23</v>
      </c>
      <c r="G53" s="183"/>
      <c r="H53" s="183"/>
      <c r="I53" s="184">
        <f>'Rozpočet Pol'!G52</f>
        <v>0</v>
      </c>
      <c r="J53" s="184"/>
    </row>
    <row r="54" spans="1:10" ht="25.5" customHeight="1" x14ac:dyDescent="0.2">
      <c r="A54" s="162"/>
      <c r="B54" s="165" t="s">
        <v>66</v>
      </c>
      <c r="C54" s="164" t="s">
        <v>67</v>
      </c>
      <c r="D54" s="166"/>
      <c r="E54" s="166"/>
      <c r="F54" s="182" t="s">
        <v>23</v>
      </c>
      <c r="G54" s="183"/>
      <c r="H54" s="183"/>
      <c r="I54" s="184">
        <f>'Rozpočet Pol'!G64</f>
        <v>0</v>
      </c>
      <c r="J54" s="184"/>
    </row>
    <row r="55" spans="1:10" ht="25.5" customHeight="1" x14ac:dyDescent="0.2">
      <c r="A55" s="162"/>
      <c r="B55" s="165" t="s">
        <v>68</v>
      </c>
      <c r="C55" s="164" t="s">
        <v>69</v>
      </c>
      <c r="D55" s="166"/>
      <c r="E55" s="166"/>
      <c r="F55" s="182" t="s">
        <v>24</v>
      </c>
      <c r="G55" s="183"/>
      <c r="H55" s="183"/>
      <c r="I55" s="184">
        <f>'Rozpočet Pol'!G66</f>
        <v>0</v>
      </c>
      <c r="J55" s="184"/>
    </row>
    <row r="56" spans="1:10" ht="25.5" customHeight="1" x14ac:dyDescent="0.2">
      <c r="A56" s="162"/>
      <c r="B56" s="165" t="s">
        <v>70</v>
      </c>
      <c r="C56" s="164" t="s">
        <v>71</v>
      </c>
      <c r="D56" s="166"/>
      <c r="E56" s="166"/>
      <c r="F56" s="182" t="s">
        <v>24</v>
      </c>
      <c r="G56" s="183"/>
      <c r="H56" s="183"/>
      <c r="I56" s="184">
        <f>'Rozpočet Pol'!G75</f>
        <v>0</v>
      </c>
      <c r="J56" s="184"/>
    </row>
    <row r="57" spans="1:10" ht="25.5" customHeight="1" x14ac:dyDescent="0.2">
      <c r="A57" s="162"/>
      <c r="B57" s="165" t="s">
        <v>72</v>
      </c>
      <c r="C57" s="164" t="s">
        <v>73</v>
      </c>
      <c r="D57" s="166"/>
      <c r="E57" s="166"/>
      <c r="F57" s="182" t="s">
        <v>24</v>
      </c>
      <c r="G57" s="183"/>
      <c r="H57" s="183"/>
      <c r="I57" s="184">
        <f>'Rozpočet Pol'!G78</f>
        <v>0</v>
      </c>
      <c r="J57" s="184"/>
    </row>
    <row r="58" spans="1:10" ht="25.5" customHeight="1" x14ac:dyDescent="0.2">
      <c r="A58" s="162"/>
      <c r="B58" s="165" t="s">
        <v>74</v>
      </c>
      <c r="C58" s="164" t="s">
        <v>75</v>
      </c>
      <c r="D58" s="166"/>
      <c r="E58" s="166"/>
      <c r="F58" s="182" t="s">
        <v>24</v>
      </c>
      <c r="G58" s="183"/>
      <c r="H58" s="183"/>
      <c r="I58" s="184">
        <f>'Rozpočet Pol'!G88</f>
        <v>0</v>
      </c>
      <c r="J58" s="184"/>
    </row>
    <row r="59" spans="1:10" ht="25.5" customHeight="1" x14ac:dyDescent="0.2">
      <c r="A59" s="162"/>
      <c r="B59" s="165" t="s">
        <v>76</v>
      </c>
      <c r="C59" s="164" t="s">
        <v>77</v>
      </c>
      <c r="D59" s="166"/>
      <c r="E59" s="166"/>
      <c r="F59" s="182" t="s">
        <v>25</v>
      </c>
      <c r="G59" s="183"/>
      <c r="H59" s="183"/>
      <c r="I59" s="184">
        <f>'Rozpočet Pol'!G92</f>
        <v>0</v>
      </c>
      <c r="J59" s="184"/>
    </row>
    <row r="60" spans="1:10" ht="25.5" customHeight="1" x14ac:dyDescent="0.2">
      <c r="A60" s="162"/>
      <c r="B60" s="165" t="s">
        <v>78</v>
      </c>
      <c r="C60" s="164" t="s">
        <v>79</v>
      </c>
      <c r="D60" s="166"/>
      <c r="E60" s="166"/>
      <c r="F60" s="182" t="s">
        <v>25</v>
      </c>
      <c r="G60" s="183"/>
      <c r="H60" s="183"/>
      <c r="I60" s="184">
        <f>'Rozpočet Pol'!G97</f>
        <v>0</v>
      </c>
      <c r="J60" s="184"/>
    </row>
    <row r="61" spans="1:10" ht="25.5" customHeight="1" x14ac:dyDescent="0.2">
      <c r="A61" s="162"/>
      <c r="B61" s="176" t="s">
        <v>80</v>
      </c>
      <c r="C61" s="177" t="s">
        <v>26</v>
      </c>
      <c r="D61" s="178"/>
      <c r="E61" s="178"/>
      <c r="F61" s="185" t="s">
        <v>80</v>
      </c>
      <c r="G61" s="186"/>
      <c r="H61" s="186"/>
      <c r="I61" s="187">
        <f>'Rozpočet Pol'!G107</f>
        <v>0</v>
      </c>
      <c r="J61" s="187"/>
    </row>
    <row r="62" spans="1:10" ht="25.5" customHeight="1" x14ac:dyDescent="0.2">
      <c r="A62" s="163"/>
      <c r="B62" s="169" t="s">
        <v>1</v>
      </c>
      <c r="C62" s="169"/>
      <c r="D62" s="170"/>
      <c r="E62" s="170"/>
      <c r="F62" s="188"/>
      <c r="G62" s="189"/>
      <c r="H62" s="189"/>
      <c r="I62" s="190">
        <f>SUM(I47:I61)</f>
        <v>0</v>
      </c>
      <c r="J62" s="190"/>
    </row>
    <row r="63" spans="1:10" x14ac:dyDescent="0.2">
      <c r="F63" s="191"/>
      <c r="G63" s="129"/>
      <c r="H63" s="191"/>
      <c r="I63" s="129"/>
      <c r="J63" s="129"/>
    </row>
    <row r="64" spans="1:10" x14ac:dyDescent="0.2">
      <c r="F64" s="191"/>
      <c r="G64" s="129"/>
      <c r="H64" s="191"/>
      <c r="I64" s="129"/>
      <c r="J64" s="129"/>
    </row>
    <row r="65" spans="6:10" x14ac:dyDescent="0.2">
      <c r="F65" s="191"/>
      <c r="G65" s="129"/>
      <c r="H65" s="191"/>
      <c r="I65" s="129"/>
      <c r="J6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I60:J60"/>
    <mergeCell ref="C60:E60"/>
    <mergeCell ref="I61:J61"/>
    <mergeCell ref="C61:E61"/>
    <mergeCell ref="I62:J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8C1E7-5582-4518-9654-FCFBAD9546C7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0A915-B02E-4ABC-8D70-97C912BF28C0}">
  <sheetPr>
    <outlinePr summaryBelow="0"/>
  </sheetPr>
  <dimension ref="A1:BH122"/>
  <sheetViews>
    <sheetView workbookViewId="0">
      <pane ySplit="7" topLeftCell="A96" activePane="bottomLeft" state="frozen"/>
      <selection pane="bottomLeft" activeCell="F99" sqref="F99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83</v>
      </c>
    </row>
    <row r="2" spans="1:60" ht="24.95" customHeight="1" x14ac:dyDescent="0.2">
      <c r="A2" s="201" t="s">
        <v>82</v>
      </c>
      <c r="B2" s="195"/>
      <c r="C2" s="196" t="s">
        <v>46</v>
      </c>
      <c r="D2" s="197"/>
      <c r="E2" s="197"/>
      <c r="F2" s="197"/>
      <c r="G2" s="203"/>
      <c r="AE2" t="s">
        <v>84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85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86</v>
      </c>
    </row>
    <row r="5" spans="1:60" hidden="1" x14ac:dyDescent="0.2">
      <c r="A5" s="205" t="s">
        <v>87</v>
      </c>
      <c r="B5" s="206"/>
      <c r="C5" s="207"/>
      <c r="D5" s="208"/>
      <c r="E5" s="208"/>
      <c r="F5" s="208"/>
      <c r="G5" s="209"/>
      <c r="AE5" t="s">
        <v>88</v>
      </c>
    </row>
    <row r="7" spans="1:60" ht="38.25" x14ac:dyDescent="0.2">
      <c r="A7" s="214" t="s">
        <v>89</v>
      </c>
      <c r="B7" s="215" t="s">
        <v>90</v>
      </c>
      <c r="C7" s="215" t="s">
        <v>91</v>
      </c>
      <c r="D7" s="214" t="s">
        <v>92</v>
      </c>
      <c r="E7" s="214" t="s">
        <v>93</v>
      </c>
      <c r="F7" s="210" t="s">
        <v>94</v>
      </c>
      <c r="G7" s="233" t="s">
        <v>28</v>
      </c>
      <c r="H7" s="234" t="s">
        <v>29</v>
      </c>
      <c r="I7" s="234" t="s">
        <v>95</v>
      </c>
      <c r="J7" s="234" t="s">
        <v>30</v>
      </c>
      <c r="K7" s="234" t="s">
        <v>96</v>
      </c>
      <c r="L7" s="234" t="s">
        <v>97</v>
      </c>
      <c r="M7" s="234" t="s">
        <v>98</v>
      </c>
      <c r="N7" s="234" t="s">
        <v>99</v>
      </c>
      <c r="O7" s="234" t="s">
        <v>100</v>
      </c>
      <c r="P7" s="234" t="s">
        <v>101</v>
      </c>
      <c r="Q7" s="234" t="s">
        <v>102</v>
      </c>
      <c r="R7" s="234" t="s">
        <v>103</v>
      </c>
      <c r="S7" s="234" t="s">
        <v>104</v>
      </c>
      <c r="T7" s="234" t="s">
        <v>105</v>
      </c>
      <c r="U7" s="217" t="s">
        <v>106</v>
      </c>
    </row>
    <row r="8" spans="1:60" x14ac:dyDescent="0.2">
      <c r="A8" s="235" t="s">
        <v>107</v>
      </c>
      <c r="B8" s="236" t="s">
        <v>52</v>
      </c>
      <c r="C8" s="237" t="s">
        <v>53</v>
      </c>
      <c r="D8" s="238"/>
      <c r="E8" s="239"/>
      <c r="F8" s="240"/>
      <c r="G8" s="240">
        <f>SUMIF(AE9:AE10,"&lt;&gt;NOR",G9:G10)</f>
        <v>0</v>
      </c>
      <c r="H8" s="240"/>
      <c r="I8" s="240">
        <f>SUM(I9:I10)</f>
        <v>0</v>
      </c>
      <c r="J8" s="240"/>
      <c r="K8" s="240">
        <f>SUM(K9:K10)</f>
        <v>0</v>
      </c>
      <c r="L8" s="240"/>
      <c r="M8" s="240">
        <f>SUM(M9:M10)</f>
        <v>0</v>
      </c>
      <c r="N8" s="216"/>
      <c r="O8" s="216">
        <f>SUM(O9:O10)</f>
        <v>0</v>
      </c>
      <c r="P8" s="216"/>
      <c r="Q8" s="216">
        <f>SUM(Q9:Q10)</f>
        <v>0</v>
      </c>
      <c r="R8" s="216"/>
      <c r="S8" s="216"/>
      <c r="T8" s="235"/>
      <c r="U8" s="216">
        <f>SUM(U9:U10)</f>
        <v>125.89</v>
      </c>
      <c r="AE8" t="s">
        <v>108</v>
      </c>
    </row>
    <row r="9" spans="1:60" ht="22.5" outlineLevel="1" x14ac:dyDescent="0.2">
      <c r="A9" s="212">
        <v>1</v>
      </c>
      <c r="B9" s="218" t="s">
        <v>109</v>
      </c>
      <c r="C9" s="262" t="s">
        <v>110</v>
      </c>
      <c r="D9" s="220" t="s">
        <v>111</v>
      </c>
      <c r="E9" s="227">
        <v>10.68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11.787000000000001</v>
      </c>
      <c r="U9" s="221">
        <f>ROUND(E9*T9,2)</f>
        <v>125.89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112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8"/>
      <c r="C10" s="263" t="s">
        <v>113</v>
      </c>
      <c r="D10" s="223"/>
      <c r="E10" s="228">
        <v>10.68</v>
      </c>
      <c r="F10" s="231"/>
      <c r="G10" s="231"/>
      <c r="H10" s="231"/>
      <c r="I10" s="231"/>
      <c r="J10" s="231"/>
      <c r="K10" s="231"/>
      <c r="L10" s="231"/>
      <c r="M10" s="231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114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x14ac:dyDescent="0.2">
      <c r="A11" s="213" t="s">
        <v>107</v>
      </c>
      <c r="B11" s="219" t="s">
        <v>54</v>
      </c>
      <c r="C11" s="264" t="s">
        <v>55</v>
      </c>
      <c r="D11" s="224"/>
      <c r="E11" s="229"/>
      <c r="F11" s="232"/>
      <c r="G11" s="232">
        <f>SUMIF(AE12:AE35,"&lt;&gt;NOR",G12:G35)</f>
        <v>0</v>
      </c>
      <c r="H11" s="232"/>
      <c r="I11" s="232">
        <f>SUM(I12:I35)</f>
        <v>0</v>
      </c>
      <c r="J11" s="232"/>
      <c r="K11" s="232">
        <f>SUM(K12:K35)</f>
        <v>0</v>
      </c>
      <c r="L11" s="232"/>
      <c r="M11" s="232">
        <f>SUM(M12:M35)</f>
        <v>0</v>
      </c>
      <c r="N11" s="225"/>
      <c r="O11" s="225">
        <f>SUM(O12:O35)</f>
        <v>8.5710100000000011</v>
      </c>
      <c r="P11" s="225"/>
      <c r="Q11" s="225">
        <f>SUM(Q12:Q35)</f>
        <v>1.962</v>
      </c>
      <c r="R11" s="225"/>
      <c r="S11" s="225"/>
      <c r="T11" s="226"/>
      <c r="U11" s="225">
        <f>SUM(U12:U35)</f>
        <v>230.78999999999996</v>
      </c>
      <c r="AE11" t="s">
        <v>108</v>
      </c>
    </row>
    <row r="12" spans="1:60" outlineLevel="1" x14ac:dyDescent="0.2">
      <c r="A12" s="212">
        <v>2</v>
      </c>
      <c r="B12" s="218" t="s">
        <v>115</v>
      </c>
      <c r="C12" s="262" t="s">
        <v>116</v>
      </c>
      <c r="D12" s="220" t="s">
        <v>117</v>
      </c>
      <c r="E12" s="227">
        <v>21.4</v>
      </c>
      <c r="F12" s="230">
        <f>H12+J12</f>
        <v>0</v>
      </c>
      <c r="G12" s="231">
        <f>ROUND(E12*F12,2)</f>
        <v>0</v>
      </c>
      <c r="H12" s="231"/>
      <c r="I12" s="231">
        <f>ROUND(E12*H12,2)</f>
        <v>0</v>
      </c>
      <c r="J12" s="231"/>
      <c r="K12" s="231">
        <f>ROUND(E12*J12,2)</f>
        <v>0</v>
      </c>
      <c r="L12" s="231">
        <v>21</v>
      </c>
      <c r="M12" s="231">
        <f>G12*(1+L12/100)</f>
        <v>0</v>
      </c>
      <c r="N12" s="221">
        <v>3.4000000000000002E-4</v>
      </c>
      <c r="O12" s="221">
        <f>ROUND(E12*N12,5)</f>
        <v>7.28E-3</v>
      </c>
      <c r="P12" s="221">
        <v>0</v>
      </c>
      <c r="Q12" s="221">
        <f>ROUND(E12*P12,5)</f>
        <v>0</v>
      </c>
      <c r="R12" s="221"/>
      <c r="S12" s="221"/>
      <c r="T12" s="222">
        <v>0.93799999999999994</v>
      </c>
      <c r="U12" s="221">
        <f>ROUND(E12*T12,2)</f>
        <v>20.07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118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18"/>
      <c r="C13" s="263" t="s">
        <v>119</v>
      </c>
      <c r="D13" s="223"/>
      <c r="E13" s="228">
        <v>11.2</v>
      </c>
      <c r="F13" s="231"/>
      <c r="G13" s="231"/>
      <c r="H13" s="231"/>
      <c r="I13" s="231"/>
      <c r="J13" s="231"/>
      <c r="K13" s="231"/>
      <c r="L13" s="231"/>
      <c r="M13" s="231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114</v>
      </c>
      <c r="AF13" s="211">
        <v>0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8"/>
      <c r="C14" s="263" t="s">
        <v>120</v>
      </c>
      <c r="D14" s="223"/>
      <c r="E14" s="228">
        <v>10.199999999999999</v>
      </c>
      <c r="F14" s="231"/>
      <c r="G14" s="231"/>
      <c r="H14" s="231"/>
      <c r="I14" s="231"/>
      <c r="J14" s="231"/>
      <c r="K14" s="231"/>
      <c r="L14" s="231"/>
      <c r="M14" s="231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114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3</v>
      </c>
      <c r="B15" s="218" t="s">
        <v>121</v>
      </c>
      <c r="C15" s="262" t="s">
        <v>122</v>
      </c>
      <c r="D15" s="220" t="s">
        <v>117</v>
      </c>
      <c r="E15" s="227">
        <v>21.4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21</v>
      </c>
      <c r="M15" s="231">
        <f>G15*(1+L15/100)</f>
        <v>0</v>
      </c>
      <c r="N15" s="221">
        <v>1E-4</v>
      </c>
      <c r="O15" s="221">
        <f>ROUND(E15*N15,5)</f>
        <v>2.14E-3</v>
      </c>
      <c r="P15" s="221">
        <v>0</v>
      </c>
      <c r="Q15" s="221">
        <f>ROUND(E15*P15,5)</f>
        <v>0</v>
      </c>
      <c r="R15" s="221"/>
      <c r="S15" s="221"/>
      <c r="T15" s="222">
        <v>0.28000000000000003</v>
      </c>
      <c r="U15" s="221">
        <f>ROUND(E15*T15,2)</f>
        <v>5.99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118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4</v>
      </c>
      <c r="B16" s="218" t="s">
        <v>123</v>
      </c>
      <c r="C16" s="262" t="s">
        <v>124</v>
      </c>
      <c r="D16" s="220" t="s">
        <v>117</v>
      </c>
      <c r="E16" s="227">
        <v>21.4</v>
      </c>
      <c r="F16" s="230">
        <f>H16+J16</f>
        <v>0</v>
      </c>
      <c r="G16" s="231">
        <f>ROUND(E16*F16,2)</f>
        <v>0</v>
      </c>
      <c r="H16" s="231"/>
      <c r="I16" s="231">
        <f>ROUND(E16*H16,2)</f>
        <v>0</v>
      </c>
      <c r="J16" s="231"/>
      <c r="K16" s="231">
        <f>ROUND(E16*J16,2)</f>
        <v>0</v>
      </c>
      <c r="L16" s="231">
        <v>21</v>
      </c>
      <c r="M16" s="231">
        <f>G16*(1+L16/100)</f>
        <v>0</v>
      </c>
      <c r="N16" s="221">
        <v>1.5E-3</v>
      </c>
      <c r="O16" s="221">
        <f>ROUND(E16*N16,5)</f>
        <v>3.2099999999999997E-2</v>
      </c>
      <c r="P16" s="221">
        <v>0</v>
      </c>
      <c r="Q16" s="221">
        <f>ROUND(E16*P16,5)</f>
        <v>0</v>
      </c>
      <c r="R16" s="221"/>
      <c r="S16" s="221"/>
      <c r="T16" s="222">
        <v>0.24</v>
      </c>
      <c r="U16" s="221">
        <f>ROUND(E16*T16,2)</f>
        <v>5.14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118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/>
      <c r="B17" s="218"/>
      <c r="C17" s="263" t="s">
        <v>125</v>
      </c>
      <c r="D17" s="223"/>
      <c r="E17" s="228">
        <v>21.4</v>
      </c>
      <c r="F17" s="231"/>
      <c r="G17" s="231"/>
      <c r="H17" s="231"/>
      <c r="I17" s="231"/>
      <c r="J17" s="231"/>
      <c r="K17" s="231"/>
      <c r="L17" s="231"/>
      <c r="M17" s="231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114</v>
      </c>
      <c r="AF17" s="211">
        <v>0</v>
      </c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5</v>
      </c>
      <c r="B18" s="218" t="s">
        <v>126</v>
      </c>
      <c r="C18" s="262" t="s">
        <v>127</v>
      </c>
      <c r="D18" s="220" t="s">
        <v>117</v>
      </c>
      <c r="E18" s="227">
        <v>3.3</v>
      </c>
      <c r="F18" s="230">
        <f>H18+J18</f>
        <v>0</v>
      </c>
      <c r="G18" s="231">
        <f>ROUND(E18*F18,2)</f>
        <v>0</v>
      </c>
      <c r="H18" s="231"/>
      <c r="I18" s="231">
        <f>ROUND(E18*H18,2)</f>
        <v>0</v>
      </c>
      <c r="J18" s="231"/>
      <c r="K18" s="231">
        <f>ROUND(E18*J18,2)</f>
        <v>0</v>
      </c>
      <c r="L18" s="231">
        <v>21</v>
      </c>
      <c r="M18" s="231">
        <f>G18*(1+L18/100)</f>
        <v>0</v>
      </c>
      <c r="N18" s="221">
        <v>4.0000000000000003E-5</v>
      </c>
      <c r="O18" s="221">
        <f>ROUND(E18*N18,5)</f>
        <v>1.2999999999999999E-4</v>
      </c>
      <c r="P18" s="221">
        <v>0</v>
      </c>
      <c r="Q18" s="221">
        <f>ROUND(E18*P18,5)</f>
        <v>0</v>
      </c>
      <c r="R18" s="221"/>
      <c r="S18" s="221"/>
      <c r="T18" s="222">
        <v>1.22</v>
      </c>
      <c r="U18" s="221">
        <f>ROUND(E18*T18,2)</f>
        <v>4.03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118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8"/>
      <c r="C19" s="263" t="s">
        <v>128</v>
      </c>
      <c r="D19" s="223"/>
      <c r="E19" s="228">
        <v>3.3</v>
      </c>
      <c r="F19" s="231"/>
      <c r="G19" s="231"/>
      <c r="H19" s="231"/>
      <c r="I19" s="231"/>
      <c r="J19" s="231"/>
      <c r="K19" s="231"/>
      <c r="L19" s="231"/>
      <c r="M19" s="231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114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6</v>
      </c>
      <c r="B20" s="218" t="s">
        <v>129</v>
      </c>
      <c r="C20" s="262" t="s">
        <v>130</v>
      </c>
      <c r="D20" s="220" t="s">
        <v>131</v>
      </c>
      <c r="E20" s="227">
        <v>11</v>
      </c>
      <c r="F20" s="230">
        <f>H20+J20</f>
        <v>0</v>
      </c>
      <c r="G20" s="231">
        <f>ROUND(E20*F20,2)</f>
        <v>0</v>
      </c>
      <c r="H20" s="231"/>
      <c r="I20" s="231">
        <f>ROUND(E20*H20,2)</f>
        <v>0</v>
      </c>
      <c r="J20" s="231"/>
      <c r="K20" s="231">
        <f>ROUND(E20*J20,2)</f>
        <v>0</v>
      </c>
      <c r="L20" s="231">
        <v>21</v>
      </c>
      <c r="M20" s="231">
        <f>G20*(1+L20/100)</f>
        <v>0</v>
      </c>
      <c r="N20" s="221">
        <v>1.7520000000000001E-2</v>
      </c>
      <c r="O20" s="221">
        <f>ROUND(E20*N20,5)</f>
        <v>0.19272</v>
      </c>
      <c r="P20" s="221">
        <v>0</v>
      </c>
      <c r="Q20" s="221">
        <f>ROUND(E20*P20,5)</f>
        <v>0</v>
      </c>
      <c r="R20" s="221"/>
      <c r="S20" s="221"/>
      <c r="T20" s="222">
        <v>1.2649999999999999</v>
      </c>
      <c r="U20" s="221">
        <f>ROUND(E20*T20,2)</f>
        <v>13.92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118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/>
      <c r="B21" s="218"/>
      <c r="C21" s="263" t="s">
        <v>132</v>
      </c>
      <c r="D21" s="223"/>
      <c r="E21" s="228">
        <v>11</v>
      </c>
      <c r="F21" s="231"/>
      <c r="G21" s="231"/>
      <c r="H21" s="231"/>
      <c r="I21" s="231"/>
      <c r="J21" s="231"/>
      <c r="K21" s="231"/>
      <c r="L21" s="231"/>
      <c r="M21" s="231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114</v>
      </c>
      <c r="AF21" s="211">
        <v>0</v>
      </c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7</v>
      </c>
      <c r="B22" s="218" t="s">
        <v>133</v>
      </c>
      <c r="C22" s="262" t="s">
        <v>134</v>
      </c>
      <c r="D22" s="220" t="s">
        <v>111</v>
      </c>
      <c r="E22" s="227">
        <v>0.90400000000000003</v>
      </c>
      <c r="F22" s="230">
        <f>H22+J22</f>
        <v>0</v>
      </c>
      <c r="G22" s="231">
        <f>ROUND(E22*F22,2)</f>
        <v>0</v>
      </c>
      <c r="H22" s="231"/>
      <c r="I22" s="231">
        <f>ROUND(E22*H22,2)</f>
        <v>0</v>
      </c>
      <c r="J22" s="231"/>
      <c r="K22" s="231">
        <f>ROUND(E22*J22,2)</f>
        <v>0</v>
      </c>
      <c r="L22" s="231">
        <v>21</v>
      </c>
      <c r="M22" s="231">
        <f>G22*(1+L22/100)</f>
        <v>0</v>
      </c>
      <c r="N22" s="221">
        <v>0.50948000000000004</v>
      </c>
      <c r="O22" s="221">
        <f>ROUND(E22*N22,5)</f>
        <v>0.46056999999999998</v>
      </c>
      <c r="P22" s="221">
        <v>0</v>
      </c>
      <c r="Q22" s="221">
        <f>ROUND(E22*P22,5)</f>
        <v>0</v>
      </c>
      <c r="R22" s="221"/>
      <c r="S22" s="221"/>
      <c r="T22" s="222">
        <v>44.402999999999999</v>
      </c>
      <c r="U22" s="221">
        <f>ROUND(E22*T22,2)</f>
        <v>40.14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118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18"/>
      <c r="C23" s="263" t="s">
        <v>135</v>
      </c>
      <c r="D23" s="223"/>
      <c r="E23" s="228">
        <v>0.52</v>
      </c>
      <c r="F23" s="231"/>
      <c r="G23" s="231"/>
      <c r="H23" s="231"/>
      <c r="I23" s="231"/>
      <c r="J23" s="231"/>
      <c r="K23" s="231"/>
      <c r="L23" s="231"/>
      <c r="M23" s="231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114</v>
      </c>
      <c r="AF23" s="211">
        <v>0</v>
      </c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/>
      <c r="B24" s="218"/>
      <c r="C24" s="263" t="s">
        <v>136</v>
      </c>
      <c r="D24" s="223"/>
      <c r="E24" s="228">
        <v>0.19500000000000001</v>
      </c>
      <c r="F24" s="231"/>
      <c r="G24" s="231"/>
      <c r="H24" s="231"/>
      <c r="I24" s="231"/>
      <c r="J24" s="231"/>
      <c r="K24" s="231"/>
      <c r="L24" s="231"/>
      <c r="M24" s="231"/>
      <c r="N24" s="221"/>
      <c r="O24" s="221"/>
      <c r="P24" s="221"/>
      <c r="Q24" s="221"/>
      <c r="R24" s="221"/>
      <c r="S24" s="221"/>
      <c r="T24" s="222"/>
      <c r="U24" s="221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114</v>
      </c>
      <c r="AF24" s="211">
        <v>0</v>
      </c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2"/>
      <c r="B25" s="218"/>
      <c r="C25" s="263" t="s">
        <v>137</v>
      </c>
      <c r="D25" s="223"/>
      <c r="E25" s="228">
        <v>0.189</v>
      </c>
      <c r="F25" s="231"/>
      <c r="G25" s="231"/>
      <c r="H25" s="231"/>
      <c r="I25" s="231"/>
      <c r="J25" s="231"/>
      <c r="K25" s="231"/>
      <c r="L25" s="231"/>
      <c r="M25" s="231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114</v>
      </c>
      <c r="AF25" s="211">
        <v>0</v>
      </c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8</v>
      </c>
      <c r="B26" s="218" t="s">
        <v>138</v>
      </c>
      <c r="C26" s="262" t="s">
        <v>139</v>
      </c>
      <c r="D26" s="220" t="s">
        <v>140</v>
      </c>
      <c r="E26" s="227">
        <v>6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21</v>
      </c>
      <c r="M26" s="231">
        <f>G26*(1+L26/100)</f>
        <v>0</v>
      </c>
      <c r="N26" s="221">
        <v>6.0000000000000002E-5</v>
      </c>
      <c r="O26" s="221">
        <f>ROUND(E26*N26,5)</f>
        <v>3.6000000000000002E-4</v>
      </c>
      <c r="P26" s="221">
        <v>0.20699999999999999</v>
      </c>
      <c r="Q26" s="221">
        <f>ROUND(E26*P26,5)</f>
        <v>1.242</v>
      </c>
      <c r="R26" s="221"/>
      <c r="S26" s="221"/>
      <c r="T26" s="222">
        <v>1.9810000000000001</v>
      </c>
      <c r="U26" s="221">
        <f>ROUND(E26*T26,2)</f>
        <v>11.89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118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9</v>
      </c>
      <c r="B27" s="218" t="s">
        <v>141</v>
      </c>
      <c r="C27" s="262" t="s">
        <v>142</v>
      </c>
      <c r="D27" s="220" t="s">
        <v>140</v>
      </c>
      <c r="E27" s="227">
        <v>18</v>
      </c>
      <c r="F27" s="230">
        <f>H27+J27</f>
        <v>0</v>
      </c>
      <c r="G27" s="231">
        <f>ROUND(E27*F27,2)</f>
        <v>0</v>
      </c>
      <c r="H27" s="231"/>
      <c r="I27" s="231">
        <f>ROUND(E27*H27,2)</f>
        <v>0</v>
      </c>
      <c r="J27" s="231"/>
      <c r="K27" s="231">
        <f>ROUND(E27*J27,2)</f>
        <v>0</v>
      </c>
      <c r="L27" s="231">
        <v>21</v>
      </c>
      <c r="M27" s="231">
        <f>G27*(1+L27/100)</f>
        <v>0</v>
      </c>
      <c r="N27" s="221">
        <v>1.9000000000000001E-4</v>
      </c>
      <c r="O27" s="221">
        <f>ROUND(E27*N27,5)</f>
        <v>3.4199999999999999E-3</v>
      </c>
      <c r="P27" s="221">
        <v>0.04</v>
      </c>
      <c r="Q27" s="221">
        <f>ROUND(E27*P27,5)</f>
        <v>0.72</v>
      </c>
      <c r="R27" s="221"/>
      <c r="S27" s="221"/>
      <c r="T27" s="222">
        <v>2.4489999999999998</v>
      </c>
      <c r="U27" s="221">
        <f>ROUND(E27*T27,2)</f>
        <v>44.08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118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/>
      <c r="B28" s="218"/>
      <c r="C28" s="263" t="s">
        <v>143</v>
      </c>
      <c r="D28" s="223"/>
      <c r="E28" s="228">
        <v>18</v>
      </c>
      <c r="F28" s="231"/>
      <c r="G28" s="231"/>
      <c r="H28" s="231"/>
      <c r="I28" s="231"/>
      <c r="J28" s="231"/>
      <c r="K28" s="231"/>
      <c r="L28" s="231"/>
      <c r="M28" s="231"/>
      <c r="N28" s="221"/>
      <c r="O28" s="221"/>
      <c r="P28" s="221"/>
      <c r="Q28" s="221"/>
      <c r="R28" s="221"/>
      <c r="S28" s="221"/>
      <c r="T28" s="222"/>
      <c r="U28" s="22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114</v>
      </c>
      <c r="AF28" s="211">
        <v>0</v>
      </c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10</v>
      </c>
      <c r="B29" s="218" t="s">
        <v>144</v>
      </c>
      <c r="C29" s="262" t="s">
        <v>145</v>
      </c>
      <c r="D29" s="220" t="s">
        <v>140</v>
      </c>
      <c r="E29" s="227">
        <v>18</v>
      </c>
      <c r="F29" s="230">
        <f>H29+J29</f>
        <v>0</v>
      </c>
      <c r="G29" s="231">
        <f>ROUND(E29*F29,2)</f>
        <v>0</v>
      </c>
      <c r="H29" s="231"/>
      <c r="I29" s="231">
        <f>ROUND(E29*H29,2)</f>
        <v>0</v>
      </c>
      <c r="J29" s="231"/>
      <c r="K29" s="231">
        <f>ROUND(E29*J29,2)</f>
        <v>0</v>
      </c>
      <c r="L29" s="231">
        <v>21</v>
      </c>
      <c r="M29" s="231">
        <f>G29*(1+L29/100)</f>
        <v>0</v>
      </c>
      <c r="N29" s="221">
        <v>1.3860000000000001E-2</v>
      </c>
      <c r="O29" s="221">
        <f>ROUND(E29*N29,5)</f>
        <v>0.24948000000000001</v>
      </c>
      <c r="P29" s="221">
        <v>0</v>
      </c>
      <c r="Q29" s="221">
        <f>ROUND(E29*P29,5)</f>
        <v>0</v>
      </c>
      <c r="R29" s="221"/>
      <c r="S29" s="221"/>
      <c r="T29" s="222">
        <v>1.107</v>
      </c>
      <c r="U29" s="221">
        <f>ROUND(E29*T29,2)</f>
        <v>19.93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118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11</v>
      </c>
      <c r="B30" s="218" t="s">
        <v>146</v>
      </c>
      <c r="C30" s="262" t="s">
        <v>147</v>
      </c>
      <c r="D30" s="220" t="s">
        <v>140</v>
      </c>
      <c r="E30" s="227">
        <v>18</v>
      </c>
      <c r="F30" s="230">
        <f>H30+J30</f>
        <v>0</v>
      </c>
      <c r="G30" s="231">
        <f>ROUND(E30*F30,2)</f>
        <v>0</v>
      </c>
      <c r="H30" s="231"/>
      <c r="I30" s="231">
        <f>ROUND(E30*H30,2)</f>
        <v>0</v>
      </c>
      <c r="J30" s="231"/>
      <c r="K30" s="231">
        <f>ROUND(E30*J30,2)</f>
        <v>0</v>
      </c>
      <c r="L30" s="231">
        <v>21</v>
      </c>
      <c r="M30" s="231">
        <f>G30*(1+L30/100)</f>
        <v>0</v>
      </c>
      <c r="N30" s="221">
        <v>9.7699999999999995E-2</v>
      </c>
      <c r="O30" s="221">
        <f>ROUND(E30*N30,5)</f>
        <v>1.7585999999999999</v>
      </c>
      <c r="P30" s="221">
        <v>0</v>
      </c>
      <c r="Q30" s="221">
        <f>ROUND(E30*P30,5)</f>
        <v>0</v>
      </c>
      <c r="R30" s="221"/>
      <c r="S30" s="221"/>
      <c r="T30" s="222">
        <v>2.23</v>
      </c>
      <c r="U30" s="221">
        <f>ROUND(E30*T30,2)</f>
        <v>40.14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118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12">
        <v>12</v>
      </c>
      <c r="B31" s="218" t="s">
        <v>148</v>
      </c>
      <c r="C31" s="262" t="s">
        <v>149</v>
      </c>
      <c r="D31" s="220" t="s">
        <v>140</v>
      </c>
      <c r="E31" s="227">
        <v>18</v>
      </c>
      <c r="F31" s="230">
        <f>H31+J31</f>
        <v>0</v>
      </c>
      <c r="G31" s="231">
        <f>ROUND(E31*F31,2)</f>
        <v>0</v>
      </c>
      <c r="H31" s="231"/>
      <c r="I31" s="231">
        <f>ROUND(E31*H31,2)</f>
        <v>0</v>
      </c>
      <c r="J31" s="231"/>
      <c r="K31" s="231">
        <f>ROUND(E31*J31,2)</f>
        <v>0</v>
      </c>
      <c r="L31" s="231">
        <v>21</v>
      </c>
      <c r="M31" s="231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0.88900000000000001</v>
      </c>
      <c r="U31" s="221">
        <f>ROUND(E31*T31,2)</f>
        <v>16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118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13</v>
      </c>
      <c r="B32" s="218" t="s">
        <v>150</v>
      </c>
      <c r="C32" s="262" t="s">
        <v>151</v>
      </c>
      <c r="D32" s="220" t="s">
        <v>111</v>
      </c>
      <c r="E32" s="227">
        <v>3.56</v>
      </c>
      <c r="F32" s="230">
        <f>H32+J32</f>
        <v>0</v>
      </c>
      <c r="G32" s="231">
        <f>ROUND(E32*F32,2)</f>
        <v>0</v>
      </c>
      <c r="H32" s="231"/>
      <c r="I32" s="231">
        <f>ROUND(E32*H32,2)</f>
        <v>0</v>
      </c>
      <c r="J32" s="231"/>
      <c r="K32" s="231">
        <f>ROUND(E32*J32,2)</f>
        <v>0</v>
      </c>
      <c r="L32" s="231">
        <v>21</v>
      </c>
      <c r="M32" s="231">
        <f>G32*(1+L32/100)</f>
        <v>0</v>
      </c>
      <c r="N32" s="221">
        <v>1.63</v>
      </c>
      <c r="O32" s="221">
        <f>ROUND(E32*N32,5)</f>
        <v>5.8028000000000004</v>
      </c>
      <c r="P32" s="221">
        <v>0</v>
      </c>
      <c r="Q32" s="221">
        <f>ROUND(E32*P32,5)</f>
        <v>0</v>
      </c>
      <c r="R32" s="221"/>
      <c r="S32" s="221"/>
      <c r="T32" s="222">
        <v>1.5840000000000001</v>
      </c>
      <c r="U32" s="221">
        <f>ROUND(E32*T32,2)</f>
        <v>5.64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118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/>
      <c r="B33" s="218"/>
      <c r="C33" s="263" t="s">
        <v>152</v>
      </c>
      <c r="D33" s="223"/>
      <c r="E33" s="228">
        <v>3.56</v>
      </c>
      <c r="F33" s="231"/>
      <c r="G33" s="231"/>
      <c r="H33" s="231"/>
      <c r="I33" s="231"/>
      <c r="J33" s="231"/>
      <c r="K33" s="231"/>
      <c r="L33" s="231"/>
      <c r="M33" s="231"/>
      <c r="N33" s="221"/>
      <c r="O33" s="221"/>
      <c r="P33" s="221"/>
      <c r="Q33" s="221"/>
      <c r="R33" s="221"/>
      <c r="S33" s="221"/>
      <c r="T33" s="222"/>
      <c r="U33" s="22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114</v>
      </c>
      <c r="AF33" s="211">
        <v>0</v>
      </c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14</v>
      </c>
      <c r="B34" s="218" t="s">
        <v>153</v>
      </c>
      <c r="C34" s="262" t="s">
        <v>154</v>
      </c>
      <c r="D34" s="220" t="s">
        <v>140</v>
      </c>
      <c r="E34" s="227">
        <v>26.7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21</v>
      </c>
      <c r="M34" s="231">
        <f>G34*(1+L34/100)</f>
        <v>0</v>
      </c>
      <c r="N34" s="221">
        <v>2.3E-3</v>
      </c>
      <c r="O34" s="221">
        <f>ROUND(E34*N34,5)</f>
        <v>6.1409999999999999E-2</v>
      </c>
      <c r="P34" s="221">
        <v>0</v>
      </c>
      <c r="Q34" s="221">
        <f>ROUND(E34*P34,5)</f>
        <v>0</v>
      </c>
      <c r="R34" s="221"/>
      <c r="S34" s="221"/>
      <c r="T34" s="222">
        <v>0.14299999999999999</v>
      </c>
      <c r="U34" s="221">
        <f>ROUND(E34*T34,2)</f>
        <v>3.82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118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/>
      <c r="B35" s="218"/>
      <c r="C35" s="263" t="s">
        <v>155</v>
      </c>
      <c r="D35" s="223"/>
      <c r="E35" s="228">
        <v>26.7</v>
      </c>
      <c r="F35" s="231"/>
      <c r="G35" s="231"/>
      <c r="H35" s="231"/>
      <c r="I35" s="231"/>
      <c r="J35" s="231"/>
      <c r="K35" s="231"/>
      <c r="L35" s="231"/>
      <c r="M35" s="231"/>
      <c r="N35" s="221"/>
      <c r="O35" s="221"/>
      <c r="P35" s="221"/>
      <c r="Q35" s="221"/>
      <c r="R35" s="221"/>
      <c r="S35" s="221"/>
      <c r="T35" s="222"/>
      <c r="U35" s="221"/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114</v>
      </c>
      <c r="AF35" s="211">
        <v>0</v>
      </c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x14ac:dyDescent="0.2">
      <c r="A36" s="213" t="s">
        <v>107</v>
      </c>
      <c r="B36" s="219" t="s">
        <v>56</v>
      </c>
      <c r="C36" s="264" t="s">
        <v>57</v>
      </c>
      <c r="D36" s="224"/>
      <c r="E36" s="229"/>
      <c r="F36" s="232"/>
      <c r="G36" s="232">
        <f>SUMIF(AE37:AE42,"&lt;&gt;NOR",G37:G42)</f>
        <v>0</v>
      </c>
      <c r="H36" s="232"/>
      <c r="I36" s="232">
        <f>SUM(I37:I42)</f>
        <v>0</v>
      </c>
      <c r="J36" s="232"/>
      <c r="K36" s="232">
        <f>SUM(K37:K42)</f>
        <v>0</v>
      </c>
      <c r="L36" s="232"/>
      <c r="M36" s="232">
        <f>SUM(M37:M42)</f>
        <v>0</v>
      </c>
      <c r="N36" s="225"/>
      <c r="O36" s="225">
        <f>SUM(O37:O42)</f>
        <v>2.5788500000000001</v>
      </c>
      <c r="P36" s="225"/>
      <c r="Q36" s="225">
        <f>SUM(Q37:Q42)</f>
        <v>0</v>
      </c>
      <c r="R36" s="225"/>
      <c r="S36" s="225"/>
      <c r="T36" s="226"/>
      <c r="U36" s="225">
        <f>SUM(U37:U42)</f>
        <v>45.2</v>
      </c>
      <c r="AE36" t="s">
        <v>108</v>
      </c>
    </row>
    <row r="37" spans="1:60" ht="22.5" outlineLevel="1" x14ac:dyDescent="0.2">
      <c r="A37" s="212">
        <v>15</v>
      </c>
      <c r="B37" s="218" t="s">
        <v>156</v>
      </c>
      <c r="C37" s="262" t="s">
        <v>157</v>
      </c>
      <c r="D37" s="220" t="s">
        <v>140</v>
      </c>
      <c r="E37" s="227">
        <v>34.44</v>
      </c>
      <c r="F37" s="230">
        <f>H37+J37</f>
        <v>0</v>
      </c>
      <c r="G37" s="231">
        <f>ROUND(E37*F37,2)</f>
        <v>0</v>
      </c>
      <c r="H37" s="231"/>
      <c r="I37" s="231">
        <f>ROUND(E37*H37,2)</f>
        <v>0</v>
      </c>
      <c r="J37" s="231"/>
      <c r="K37" s="231">
        <f>ROUND(E37*J37,2)</f>
        <v>0</v>
      </c>
      <c r="L37" s="231">
        <v>21</v>
      </c>
      <c r="M37" s="231">
        <f>G37*(1+L37/100)</f>
        <v>0</v>
      </c>
      <c r="N37" s="221">
        <v>1.9259999999999999E-2</v>
      </c>
      <c r="O37" s="221">
        <f>ROUND(E37*N37,5)</f>
        <v>0.66330999999999996</v>
      </c>
      <c r="P37" s="221">
        <v>0</v>
      </c>
      <c r="Q37" s="221">
        <f>ROUND(E37*P37,5)</f>
        <v>0</v>
      </c>
      <c r="R37" s="221"/>
      <c r="S37" s="221"/>
      <c r="T37" s="222">
        <v>1.0723100000000001</v>
      </c>
      <c r="U37" s="221">
        <f>ROUND(E37*T37,2)</f>
        <v>36.93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112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/>
      <c r="B38" s="218"/>
      <c r="C38" s="263" t="s">
        <v>158</v>
      </c>
      <c r="D38" s="223"/>
      <c r="E38" s="228">
        <v>34.44</v>
      </c>
      <c r="F38" s="231"/>
      <c r="G38" s="231"/>
      <c r="H38" s="231"/>
      <c r="I38" s="231"/>
      <c r="J38" s="231"/>
      <c r="K38" s="231"/>
      <c r="L38" s="231"/>
      <c r="M38" s="231"/>
      <c r="N38" s="221"/>
      <c r="O38" s="221"/>
      <c r="P38" s="221"/>
      <c r="Q38" s="221"/>
      <c r="R38" s="221"/>
      <c r="S38" s="221"/>
      <c r="T38" s="222"/>
      <c r="U38" s="221"/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114</v>
      </c>
      <c r="AF38" s="211">
        <v>0</v>
      </c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16</v>
      </c>
      <c r="B39" s="218" t="s">
        <v>159</v>
      </c>
      <c r="C39" s="262" t="s">
        <v>160</v>
      </c>
      <c r="D39" s="220" t="s">
        <v>131</v>
      </c>
      <c r="E39" s="227">
        <v>56</v>
      </c>
      <c r="F39" s="230">
        <f>H39+J39</f>
        <v>0</v>
      </c>
      <c r="G39" s="231">
        <f>ROUND(E39*F39,2)</f>
        <v>0</v>
      </c>
      <c r="H39" s="231"/>
      <c r="I39" s="231">
        <f>ROUND(E39*H39,2)</f>
        <v>0</v>
      </c>
      <c r="J39" s="231"/>
      <c r="K39" s="231">
        <f>ROUND(E39*J39,2)</f>
        <v>0</v>
      </c>
      <c r="L39" s="231">
        <v>21</v>
      </c>
      <c r="M39" s="231">
        <f>G39*(1+L39/100)</f>
        <v>0</v>
      </c>
      <c r="N39" s="221">
        <v>2.3E-3</v>
      </c>
      <c r="O39" s="221">
        <f>ROUND(E39*N39,5)</f>
        <v>0.1288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161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8"/>
      <c r="C40" s="263" t="s">
        <v>162</v>
      </c>
      <c r="D40" s="223"/>
      <c r="E40" s="228">
        <v>56</v>
      </c>
      <c r="F40" s="231"/>
      <c r="G40" s="231"/>
      <c r="H40" s="231"/>
      <c r="I40" s="231"/>
      <c r="J40" s="231"/>
      <c r="K40" s="231"/>
      <c r="L40" s="231"/>
      <c r="M40" s="231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114</v>
      </c>
      <c r="AF40" s="211">
        <v>0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17</v>
      </c>
      <c r="B41" s="218" t="s">
        <v>163</v>
      </c>
      <c r="C41" s="262" t="s">
        <v>164</v>
      </c>
      <c r="D41" s="220" t="s">
        <v>111</v>
      </c>
      <c r="E41" s="227">
        <v>0.58499999999999996</v>
      </c>
      <c r="F41" s="230">
        <f>H41+J41</f>
        <v>0</v>
      </c>
      <c r="G41" s="231">
        <f>ROUND(E41*F41,2)</f>
        <v>0</v>
      </c>
      <c r="H41" s="231"/>
      <c r="I41" s="231">
        <f>ROUND(E41*H41,2)</f>
        <v>0</v>
      </c>
      <c r="J41" s="231"/>
      <c r="K41" s="231">
        <f>ROUND(E41*J41,2)</f>
        <v>0</v>
      </c>
      <c r="L41" s="231">
        <v>21</v>
      </c>
      <c r="M41" s="231">
        <f>G41*(1+L41/100)</f>
        <v>0</v>
      </c>
      <c r="N41" s="221">
        <v>3.0542600000000002</v>
      </c>
      <c r="O41" s="221">
        <f>ROUND(E41*N41,5)</f>
        <v>1.78674</v>
      </c>
      <c r="P41" s="221">
        <v>0</v>
      </c>
      <c r="Q41" s="221">
        <f>ROUND(E41*P41,5)</f>
        <v>0</v>
      </c>
      <c r="R41" s="221"/>
      <c r="S41" s="221"/>
      <c r="T41" s="222">
        <v>14.14405</v>
      </c>
      <c r="U41" s="221">
        <f>ROUND(E41*T41,2)</f>
        <v>8.27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112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/>
      <c r="B42" s="218"/>
      <c r="C42" s="263" t="s">
        <v>165</v>
      </c>
      <c r="D42" s="223"/>
      <c r="E42" s="228">
        <v>0.58499999999999996</v>
      </c>
      <c r="F42" s="231"/>
      <c r="G42" s="231"/>
      <c r="H42" s="231"/>
      <c r="I42" s="231"/>
      <c r="J42" s="231"/>
      <c r="K42" s="231"/>
      <c r="L42" s="231"/>
      <c r="M42" s="231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114</v>
      </c>
      <c r="AF42" s="211">
        <v>0</v>
      </c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x14ac:dyDescent="0.2">
      <c r="A43" s="213" t="s">
        <v>107</v>
      </c>
      <c r="B43" s="219" t="s">
        <v>58</v>
      </c>
      <c r="C43" s="264" t="s">
        <v>59</v>
      </c>
      <c r="D43" s="224"/>
      <c r="E43" s="229"/>
      <c r="F43" s="232"/>
      <c r="G43" s="232">
        <f>SUMIF(AE44:AE44,"&lt;&gt;NOR",G44:G44)</f>
        <v>0</v>
      </c>
      <c r="H43" s="232"/>
      <c r="I43" s="232">
        <f>SUM(I44:I44)</f>
        <v>0</v>
      </c>
      <c r="J43" s="232"/>
      <c r="K43" s="232">
        <f>SUM(K44:K44)</f>
        <v>0</v>
      </c>
      <c r="L43" s="232"/>
      <c r="M43" s="232">
        <f>SUM(M44:M44)</f>
        <v>0</v>
      </c>
      <c r="N43" s="225"/>
      <c r="O43" s="225">
        <f>SUM(O44:O44)</f>
        <v>4.7850000000000001</v>
      </c>
      <c r="P43" s="225"/>
      <c r="Q43" s="225">
        <f>SUM(Q44:Q44)</f>
        <v>0</v>
      </c>
      <c r="R43" s="225"/>
      <c r="S43" s="225"/>
      <c r="T43" s="226"/>
      <c r="U43" s="225">
        <f>SUM(U44:U44)</f>
        <v>7.45</v>
      </c>
      <c r="AE43" t="s">
        <v>108</v>
      </c>
    </row>
    <row r="44" spans="1:60" ht="22.5" outlineLevel="1" x14ac:dyDescent="0.2">
      <c r="A44" s="212">
        <v>18</v>
      </c>
      <c r="B44" s="218" t="s">
        <v>166</v>
      </c>
      <c r="C44" s="262" t="s">
        <v>167</v>
      </c>
      <c r="D44" s="220" t="s">
        <v>140</v>
      </c>
      <c r="E44" s="227">
        <v>17.8</v>
      </c>
      <c r="F44" s="230">
        <f>H44+J44</f>
        <v>0</v>
      </c>
      <c r="G44" s="231">
        <f>ROUND(E44*F44,2)</f>
        <v>0</v>
      </c>
      <c r="H44" s="231"/>
      <c r="I44" s="231">
        <f>ROUND(E44*H44,2)</f>
        <v>0</v>
      </c>
      <c r="J44" s="231"/>
      <c r="K44" s="231">
        <f>ROUND(E44*J44,2)</f>
        <v>0</v>
      </c>
      <c r="L44" s="231">
        <v>21</v>
      </c>
      <c r="M44" s="231">
        <f>G44*(1+L44/100)</f>
        <v>0</v>
      </c>
      <c r="N44" s="221">
        <v>0.26882</v>
      </c>
      <c r="O44" s="221">
        <f>ROUND(E44*N44,5)</f>
        <v>4.7850000000000001</v>
      </c>
      <c r="P44" s="221">
        <v>0</v>
      </c>
      <c r="Q44" s="221">
        <f>ROUND(E44*P44,5)</f>
        <v>0</v>
      </c>
      <c r="R44" s="221"/>
      <c r="S44" s="221"/>
      <c r="T44" s="222">
        <v>0.41854000000000002</v>
      </c>
      <c r="U44" s="221">
        <f>ROUND(E44*T44,2)</f>
        <v>7.45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112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x14ac:dyDescent="0.2">
      <c r="A45" s="213" t="s">
        <v>107</v>
      </c>
      <c r="B45" s="219" t="s">
        <v>60</v>
      </c>
      <c r="C45" s="264" t="s">
        <v>61</v>
      </c>
      <c r="D45" s="224"/>
      <c r="E45" s="229"/>
      <c r="F45" s="232"/>
      <c r="G45" s="232">
        <f>SUMIF(AE46:AE49,"&lt;&gt;NOR",G46:G49)</f>
        <v>0</v>
      </c>
      <c r="H45" s="232"/>
      <c r="I45" s="232">
        <f>SUM(I46:I49)</f>
        <v>0</v>
      </c>
      <c r="J45" s="232"/>
      <c r="K45" s="232">
        <f>SUM(K46:K49)</f>
        <v>0</v>
      </c>
      <c r="L45" s="232"/>
      <c r="M45" s="232">
        <f>SUM(M46:M49)</f>
        <v>0</v>
      </c>
      <c r="N45" s="225"/>
      <c r="O45" s="225">
        <f>SUM(O46:O49)</f>
        <v>1.5061800000000001</v>
      </c>
      <c r="P45" s="225"/>
      <c r="Q45" s="225">
        <f>SUM(Q46:Q49)</f>
        <v>0</v>
      </c>
      <c r="R45" s="225"/>
      <c r="S45" s="225"/>
      <c r="T45" s="226"/>
      <c r="U45" s="225">
        <f>SUM(U46:U49)</f>
        <v>18.57</v>
      </c>
      <c r="AE45" t="s">
        <v>108</v>
      </c>
    </row>
    <row r="46" spans="1:60" outlineLevel="1" x14ac:dyDescent="0.2">
      <c r="A46" s="212">
        <v>19</v>
      </c>
      <c r="B46" s="218" t="s">
        <v>168</v>
      </c>
      <c r="C46" s="262" t="s">
        <v>169</v>
      </c>
      <c r="D46" s="220" t="s">
        <v>140</v>
      </c>
      <c r="E46" s="227">
        <v>78</v>
      </c>
      <c r="F46" s="230">
        <f>H46+J46</f>
        <v>0</v>
      </c>
      <c r="G46" s="231">
        <f>ROUND(E46*F46,2)</f>
        <v>0</v>
      </c>
      <c r="H46" s="231"/>
      <c r="I46" s="231">
        <f>ROUND(E46*H46,2)</f>
        <v>0</v>
      </c>
      <c r="J46" s="231"/>
      <c r="K46" s="231">
        <f>ROUND(E46*J46,2)</f>
        <v>0</v>
      </c>
      <c r="L46" s="231">
        <v>21</v>
      </c>
      <c r="M46" s="231">
        <f>G46*(1+L46/100)</f>
        <v>0</v>
      </c>
      <c r="N46" s="221">
        <v>1.8380000000000001E-2</v>
      </c>
      <c r="O46" s="221">
        <f>ROUND(E46*N46,5)</f>
        <v>1.43364</v>
      </c>
      <c r="P46" s="221">
        <v>0</v>
      </c>
      <c r="Q46" s="221">
        <f>ROUND(E46*P46,5)</f>
        <v>0</v>
      </c>
      <c r="R46" s="221"/>
      <c r="S46" s="221"/>
      <c r="T46" s="222">
        <v>0.13</v>
      </c>
      <c r="U46" s="221">
        <f>ROUND(E46*T46,2)</f>
        <v>10.14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118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/>
      <c r="B47" s="218"/>
      <c r="C47" s="263" t="s">
        <v>170</v>
      </c>
      <c r="D47" s="223"/>
      <c r="E47" s="228">
        <v>78</v>
      </c>
      <c r="F47" s="231"/>
      <c r="G47" s="231"/>
      <c r="H47" s="231"/>
      <c r="I47" s="231"/>
      <c r="J47" s="231"/>
      <c r="K47" s="231"/>
      <c r="L47" s="231"/>
      <c r="M47" s="231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114</v>
      </c>
      <c r="AF47" s="211">
        <v>0</v>
      </c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>
        <v>20</v>
      </c>
      <c r="B48" s="218" t="s">
        <v>171</v>
      </c>
      <c r="C48" s="262" t="s">
        <v>172</v>
      </c>
      <c r="D48" s="220" t="s">
        <v>140</v>
      </c>
      <c r="E48" s="227">
        <v>78</v>
      </c>
      <c r="F48" s="230">
        <f>H48+J48</f>
        <v>0</v>
      </c>
      <c r="G48" s="231">
        <f>ROUND(E48*F48,2)</f>
        <v>0</v>
      </c>
      <c r="H48" s="231"/>
      <c r="I48" s="231">
        <f>ROUND(E48*H48,2)</f>
        <v>0</v>
      </c>
      <c r="J48" s="231"/>
      <c r="K48" s="231">
        <f>ROUND(E48*J48,2)</f>
        <v>0</v>
      </c>
      <c r="L48" s="231">
        <v>21</v>
      </c>
      <c r="M48" s="231">
        <f>G48*(1+L48/100)</f>
        <v>0</v>
      </c>
      <c r="N48" s="221">
        <v>9.3000000000000005E-4</v>
      </c>
      <c r="O48" s="221">
        <f>ROUND(E48*N48,5)</f>
        <v>7.2539999999999993E-2</v>
      </c>
      <c r="P48" s="221">
        <v>0</v>
      </c>
      <c r="Q48" s="221">
        <f>ROUND(E48*P48,5)</f>
        <v>0</v>
      </c>
      <c r="R48" s="221"/>
      <c r="S48" s="221"/>
      <c r="T48" s="222">
        <v>6.0000000000000001E-3</v>
      </c>
      <c r="U48" s="221">
        <f>ROUND(E48*T48,2)</f>
        <v>0.47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118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21</v>
      </c>
      <c r="B49" s="218" t="s">
        <v>173</v>
      </c>
      <c r="C49" s="262" t="s">
        <v>174</v>
      </c>
      <c r="D49" s="220" t="s">
        <v>140</v>
      </c>
      <c r="E49" s="227">
        <v>78</v>
      </c>
      <c r="F49" s="230">
        <f>H49+J49</f>
        <v>0</v>
      </c>
      <c r="G49" s="231">
        <f>ROUND(E49*F49,2)</f>
        <v>0</v>
      </c>
      <c r="H49" s="231"/>
      <c r="I49" s="231">
        <f>ROUND(E49*H49,2)</f>
        <v>0</v>
      </c>
      <c r="J49" s="231"/>
      <c r="K49" s="231">
        <f>ROUND(E49*J49,2)</f>
        <v>0</v>
      </c>
      <c r="L49" s="231">
        <v>21</v>
      </c>
      <c r="M49" s="231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0.10199999999999999</v>
      </c>
      <c r="U49" s="221">
        <f>ROUND(E49*T49,2)</f>
        <v>7.96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118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">
      <c r="A50" s="213" t="s">
        <v>107</v>
      </c>
      <c r="B50" s="219" t="s">
        <v>62</v>
      </c>
      <c r="C50" s="264" t="s">
        <v>63</v>
      </c>
      <c r="D50" s="224"/>
      <c r="E50" s="229"/>
      <c r="F50" s="232"/>
      <c r="G50" s="232">
        <f>SUMIF(AE51:AE51,"&lt;&gt;NOR",G51:G51)</f>
        <v>0</v>
      </c>
      <c r="H50" s="232"/>
      <c r="I50" s="232">
        <f>SUM(I51:I51)</f>
        <v>0</v>
      </c>
      <c r="J50" s="232"/>
      <c r="K50" s="232">
        <f>SUM(K51:K51)</f>
        <v>0</v>
      </c>
      <c r="L50" s="232"/>
      <c r="M50" s="232">
        <f>SUM(M51:M51)</f>
        <v>0</v>
      </c>
      <c r="N50" s="225"/>
      <c r="O50" s="225">
        <f>SUM(O51:O51)</f>
        <v>8.0000000000000004E-4</v>
      </c>
      <c r="P50" s="225"/>
      <c r="Q50" s="225">
        <f>SUM(Q51:Q51)</f>
        <v>0</v>
      </c>
      <c r="R50" s="225"/>
      <c r="S50" s="225"/>
      <c r="T50" s="226"/>
      <c r="U50" s="225">
        <f>SUM(U51:U51)</f>
        <v>6.16</v>
      </c>
      <c r="AE50" t="s">
        <v>108</v>
      </c>
    </row>
    <row r="51" spans="1:60" outlineLevel="1" x14ac:dyDescent="0.2">
      <c r="A51" s="212">
        <v>22</v>
      </c>
      <c r="B51" s="218" t="s">
        <v>175</v>
      </c>
      <c r="C51" s="262" t="s">
        <v>176</v>
      </c>
      <c r="D51" s="220" t="s">
        <v>140</v>
      </c>
      <c r="E51" s="227">
        <v>20</v>
      </c>
      <c r="F51" s="230">
        <f>H51+J51</f>
        <v>0</v>
      </c>
      <c r="G51" s="231">
        <f>ROUND(E51*F51,2)</f>
        <v>0</v>
      </c>
      <c r="H51" s="231"/>
      <c r="I51" s="231">
        <f>ROUND(E51*H51,2)</f>
        <v>0</v>
      </c>
      <c r="J51" s="231"/>
      <c r="K51" s="231">
        <f>ROUND(E51*J51,2)</f>
        <v>0</v>
      </c>
      <c r="L51" s="231">
        <v>21</v>
      </c>
      <c r="M51" s="231">
        <f>G51*(1+L51/100)</f>
        <v>0</v>
      </c>
      <c r="N51" s="221">
        <v>4.0000000000000003E-5</v>
      </c>
      <c r="O51" s="221">
        <f>ROUND(E51*N51,5)</f>
        <v>8.0000000000000004E-4</v>
      </c>
      <c r="P51" s="221">
        <v>0</v>
      </c>
      <c r="Q51" s="221">
        <f>ROUND(E51*P51,5)</f>
        <v>0</v>
      </c>
      <c r="R51" s="221"/>
      <c r="S51" s="221"/>
      <c r="T51" s="222">
        <v>0.308</v>
      </c>
      <c r="U51" s="221">
        <f>ROUND(E51*T51,2)</f>
        <v>6.16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118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x14ac:dyDescent="0.2">
      <c r="A52" s="213" t="s">
        <v>107</v>
      </c>
      <c r="B52" s="219" t="s">
        <v>64</v>
      </c>
      <c r="C52" s="264" t="s">
        <v>65</v>
      </c>
      <c r="D52" s="224"/>
      <c r="E52" s="229"/>
      <c r="F52" s="232"/>
      <c r="G52" s="232">
        <f>SUMIF(AE53:AE63,"&lt;&gt;NOR",G53:G63)</f>
        <v>0</v>
      </c>
      <c r="H52" s="232"/>
      <c r="I52" s="232">
        <f>SUM(I53:I63)</f>
        <v>0</v>
      </c>
      <c r="J52" s="232"/>
      <c r="K52" s="232">
        <f>SUM(K53:K63)</f>
        <v>0</v>
      </c>
      <c r="L52" s="232"/>
      <c r="M52" s="232">
        <f>SUM(M53:M63)</f>
        <v>0</v>
      </c>
      <c r="N52" s="225"/>
      <c r="O52" s="225">
        <f>SUM(O53:O63)</f>
        <v>8.9500000000000014E-3</v>
      </c>
      <c r="P52" s="225"/>
      <c r="Q52" s="225">
        <f>SUM(Q53:Q63)</f>
        <v>0.54600000000000004</v>
      </c>
      <c r="R52" s="225"/>
      <c r="S52" s="225"/>
      <c r="T52" s="226"/>
      <c r="U52" s="225">
        <f>SUM(U53:U63)</f>
        <v>28.349999999999998</v>
      </c>
      <c r="AE52" t="s">
        <v>108</v>
      </c>
    </row>
    <row r="53" spans="1:60" outlineLevel="1" x14ac:dyDescent="0.2">
      <c r="A53" s="212">
        <v>23</v>
      </c>
      <c r="B53" s="218" t="s">
        <v>177</v>
      </c>
      <c r="C53" s="262" t="s">
        <v>178</v>
      </c>
      <c r="D53" s="220" t="s">
        <v>131</v>
      </c>
      <c r="E53" s="227">
        <v>7</v>
      </c>
      <c r="F53" s="230">
        <f>H53+J53</f>
        <v>0</v>
      </c>
      <c r="G53" s="231">
        <f>ROUND(E53*F53,2)</f>
        <v>0</v>
      </c>
      <c r="H53" s="231"/>
      <c r="I53" s="231">
        <f>ROUND(E53*H53,2)</f>
        <v>0</v>
      </c>
      <c r="J53" s="231"/>
      <c r="K53" s="231">
        <f>ROUND(E53*J53,2)</f>
        <v>0</v>
      </c>
      <c r="L53" s="231">
        <v>21</v>
      </c>
      <c r="M53" s="231">
        <f>G53*(1+L53/100)</f>
        <v>0</v>
      </c>
      <c r="N53" s="221">
        <v>8.9999999999999998E-4</v>
      </c>
      <c r="O53" s="221">
        <f>ROUND(E53*N53,5)</f>
        <v>6.3E-3</v>
      </c>
      <c r="P53" s="221">
        <v>3.9E-2</v>
      </c>
      <c r="Q53" s="221">
        <f>ROUND(E53*P53,5)</f>
        <v>0.27300000000000002</v>
      </c>
      <c r="R53" s="221"/>
      <c r="S53" s="221"/>
      <c r="T53" s="222">
        <v>1.0920000000000001</v>
      </c>
      <c r="U53" s="221">
        <f>ROUND(E53*T53,2)</f>
        <v>7.64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118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/>
      <c r="B54" s="218"/>
      <c r="C54" s="263" t="s">
        <v>179</v>
      </c>
      <c r="D54" s="223"/>
      <c r="E54" s="228">
        <v>7</v>
      </c>
      <c r="F54" s="231"/>
      <c r="G54" s="231"/>
      <c r="H54" s="231"/>
      <c r="I54" s="231"/>
      <c r="J54" s="231"/>
      <c r="K54" s="231"/>
      <c r="L54" s="231"/>
      <c r="M54" s="231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114</v>
      </c>
      <c r="AF54" s="211">
        <v>0</v>
      </c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24</v>
      </c>
      <c r="B55" s="218" t="s">
        <v>180</v>
      </c>
      <c r="C55" s="262" t="s">
        <v>181</v>
      </c>
      <c r="D55" s="220" t="s">
        <v>131</v>
      </c>
      <c r="E55" s="227">
        <v>1</v>
      </c>
      <c r="F55" s="230">
        <f>H55+J55</f>
        <v>0</v>
      </c>
      <c r="G55" s="231">
        <f>ROUND(E55*F55,2)</f>
        <v>0</v>
      </c>
      <c r="H55" s="231"/>
      <c r="I55" s="231">
        <f>ROUND(E55*H55,2)</f>
        <v>0</v>
      </c>
      <c r="J55" s="231"/>
      <c r="K55" s="231">
        <f>ROUND(E55*J55,2)</f>
        <v>0</v>
      </c>
      <c r="L55" s="231">
        <v>21</v>
      </c>
      <c r="M55" s="231">
        <f>G55*(1+L55/100)</f>
        <v>0</v>
      </c>
      <c r="N55" s="221">
        <v>6.7000000000000002E-4</v>
      </c>
      <c r="O55" s="221">
        <f>ROUND(E55*N55,5)</f>
        <v>6.7000000000000002E-4</v>
      </c>
      <c r="P55" s="221">
        <v>2.5000000000000001E-2</v>
      </c>
      <c r="Q55" s="221">
        <f>ROUND(E55*P55,5)</f>
        <v>2.5000000000000001E-2</v>
      </c>
      <c r="R55" s="221"/>
      <c r="S55" s="221"/>
      <c r="T55" s="222">
        <v>2.95</v>
      </c>
      <c r="U55" s="221">
        <f>ROUND(E55*T55,2)</f>
        <v>2.95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118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/>
      <c r="B56" s="218"/>
      <c r="C56" s="263" t="s">
        <v>182</v>
      </c>
      <c r="D56" s="223"/>
      <c r="E56" s="228">
        <v>1</v>
      </c>
      <c r="F56" s="231"/>
      <c r="G56" s="231"/>
      <c r="H56" s="231"/>
      <c r="I56" s="231"/>
      <c r="J56" s="231"/>
      <c r="K56" s="231"/>
      <c r="L56" s="231"/>
      <c r="M56" s="231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114</v>
      </c>
      <c r="AF56" s="211">
        <v>0</v>
      </c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25</v>
      </c>
      <c r="B57" s="218" t="s">
        <v>183</v>
      </c>
      <c r="C57" s="262" t="s">
        <v>184</v>
      </c>
      <c r="D57" s="220" t="s">
        <v>131</v>
      </c>
      <c r="E57" s="227">
        <v>2</v>
      </c>
      <c r="F57" s="230">
        <f>H57+J57</f>
        <v>0</v>
      </c>
      <c r="G57" s="231">
        <f>ROUND(E57*F57,2)</f>
        <v>0</v>
      </c>
      <c r="H57" s="231"/>
      <c r="I57" s="231">
        <f>ROUND(E57*H57,2)</f>
        <v>0</v>
      </c>
      <c r="J57" s="231"/>
      <c r="K57" s="231">
        <f>ROUND(E57*J57,2)</f>
        <v>0</v>
      </c>
      <c r="L57" s="231">
        <v>21</v>
      </c>
      <c r="M57" s="231">
        <f>G57*(1+L57/100)</f>
        <v>0</v>
      </c>
      <c r="N57" s="221">
        <v>5.0000000000000001E-4</v>
      </c>
      <c r="O57" s="221">
        <f>ROUND(E57*N57,5)</f>
        <v>1E-3</v>
      </c>
      <c r="P57" s="221">
        <v>0</v>
      </c>
      <c r="Q57" s="221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161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12">
        <v>26</v>
      </c>
      <c r="B58" s="218" t="s">
        <v>185</v>
      </c>
      <c r="C58" s="262" t="s">
        <v>186</v>
      </c>
      <c r="D58" s="220" t="s">
        <v>117</v>
      </c>
      <c r="E58" s="227">
        <v>2</v>
      </c>
      <c r="F58" s="230">
        <f>H58+J58</f>
        <v>0</v>
      </c>
      <c r="G58" s="231">
        <f>ROUND(E58*F58,2)</f>
        <v>0</v>
      </c>
      <c r="H58" s="231"/>
      <c r="I58" s="231">
        <f>ROUND(E58*H58,2)</f>
        <v>0</v>
      </c>
      <c r="J58" s="231"/>
      <c r="K58" s="231">
        <f>ROUND(E58*J58,2)</f>
        <v>0</v>
      </c>
      <c r="L58" s="231">
        <v>21</v>
      </c>
      <c r="M58" s="231">
        <f>G58*(1+L58/100)</f>
        <v>0</v>
      </c>
      <c r="N58" s="221">
        <v>4.8999999999999998E-4</v>
      </c>
      <c r="O58" s="221">
        <f>ROUND(E58*N58,5)</f>
        <v>9.7999999999999997E-4</v>
      </c>
      <c r="P58" s="221">
        <v>0.124</v>
      </c>
      <c r="Q58" s="221">
        <f>ROUND(E58*P58,5)</f>
        <v>0.248</v>
      </c>
      <c r="R58" s="221"/>
      <c r="S58" s="221"/>
      <c r="T58" s="222">
        <v>4.4050000000000002</v>
      </c>
      <c r="U58" s="221">
        <f>ROUND(E58*T58,2)</f>
        <v>8.81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118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/>
      <c r="B59" s="218"/>
      <c r="C59" s="263" t="s">
        <v>187</v>
      </c>
      <c r="D59" s="223"/>
      <c r="E59" s="228">
        <v>1.7</v>
      </c>
      <c r="F59" s="231"/>
      <c r="G59" s="231"/>
      <c r="H59" s="231"/>
      <c r="I59" s="231"/>
      <c r="J59" s="231"/>
      <c r="K59" s="231"/>
      <c r="L59" s="231"/>
      <c r="M59" s="231"/>
      <c r="N59" s="221"/>
      <c r="O59" s="221"/>
      <c r="P59" s="221"/>
      <c r="Q59" s="221"/>
      <c r="R59" s="221"/>
      <c r="S59" s="221"/>
      <c r="T59" s="222"/>
      <c r="U59" s="221"/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114</v>
      </c>
      <c r="AF59" s="211">
        <v>0</v>
      </c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/>
      <c r="B60" s="218"/>
      <c r="C60" s="263" t="s">
        <v>188</v>
      </c>
      <c r="D60" s="223"/>
      <c r="E60" s="228">
        <v>0.3</v>
      </c>
      <c r="F60" s="231"/>
      <c r="G60" s="231"/>
      <c r="H60" s="231"/>
      <c r="I60" s="231"/>
      <c r="J60" s="231"/>
      <c r="K60" s="231"/>
      <c r="L60" s="231"/>
      <c r="M60" s="231"/>
      <c r="N60" s="221"/>
      <c r="O60" s="221"/>
      <c r="P60" s="221"/>
      <c r="Q60" s="221"/>
      <c r="R60" s="221"/>
      <c r="S60" s="221"/>
      <c r="T60" s="222"/>
      <c r="U60" s="221"/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114</v>
      </c>
      <c r="AF60" s="211">
        <v>0</v>
      </c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2.5" outlineLevel="1" x14ac:dyDescent="0.2">
      <c r="A61" s="212">
        <v>27</v>
      </c>
      <c r="B61" s="218" t="s">
        <v>189</v>
      </c>
      <c r="C61" s="262" t="s">
        <v>190</v>
      </c>
      <c r="D61" s="220" t="s">
        <v>191</v>
      </c>
      <c r="E61" s="227">
        <v>2.5237799999999999</v>
      </c>
      <c r="F61" s="230">
        <f>H61+J61</f>
        <v>0</v>
      </c>
      <c r="G61" s="231">
        <f>ROUND(E61*F61,2)</f>
        <v>0</v>
      </c>
      <c r="H61" s="231"/>
      <c r="I61" s="231">
        <f>ROUND(E61*H61,2)</f>
        <v>0</v>
      </c>
      <c r="J61" s="231"/>
      <c r="K61" s="231">
        <f>ROUND(E61*J61,2)</f>
        <v>0</v>
      </c>
      <c r="L61" s="231">
        <v>21</v>
      </c>
      <c r="M61" s="231">
        <f>G61*(1+L61/100)</f>
        <v>0</v>
      </c>
      <c r="N61" s="221">
        <v>0</v>
      </c>
      <c r="O61" s="221">
        <f>ROUND(E61*N61,5)</f>
        <v>0</v>
      </c>
      <c r="P61" s="221">
        <v>0</v>
      </c>
      <c r="Q61" s="221">
        <f>ROUND(E61*P61,5)</f>
        <v>0</v>
      </c>
      <c r="R61" s="221"/>
      <c r="S61" s="221"/>
      <c r="T61" s="222">
        <v>3.5459999999999998</v>
      </c>
      <c r="U61" s="221">
        <f>ROUND(E61*T61,2)</f>
        <v>8.9499999999999993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112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/>
      <c r="B62" s="218"/>
      <c r="C62" s="263" t="s">
        <v>192</v>
      </c>
      <c r="D62" s="223"/>
      <c r="E62" s="228">
        <v>2.5237799999999999</v>
      </c>
      <c r="F62" s="231"/>
      <c r="G62" s="231"/>
      <c r="H62" s="231"/>
      <c r="I62" s="231"/>
      <c r="J62" s="231"/>
      <c r="K62" s="231"/>
      <c r="L62" s="231"/>
      <c r="M62" s="231"/>
      <c r="N62" s="221"/>
      <c r="O62" s="221"/>
      <c r="P62" s="221"/>
      <c r="Q62" s="221"/>
      <c r="R62" s="221"/>
      <c r="S62" s="221"/>
      <c r="T62" s="222"/>
      <c r="U62" s="221"/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114</v>
      </c>
      <c r="AF62" s="211">
        <v>0</v>
      </c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12">
        <v>28</v>
      </c>
      <c r="B63" s="218" t="s">
        <v>193</v>
      </c>
      <c r="C63" s="262" t="s">
        <v>194</v>
      </c>
      <c r="D63" s="220" t="s">
        <v>191</v>
      </c>
      <c r="E63" s="227">
        <v>2.5237799999999999</v>
      </c>
      <c r="F63" s="230">
        <f>H63+J63</f>
        <v>0</v>
      </c>
      <c r="G63" s="231">
        <f>ROUND(E63*F63,2)</f>
        <v>0</v>
      </c>
      <c r="H63" s="231"/>
      <c r="I63" s="231">
        <f>ROUND(E63*H63,2)</f>
        <v>0</v>
      </c>
      <c r="J63" s="231"/>
      <c r="K63" s="231">
        <f>ROUND(E63*J63,2)</f>
        <v>0</v>
      </c>
      <c r="L63" s="231">
        <v>21</v>
      </c>
      <c r="M63" s="231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</v>
      </c>
      <c r="U63" s="221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118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213" t="s">
        <v>107</v>
      </c>
      <c r="B64" s="219" t="s">
        <v>66</v>
      </c>
      <c r="C64" s="264" t="s">
        <v>67</v>
      </c>
      <c r="D64" s="224"/>
      <c r="E64" s="229"/>
      <c r="F64" s="232"/>
      <c r="G64" s="232">
        <f>SUMIF(AE65:AE65,"&lt;&gt;NOR",G65:G65)</f>
        <v>0</v>
      </c>
      <c r="H64" s="232"/>
      <c r="I64" s="232">
        <f>SUM(I65:I65)</f>
        <v>0</v>
      </c>
      <c r="J64" s="232"/>
      <c r="K64" s="232">
        <f>SUM(K65:K65)</f>
        <v>0</v>
      </c>
      <c r="L64" s="232"/>
      <c r="M64" s="232">
        <f>SUM(M65:M65)</f>
        <v>0</v>
      </c>
      <c r="N64" s="225"/>
      <c r="O64" s="225">
        <f>SUM(O65:O65)</f>
        <v>0</v>
      </c>
      <c r="P64" s="225"/>
      <c r="Q64" s="225">
        <f>SUM(Q65:Q65)</f>
        <v>0</v>
      </c>
      <c r="R64" s="225"/>
      <c r="S64" s="225"/>
      <c r="T64" s="226"/>
      <c r="U64" s="225">
        <f>SUM(U65:U65)</f>
        <v>91.2</v>
      </c>
      <c r="AE64" t="s">
        <v>108</v>
      </c>
    </row>
    <row r="65" spans="1:60" ht="22.5" outlineLevel="1" x14ac:dyDescent="0.2">
      <c r="A65" s="212">
        <v>29</v>
      </c>
      <c r="B65" s="218" t="s">
        <v>195</v>
      </c>
      <c r="C65" s="262" t="s">
        <v>196</v>
      </c>
      <c r="D65" s="220" t="s">
        <v>191</v>
      </c>
      <c r="E65" s="227">
        <v>28.951910000000002</v>
      </c>
      <c r="F65" s="230">
        <f>H65+J65</f>
        <v>0</v>
      </c>
      <c r="G65" s="231">
        <f>ROUND(E65*F65,2)</f>
        <v>0</v>
      </c>
      <c r="H65" s="231"/>
      <c r="I65" s="231">
        <f>ROUND(E65*H65,2)</f>
        <v>0</v>
      </c>
      <c r="J65" s="231"/>
      <c r="K65" s="231">
        <f>ROUND(E65*J65,2)</f>
        <v>0</v>
      </c>
      <c r="L65" s="231">
        <v>21</v>
      </c>
      <c r="M65" s="231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3.15</v>
      </c>
      <c r="U65" s="221">
        <f>ROUND(E65*T65,2)</f>
        <v>91.2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118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x14ac:dyDescent="0.2">
      <c r="A66" s="213" t="s">
        <v>107</v>
      </c>
      <c r="B66" s="219" t="s">
        <v>68</v>
      </c>
      <c r="C66" s="264" t="s">
        <v>69</v>
      </c>
      <c r="D66" s="224"/>
      <c r="E66" s="229"/>
      <c r="F66" s="232"/>
      <c r="G66" s="232">
        <f>SUMIF(AE67:AE74,"&lt;&gt;NOR",G67:G74)</f>
        <v>0</v>
      </c>
      <c r="H66" s="232"/>
      <c r="I66" s="232">
        <f>SUM(I67:I74)</f>
        <v>0</v>
      </c>
      <c r="J66" s="232"/>
      <c r="K66" s="232">
        <f>SUM(K67:K74)</f>
        <v>0</v>
      </c>
      <c r="L66" s="232"/>
      <c r="M66" s="232">
        <f>SUM(M67:M74)</f>
        <v>0</v>
      </c>
      <c r="N66" s="225"/>
      <c r="O66" s="225">
        <f>SUM(O67:O74)</f>
        <v>8.2073700000000009</v>
      </c>
      <c r="P66" s="225"/>
      <c r="Q66" s="225">
        <f>SUM(Q67:Q74)</f>
        <v>1.5779999999999999E-2</v>
      </c>
      <c r="R66" s="225"/>
      <c r="S66" s="225"/>
      <c r="T66" s="226"/>
      <c r="U66" s="225">
        <f>SUM(U67:U74)</f>
        <v>34.800000000000004</v>
      </c>
      <c r="AE66" t="s">
        <v>108</v>
      </c>
    </row>
    <row r="67" spans="1:60" outlineLevel="1" x14ac:dyDescent="0.2">
      <c r="A67" s="212">
        <v>30</v>
      </c>
      <c r="B67" s="218" t="s">
        <v>197</v>
      </c>
      <c r="C67" s="262" t="s">
        <v>198</v>
      </c>
      <c r="D67" s="220" t="s">
        <v>117</v>
      </c>
      <c r="E67" s="227">
        <v>6</v>
      </c>
      <c r="F67" s="230">
        <f>H67+J67</f>
        <v>0</v>
      </c>
      <c r="G67" s="231">
        <f>ROUND(E67*F67,2)</f>
        <v>0</v>
      </c>
      <c r="H67" s="231"/>
      <c r="I67" s="231">
        <f>ROUND(E67*H67,2)</f>
        <v>0</v>
      </c>
      <c r="J67" s="231"/>
      <c r="K67" s="231">
        <f>ROUND(E67*J67,2)</f>
        <v>0</v>
      </c>
      <c r="L67" s="231">
        <v>21</v>
      </c>
      <c r="M67" s="231">
        <f>G67*(1+L67/100)</f>
        <v>0</v>
      </c>
      <c r="N67" s="221">
        <v>0</v>
      </c>
      <c r="O67" s="221">
        <f>ROUND(E67*N67,5)</f>
        <v>0</v>
      </c>
      <c r="P67" s="221">
        <v>2.63E-3</v>
      </c>
      <c r="Q67" s="221">
        <f>ROUND(E67*P67,5)</f>
        <v>1.5779999999999999E-2</v>
      </c>
      <c r="R67" s="221"/>
      <c r="S67" s="221"/>
      <c r="T67" s="222">
        <v>0.114</v>
      </c>
      <c r="U67" s="221">
        <f>ROUND(E67*T67,2)</f>
        <v>0.68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118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31</v>
      </c>
      <c r="B68" s="218" t="s">
        <v>199</v>
      </c>
      <c r="C68" s="262" t="s">
        <v>200</v>
      </c>
      <c r="D68" s="220" t="s">
        <v>131</v>
      </c>
      <c r="E68" s="227">
        <v>1</v>
      </c>
      <c r="F68" s="230">
        <f>H68+J68</f>
        <v>0</v>
      </c>
      <c r="G68" s="231">
        <f>ROUND(E68*F68,2)</f>
        <v>0</v>
      </c>
      <c r="H68" s="231"/>
      <c r="I68" s="231">
        <f>ROUND(E68*H68,2)</f>
        <v>0</v>
      </c>
      <c r="J68" s="231"/>
      <c r="K68" s="231">
        <f>ROUND(E68*J68,2)</f>
        <v>0</v>
      </c>
      <c r="L68" s="231">
        <v>21</v>
      </c>
      <c r="M68" s="231">
        <f>G68*(1+L68/100)</f>
        <v>0</v>
      </c>
      <c r="N68" s="221">
        <v>1.209E-2</v>
      </c>
      <c r="O68" s="221">
        <f>ROUND(E68*N68,5)</f>
        <v>1.209E-2</v>
      </c>
      <c r="P68" s="221">
        <v>0</v>
      </c>
      <c r="Q68" s="221">
        <f>ROUND(E68*P68,5)</f>
        <v>0</v>
      </c>
      <c r="R68" s="221"/>
      <c r="S68" s="221"/>
      <c r="T68" s="222">
        <v>1.3979999999999999</v>
      </c>
      <c r="U68" s="221">
        <f>ROUND(E68*T68,2)</f>
        <v>1.4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118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32</v>
      </c>
      <c r="B69" s="218" t="s">
        <v>201</v>
      </c>
      <c r="C69" s="262" t="s">
        <v>202</v>
      </c>
      <c r="D69" s="220" t="s">
        <v>131</v>
      </c>
      <c r="E69" s="227">
        <v>1</v>
      </c>
      <c r="F69" s="230">
        <f>H69+J69</f>
        <v>0</v>
      </c>
      <c r="G69" s="231">
        <f>ROUND(E69*F69,2)</f>
        <v>0</v>
      </c>
      <c r="H69" s="231"/>
      <c r="I69" s="231">
        <f>ROUND(E69*H69,2)</f>
        <v>0</v>
      </c>
      <c r="J69" s="231"/>
      <c r="K69" s="231">
        <f>ROUND(E69*J69,2)</f>
        <v>0</v>
      </c>
      <c r="L69" s="231">
        <v>21</v>
      </c>
      <c r="M69" s="231">
        <f>G69*(1+L69/100)</f>
        <v>0</v>
      </c>
      <c r="N69" s="221">
        <v>1.4080000000000001E-2</v>
      </c>
      <c r="O69" s="221">
        <f>ROUND(E69*N69,5)</f>
        <v>1.4080000000000001E-2</v>
      </c>
      <c r="P69" s="221">
        <v>0</v>
      </c>
      <c r="Q69" s="221">
        <f>ROUND(E69*P69,5)</f>
        <v>0</v>
      </c>
      <c r="R69" s="221"/>
      <c r="S69" s="221"/>
      <c r="T69" s="222">
        <v>1.744</v>
      </c>
      <c r="U69" s="221">
        <f>ROUND(E69*T69,2)</f>
        <v>1.74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118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ht="22.5" outlineLevel="1" x14ac:dyDescent="0.2">
      <c r="A70" s="212">
        <v>33</v>
      </c>
      <c r="B70" s="218" t="s">
        <v>203</v>
      </c>
      <c r="C70" s="262" t="s">
        <v>204</v>
      </c>
      <c r="D70" s="220" t="s">
        <v>117</v>
      </c>
      <c r="E70" s="227">
        <v>9</v>
      </c>
      <c r="F70" s="230">
        <f>H70+J70</f>
        <v>0</v>
      </c>
      <c r="G70" s="231">
        <f>ROUND(E70*F70,2)</f>
        <v>0</v>
      </c>
      <c r="H70" s="231"/>
      <c r="I70" s="231">
        <f>ROUND(E70*H70,2)</f>
        <v>0</v>
      </c>
      <c r="J70" s="231"/>
      <c r="K70" s="231">
        <f>ROUND(E70*J70,2)</f>
        <v>0</v>
      </c>
      <c r="L70" s="231">
        <v>21</v>
      </c>
      <c r="M70" s="231">
        <f>G70*(1+L70/100)</f>
        <v>0</v>
      </c>
      <c r="N70" s="221">
        <v>0.90895999999999999</v>
      </c>
      <c r="O70" s="221">
        <f>ROUND(E70*N70,5)</f>
        <v>8.1806400000000004</v>
      </c>
      <c r="P70" s="221">
        <v>0</v>
      </c>
      <c r="Q70" s="221">
        <f>ROUND(E70*P70,5)</f>
        <v>0</v>
      </c>
      <c r="R70" s="221"/>
      <c r="S70" s="221"/>
      <c r="T70" s="222">
        <v>3.4034499999999999</v>
      </c>
      <c r="U70" s="221">
        <f>ROUND(E70*T70,2)</f>
        <v>30.63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112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/>
      <c r="B71" s="218"/>
      <c r="C71" s="263" t="s">
        <v>205</v>
      </c>
      <c r="D71" s="223"/>
      <c r="E71" s="228">
        <v>6</v>
      </c>
      <c r="F71" s="231"/>
      <c r="G71" s="231"/>
      <c r="H71" s="231"/>
      <c r="I71" s="231"/>
      <c r="J71" s="231"/>
      <c r="K71" s="231"/>
      <c r="L71" s="231"/>
      <c r="M71" s="231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114</v>
      </c>
      <c r="AF71" s="211">
        <v>0</v>
      </c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/>
      <c r="B72" s="218"/>
      <c r="C72" s="263" t="s">
        <v>206</v>
      </c>
      <c r="D72" s="223"/>
      <c r="E72" s="228">
        <v>3</v>
      </c>
      <c r="F72" s="231"/>
      <c r="G72" s="231"/>
      <c r="H72" s="231"/>
      <c r="I72" s="231"/>
      <c r="J72" s="231"/>
      <c r="K72" s="231"/>
      <c r="L72" s="231"/>
      <c r="M72" s="231"/>
      <c r="N72" s="221"/>
      <c r="O72" s="221"/>
      <c r="P72" s="221"/>
      <c r="Q72" s="221"/>
      <c r="R72" s="221"/>
      <c r="S72" s="221"/>
      <c r="T72" s="222"/>
      <c r="U72" s="221"/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114</v>
      </c>
      <c r="AF72" s="211">
        <v>0</v>
      </c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12">
        <v>34</v>
      </c>
      <c r="B73" s="218" t="s">
        <v>207</v>
      </c>
      <c r="C73" s="262" t="s">
        <v>208</v>
      </c>
      <c r="D73" s="220" t="s">
        <v>131</v>
      </c>
      <c r="E73" s="227">
        <v>1</v>
      </c>
      <c r="F73" s="230">
        <f>H73+J73</f>
        <v>0</v>
      </c>
      <c r="G73" s="231">
        <f>ROUND(E73*F73,2)</f>
        <v>0</v>
      </c>
      <c r="H73" s="231"/>
      <c r="I73" s="231">
        <f>ROUND(E73*H73,2)</f>
        <v>0</v>
      </c>
      <c r="J73" s="231"/>
      <c r="K73" s="231">
        <f>ROUND(E73*J73,2)</f>
        <v>0</v>
      </c>
      <c r="L73" s="231">
        <v>21</v>
      </c>
      <c r="M73" s="231">
        <f>G73*(1+L73/100)</f>
        <v>0</v>
      </c>
      <c r="N73" s="221">
        <v>5.5999999999999995E-4</v>
      </c>
      <c r="O73" s="221">
        <f>ROUND(E73*N73,5)</f>
        <v>5.5999999999999995E-4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161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>
        <v>35</v>
      </c>
      <c r="B74" s="218" t="s">
        <v>209</v>
      </c>
      <c r="C74" s="262" t="s">
        <v>210</v>
      </c>
      <c r="D74" s="220" t="s">
        <v>117</v>
      </c>
      <c r="E74" s="227">
        <v>6</v>
      </c>
      <c r="F74" s="230">
        <f>H74+J74</f>
        <v>0</v>
      </c>
      <c r="G74" s="231">
        <f>ROUND(E74*F74,2)</f>
        <v>0</v>
      </c>
      <c r="H74" s="231"/>
      <c r="I74" s="231">
        <f>ROUND(E74*H74,2)</f>
        <v>0</v>
      </c>
      <c r="J74" s="231"/>
      <c r="K74" s="231">
        <f>ROUND(E74*J74,2)</f>
        <v>0</v>
      </c>
      <c r="L74" s="231">
        <v>21</v>
      </c>
      <c r="M74" s="231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5.8999999999999997E-2</v>
      </c>
      <c r="U74" s="221">
        <f>ROUND(E74*T74,2)</f>
        <v>0.35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118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x14ac:dyDescent="0.2">
      <c r="A75" s="213" t="s">
        <v>107</v>
      </c>
      <c r="B75" s="219" t="s">
        <v>70</v>
      </c>
      <c r="C75" s="264" t="s">
        <v>71</v>
      </c>
      <c r="D75" s="224"/>
      <c r="E75" s="229"/>
      <c r="F75" s="232"/>
      <c r="G75" s="232">
        <f>SUMIF(AE76:AE77,"&lt;&gt;NOR",G76:G77)</f>
        <v>0</v>
      </c>
      <c r="H75" s="232"/>
      <c r="I75" s="232">
        <f>SUM(I76:I77)</f>
        <v>0</v>
      </c>
      <c r="J75" s="232"/>
      <c r="K75" s="232">
        <f>SUM(K76:K77)</f>
        <v>0</v>
      </c>
      <c r="L75" s="232"/>
      <c r="M75" s="232">
        <f>SUM(M76:M77)</f>
        <v>0</v>
      </c>
      <c r="N75" s="225"/>
      <c r="O75" s="225">
        <f>SUM(O76:O77)</f>
        <v>2.70736</v>
      </c>
      <c r="P75" s="225"/>
      <c r="Q75" s="225">
        <f>SUM(Q76:Q77)</f>
        <v>0</v>
      </c>
      <c r="R75" s="225"/>
      <c r="S75" s="225"/>
      <c r="T75" s="226"/>
      <c r="U75" s="225">
        <f>SUM(U76:U77)</f>
        <v>61.269999999999996</v>
      </c>
      <c r="AE75" t="s">
        <v>108</v>
      </c>
    </row>
    <row r="76" spans="1:60" outlineLevel="1" x14ac:dyDescent="0.2">
      <c r="A76" s="212">
        <v>36</v>
      </c>
      <c r="B76" s="218" t="s">
        <v>211</v>
      </c>
      <c r="C76" s="262" t="s">
        <v>212</v>
      </c>
      <c r="D76" s="220" t="s">
        <v>140</v>
      </c>
      <c r="E76" s="227">
        <v>17.8</v>
      </c>
      <c r="F76" s="230">
        <f>H76+J76</f>
        <v>0</v>
      </c>
      <c r="G76" s="231">
        <f>ROUND(E76*F76,2)</f>
        <v>0</v>
      </c>
      <c r="H76" s="231"/>
      <c r="I76" s="231">
        <f>ROUND(E76*H76,2)</f>
        <v>0</v>
      </c>
      <c r="J76" s="231"/>
      <c r="K76" s="231">
        <f>ROUND(E76*J76,2)</f>
        <v>0</v>
      </c>
      <c r="L76" s="231">
        <v>21</v>
      </c>
      <c r="M76" s="231">
        <f>G76*(1+L76/100)</f>
        <v>0</v>
      </c>
      <c r="N76" s="221">
        <v>9.8089999999999997E-2</v>
      </c>
      <c r="O76" s="221">
        <f>ROUND(E76*N76,5)</f>
        <v>1.746</v>
      </c>
      <c r="P76" s="221">
        <v>0</v>
      </c>
      <c r="Q76" s="221">
        <f>ROUND(E76*P76,5)</f>
        <v>0</v>
      </c>
      <c r="R76" s="221"/>
      <c r="S76" s="221"/>
      <c r="T76" s="222">
        <v>1.02475</v>
      </c>
      <c r="U76" s="221">
        <f>ROUND(E76*T76,2)</f>
        <v>18.239999999999998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112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12">
        <v>37</v>
      </c>
      <c r="B77" s="218" t="s">
        <v>213</v>
      </c>
      <c r="C77" s="262" t="s">
        <v>214</v>
      </c>
      <c r="D77" s="220" t="s">
        <v>140</v>
      </c>
      <c r="E77" s="227">
        <v>19.7</v>
      </c>
      <c r="F77" s="230">
        <f>H77+J77</f>
        <v>0</v>
      </c>
      <c r="G77" s="231">
        <f>ROUND(E77*F77,2)</f>
        <v>0</v>
      </c>
      <c r="H77" s="231"/>
      <c r="I77" s="231">
        <f>ROUND(E77*H77,2)</f>
        <v>0</v>
      </c>
      <c r="J77" s="231"/>
      <c r="K77" s="231">
        <f>ROUND(E77*J77,2)</f>
        <v>0</v>
      </c>
      <c r="L77" s="231">
        <v>21</v>
      </c>
      <c r="M77" s="231">
        <f>G77*(1+L77/100)</f>
        <v>0</v>
      </c>
      <c r="N77" s="221">
        <v>4.8800000000000003E-2</v>
      </c>
      <c r="O77" s="221">
        <f>ROUND(E77*N77,5)</f>
        <v>0.96135999999999999</v>
      </c>
      <c r="P77" s="221">
        <v>0</v>
      </c>
      <c r="Q77" s="221">
        <f>ROUND(E77*P77,5)</f>
        <v>0</v>
      </c>
      <c r="R77" s="221"/>
      <c r="S77" s="221"/>
      <c r="T77" s="222">
        <v>2.18451</v>
      </c>
      <c r="U77" s="221">
        <f>ROUND(E77*T77,2)</f>
        <v>43.03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112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x14ac:dyDescent="0.2">
      <c r="A78" s="213" t="s">
        <v>107</v>
      </c>
      <c r="B78" s="219" t="s">
        <v>72</v>
      </c>
      <c r="C78" s="264" t="s">
        <v>73</v>
      </c>
      <c r="D78" s="224"/>
      <c r="E78" s="229"/>
      <c r="F78" s="232"/>
      <c r="G78" s="232">
        <f>SUMIF(AE79:AE87,"&lt;&gt;NOR",G79:G87)</f>
        <v>0</v>
      </c>
      <c r="H78" s="232"/>
      <c r="I78" s="232">
        <f>SUM(I79:I87)</f>
        <v>0</v>
      </c>
      <c r="J78" s="232"/>
      <c r="K78" s="232">
        <f>SUM(K79:K87)</f>
        <v>0</v>
      </c>
      <c r="L78" s="232"/>
      <c r="M78" s="232">
        <f>SUM(M79:M87)</f>
        <v>0</v>
      </c>
      <c r="N78" s="225"/>
      <c r="O78" s="225">
        <f>SUM(O79:O87)</f>
        <v>0.47891000000000006</v>
      </c>
      <c r="P78" s="225"/>
      <c r="Q78" s="225">
        <f>SUM(Q79:Q87)</f>
        <v>0</v>
      </c>
      <c r="R78" s="225"/>
      <c r="S78" s="225"/>
      <c r="T78" s="226"/>
      <c r="U78" s="225">
        <f>SUM(U79:U87)</f>
        <v>54.639999999999993</v>
      </c>
      <c r="AE78" t="s">
        <v>108</v>
      </c>
    </row>
    <row r="79" spans="1:60" outlineLevel="1" x14ac:dyDescent="0.2">
      <c r="A79" s="212">
        <v>38</v>
      </c>
      <c r="B79" s="218" t="s">
        <v>215</v>
      </c>
      <c r="C79" s="262" t="s">
        <v>216</v>
      </c>
      <c r="D79" s="220" t="s">
        <v>140</v>
      </c>
      <c r="E79" s="227">
        <v>19.7</v>
      </c>
      <c r="F79" s="230">
        <f>H79+J79</f>
        <v>0</v>
      </c>
      <c r="G79" s="231">
        <f>ROUND(E79*F79,2)</f>
        <v>0</v>
      </c>
      <c r="H79" s="231"/>
      <c r="I79" s="231">
        <f>ROUND(E79*H79,2)</f>
        <v>0</v>
      </c>
      <c r="J79" s="231"/>
      <c r="K79" s="231">
        <f>ROUND(E79*J79,2)</f>
        <v>0</v>
      </c>
      <c r="L79" s="231">
        <v>21</v>
      </c>
      <c r="M79" s="231">
        <f>G79*(1+L79/100)</f>
        <v>0</v>
      </c>
      <c r="N79" s="221">
        <v>1.8669999999999999E-2</v>
      </c>
      <c r="O79" s="221">
        <f>ROUND(E79*N79,5)</f>
        <v>0.36780000000000002</v>
      </c>
      <c r="P79" s="221">
        <v>0</v>
      </c>
      <c r="Q79" s="221">
        <f>ROUND(E79*P79,5)</f>
        <v>0</v>
      </c>
      <c r="R79" s="221"/>
      <c r="S79" s="221"/>
      <c r="T79" s="222">
        <v>1.6567400000000001</v>
      </c>
      <c r="U79" s="221">
        <f>ROUND(E79*T79,2)</f>
        <v>32.64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112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>
        <v>39</v>
      </c>
      <c r="B80" s="218" t="s">
        <v>217</v>
      </c>
      <c r="C80" s="262" t="s">
        <v>218</v>
      </c>
      <c r="D80" s="220" t="s">
        <v>117</v>
      </c>
      <c r="E80" s="227">
        <v>12.1</v>
      </c>
      <c r="F80" s="230">
        <f>H80+J80</f>
        <v>0</v>
      </c>
      <c r="G80" s="231">
        <f>ROUND(E80*F80,2)</f>
        <v>0</v>
      </c>
      <c r="H80" s="231"/>
      <c r="I80" s="231">
        <f>ROUND(E80*H80,2)</f>
        <v>0</v>
      </c>
      <c r="J80" s="231"/>
      <c r="K80" s="231">
        <f>ROUND(E80*J80,2)</f>
        <v>0</v>
      </c>
      <c r="L80" s="231">
        <v>21</v>
      </c>
      <c r="M80" s="231">
        <f>G80*(1+L80/100)</f>
        <v>0</v>
      </c>
      <c r="N80" s="221">
        <v>4.3899999999999998E-3</v>
      </c>
      <c r="O80" s="221">
        <f>ROUND(E80*N80,5)</f>
        <v>5.3120000000000001E-2</v>
      </c>
      <c r="P80" s="221">
        <v>0</v>
      </c>
      <c r="Q80" s="221">
        <f>ROUND(E80*P80,5)</f>
        <v>0</v>
      </c>
      <c r="R80" s="221"/>
      <c r="S80" s="221"/>
      <c r="T80" s="222">
        <v>0.92361000000000004</v>
      </c>
      <c r="U80" s="221">
        <f>ROUND(E80*T80,2)</f>
        <v>11.18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112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/>
      <c r="B81" s="218"/>
      <c r="C81" s="263" t="s">
        <v>219</v>
      </c>
      <c r="D81" s="223"/>
      <c r="E81" s="228">
        <v>12.1</v>
      </c>
      <c r="F81" s="231"/>
      <c r="G81" s="231"/>
      <c r="H81" s="231"/>
      <c r="I81" s="231"/>
      <c r="J81" s="231"/>
      <c r="K81" s="231"/>
      <c r="L81" s="231"/>
      <c r="M81" s="231"/>
      <c r="N81" s="221"/>
      <c r="O81" s="221"/>
      <c r="P81" s="221"/>
      <c r="Q81" s="221"/>
      <c r="R81" s="221"/>
      <c r="S81" s="221"/>
      <c r="T81" s="222"/>
      <c r="U81" s="221"/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114</v>
      </c>
      <c r="AF81" s="211">
        <v>0</v>
      </c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40</v>
      </c>
      <c r="B82" s="218" t="s">
        <v>220</v>
      </c>
      <c r="C82" s="262" t="s">
        <v>221</v>
      </c>
      <c r="D82" s="220" t="s">
        <v>117</v>
      </c>
      <c r="E82" s="227">
        <v>6.5</v>
      </c>
      <c r="F82" s="230">
        <f>H82+J82</f>
        <v>0</v>
      </c>
      <c r="G82" s="231">
        <f>ROUND(E82*F82,2)</f>
        <v>0</v>
      </c>
      <c r="H82" s="231"/>
      <c r="I82" s="231">
        <f>ROUND(E82*H82,2)</f>
        <v>0</v>
      </c>
      <c r="J82" s="231"/>
      <c r="K82" s="231">
        <f>ROUND(E82*J82,2)</f>
        <v>0</v>
      </c>
      <c r="L82" s="231">
        <v>21</v>
      </c>
      <c r="M82" s="231">
        <f>G82*(1+L82/100)</f>
        <v>0</v>
      </c>
      <c r="N82" s="221">
        <v>3.1800000000000001E-3</v>
      </c>
      <c r="O82" s="221">
        <f>ROUND(E82*N82,5)</f>
        <v>2.0670000000000001E-2</v>
      </c>
      <c r="P82" s="221">
        <v>0</v>
      </c>
      <c r="Q82" s="221">
        <f>ROUND(E82*P82,5)</f>
        <v>0</v>
      </c>
      <c r="R82" s="221"/>
      <c r="S82" s="221"/>
      <c r="T82" s="222">
        <v>0.64288999999999996</v>
      </c>
      <c r="U82" s="221">
        <f>ROUND(E82*T82,2)</f>
        <v>4.18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112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>
        <v>41</v>
      </c>
      <c r="B83" s="218" t="s">
        <v>222</v>
      </c>
      <c r="C83" s="262" t="s">
        <v>223</v>
      </c>
      <c r="D83" s="220" t="s">
        <v>131</v>
      </c>
      <c r="E83" s="227">
        <v>1</v>
      </c>
      <c r="F83" s="230">
        <f>H83+J83</f>
        <v>0</v>
      </c>
      <c r="G83" s="231">
        <f>ROUND(E83*F83,2)</f>
        <v>0</v>
      </c>
      <c r="H83" s="231"/>
      <c r="I83" s="231">
        <f>ROUND(E83*H83,2)</f>
        <v>0</v>
      </c>
      <c r="J83" s="231"/>
      <c r="K83" s="231">
        <f>ROUND(E83*J83,2)</f>
        <v>0</v>
      </c>
      <c r="L83" s="231">
        <v>21</v>
      </c>
      <c r="M83" s="231">
        <f>G83*(1+L83/100)</f>
        <v>0</v>
      </c>
      <c r="N83" s="221">
        <v>2.1199999999999999E-3</v>
      </c>
      <c r="O83" s="221">
        <f>ROUND(E83*N83,5)</f>
        <v>2.1199999999999999E-3</v>
      </c>
      <c r="P83" s="221">
        <v>0</v>
      </c>
      <c r="Q83" s="221">
        <f>ROUND(E83*P83,5)</f>
        <v>0</v>
      </c>
      <c r="R83" s="221"/>
      <c r="S83" s="221"/>
      <c r="T83" s="222">
        <v>0.81764999999999999</v>
      </c>
      <c r="U83" s="221">
        <f>ROUND(E83*T83,2)</f>
        <v>0.82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118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2">
        <v>42</v>
      </c>
      <c r="B84" s="218" t="s">
        <v>224</v>
      </c>
      <c r="C84" s="262" t="s">
        <v>225</v>
      </c>
      <c r="D84" s="220" t="s">
        <v>131</v>
      </c>
      <c r="E84" s="227">
        <v>2</v>
      </c>
      <c r="F84" s="230">
        <f>H84+J84</f>
        <v>0</v>
      </c>
      <c r="G84" s="231">
        <f>ROUND(E84*F84,2)</f>
        <v>0</v>
      </c>
      <c r="H84" s="231"/>
      <c r="I84" s="231">
        <f>ROUND(E84*H84,2)</f>
        <v>0</v>
      </c>
      <c r="J84" s="231"/>
      <c r="K84" s="231">
        <f>ROUND(E84*J84,2)</f>
        <v>0</v>
      </c>
      <c r="L84" s="231">
        <v>21</v>
      </c>
      <c r="M84" s="231">
        <f>G84*(1+L84/100)</f>
        <v>0</v>
      </c>
      <c r="N84" s="221">
        <v>7.2199999999999999E-3</v>
      </c>
      <c r="O84" s="221">
        <f>ROUND(E84*N84,5)</f>
        <v>1.444E-2</v>
      </c>
      <c r="P84" s="221">
        <v>0</v>
      </c>
      <c r="Q84" s="221">
        <f>ROUND(E84*P84,5)</f>
        <v>0</v>
      </c>
      <c r="R84" s="221"/>
      <c r="S84" s="221"/>
      <c r="T84" s="222">
        <v>1.0442</v>
      </c>
      <c r="U84" s="221">
        <f>ROUND(E84*T84,2)</f>
        <v>2.09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118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>
        <v>43</v>
      </c>
      <c r="B85" s="218" t="s">
        <v>226</v>
      </c>
      <c r="C85" s="262" t="s">
        <v>227</v>
      </c>
      <c r="D85" s="220" t="s">
        <v>131</v>
      </c>
      <c r="E85" s="227">
        <v>3</v>
      </c>
      <c r="F85" s="230">
        <f>H85+J85</f>
        <v>0</v>
      </c>
      <c r="G85" s="231">
        <f>ROUND(E85*F85,2)</f>
        <v>0</v>
      </c>
      <c r="H85" s="231"/>
      <c r="I85" s="231">
        <f>ROUND(E85*H85,2)</f>
        <v>0</v>
      </c>
      <c r="J85" s="231"/>
      <c r="K85" s="231">
        <f>ROUND(E85*J85,2)</f>
        <v>0</v>
      </c>
      <c r="L85" s="231">
        <v>21</v>
      </c>
      <c r="M85" s="231">
        <f>G85*(1+L85/100)</f>
        <v>0</v>
      </c>
      <c r="N85" s="221">
        <v>4.0299999999999997E-3</v>
      </c>
      <c r="O85" s="221">
        <f>ROUND(E85*N85,5)</f>
        <v>1.209E-2</v>
      </c>
      <c r="P85" s="221">
        <v>0</v>
      </c>
      <c r="Q85" s="221">
        <f>ROUND(E85*P85,5)</f>
        <v>0</v>
      </c>
      <c r="R85" s="221"/>
      <c r="S85" s="221"/>
      <c r="T85" s="222">
        <v>0.64515</v>
      </c>
      <c r="U85" s="221">
        <f>ROUND(E85*T85,2)</f>
        <v>1.94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118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2">
        <v>44</v>
      </c>
      <c r="B86" s="218" t="s">
        <v>228</v>
      </c>
      <c r="C86" s="262" t="s">
        <v>229</v>
      </c>
      <c r="D86" s="220" t="s">
        <v>131</v>
      </c>
      <c r="E86" s="227">
        <v>1</v>
      </c>
      <c r="F86" s="230">
        <f>H86+J86</f>
        <v>0</v>
      </c>
      <c r="G86" s="231">
        <f>ROUND(E86*F86,2)</f>
        <v>0</v>
      </c>
      <c r="H86" s="231"/>
      <c r="I86" s="231">
        <f>ROUND(E86*H86,2)</f>
        <v>0</v>
      </c>
      <c r="J86" s="231"/>
      <c r="K86" s="231">
        <f>ROUND(E86*J86,2)</f>
        <v>0</v>
      </c>
      <c r="L86" s="231">
        <v>21</v>
      </c>
      <c r="M86" s="231">
        <f>G86*(1+L86/100)</f>
        <v>0</v>
      </c>
      <c r="N86" s="221">
        <v>5.0400000000000002E-3</v>
      </c>
      <c r="O86" s="221">
        <f>ROUND(E86*N86,5)</f>
        <v>5.0400000000000002E-3</v>
      </c>
      <c r="P86" s="221">
        <v>0</v>
      </c>
      <c r="Q86" s="221">
        <f>ROUND(E86*P86,5)</f>
        <v>0</v>
      </c>
      <c r="R86" s="221"/>
      <c r="S86" s="221"/>
      <c r="T86" s="222">
        <v>1.0510999999999999</v>
      </c>
      <c r="U86" s="221">
        <f>ROUND(E86*T86,2)</f>
        <v>1.05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118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>
        <v>45</v>
      </c>
      <c r="B87" s="218" t="s">
        <v>230</v>
      </c>
      <c r="C87" s="262" t="s">
        <v>231</v>
      </c>
      <c r="D87" s="220" t="s">
        <v>117</v>
      </c>
      <c r="E87" s="227">
        <v>1</v>
      </c>
      <c r="F87" s="230">
        <f>H87+J87</f>
        <v>0</v>
      </c>
      <c r="G87" s="231">
        <f>ROUND(E87*F87,2)</f>
        <v>0</v>
      </c>
      <c r="H87" s="231"/>
      <c r="I87" s="231">
        <f>ROUND(E87*H87,2)</f>
        <v>0</v>
      </c>
      <c r="J87" s="231"/>
      <c r="K87" s="231">
        <f>ROUND(E87*J87,2)</f>
        <v>0</v>
      </c>
      <c r="L87" s="231">
        <v>21</v>
      </c>
      <c r="M87" s="231">
        <f>G87*(1+L87/100)</f>
        <v>0</v>
      </c>
      <c r="N87" s="221">
        <v>3.63E-3</v>
      </c>
      <c r="O87" s="221">
        <f>ROUND(E87*N87,5)</f>
        <v>3.63E-3</v>
      </c>
      <c r="P87" s="221">
        <v>0</v>
      </c>
      <c r="Q87" s="221">
        <f>ROUND(E87*P87,5)</f>
        <v>0</v>
      </c>
      <c r="R87" s="221"/>
      <c r="S87" s="221"/>
      <c r="T87" s="222">
        <v>0.74429999999999996</v>
      </c>
      <c r="U87" s="221">
        <f>ROUND(E87*T87,2)</f>
        <v>0.74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118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x14ac:dyDescent="0.2">
      <c r="A88" s="213" t="s">
        <v>107</v>
      </c>
      <c r="B88" s="219" t="s">
        <v>74</v>
      </c>
      <c r="C88" s="264" t="s">
        <v>75</v>
      </c>
      <c r="D88" s="224"/>
      <c r="E88" s="229"/>
      <c r="F88" s="232"/>
      <c r="G88" s="232">
        <f>SUMIF(AE89:AE91,"&lt;&gt;NOR",G89:G91)</f>
        <v>0</v>
      </c>
      <c r="H88" s="232"/>
      <c r="I88" s="232">
        <f>SUM(I89:I91)</f>
        <v>0</v>
      </c>
      <c r="J88" s="232"/>
      <c r="K88" s="232">
        <f>SUM(K89:K91)</f>
        <v>0</v>
      </c>
      <c r="L88" s="232"/>
      <c r="M88" s="232">
        <f>SUM(M89:M91)</f>
        <v>0</v>
      </c>
      <c r="N88" s="225"/>
      <c r="O88" s="225">
        <f>SUM(O89:O91)</f>
        <v>0.10184</v>
      </c>
      <c r="P88" s="225"/>
      <c r="Q88" s="225">
        <f>SUM(Q89:Q91)</f>
        <v>0</v>
      </c>
      <c r="R88" s="225"/>
      <c r="S88" s="225"/>
      <c r="T88" s="226"/>
      <c r="U88" s="225">
        <f>SUM(U89:U91)</f>
        <v>17.329999999999998</v>
      </c>
      <c r="AE88" t="s">
        <v>108</v>
      </c>
    </row>
    <row r="89" spans="1:60" ht="22.5" outlineLevel="1" x14ac:dyDescent="0.2">
      <c r="A89" s="212">
        <v>46</v>
      </c>
      <c r="B89" s="218" t="s">
        <v>232</v>
      </c>
      <c r="C89" s="262" t="s">
        <v>233</v>
      </c>
      <c r="D89" s="220" t="s">
        <v>131</v>
      </c>
      <c r="E89" s="227">
        <v>1</v>
      </c>
      <c r="F89" s="230">
        <f>H89+J89</f>
        <v>0</v>
      </c>
      <c r="G89" s="231">
        <f>ROUND(E89*F89,2)</f>
        <v>0</v>
      </c>
      <c r="H89" s="231"/>
      <c r="I89" s="231">
        <f>ROUND(E89*H89,2)</f>
        <v>0</v>
      </c>
      <c r="J89" s="231"/>
      <c r="K89" s="231">
        <f>ROUND(E89*J89,2)</f>
        <v>0</v>
      </c>
      <c r="L89" s="231">
        <v>21</v>
      </c>
      <c r="M89" s="231">
        <f>G89*(1+L89/100)</f>
        <v>0</v>
      </c>
      <c r="N89" s="221">
        <v>5.8999999999999997E-2</v>
      </c>
      <c r="O89" s="221">
        <f>ROUND(E89*N89,5)</f>
        <v>5.8999999999999997E-2</v>
      </c>
      <c r="P89" s="221">
        <v>0</v>
      </c>
      <c r="Q89" s="221">
        <f>ROUND(E89*P89,5)</f>
        <v>0</v>
      </c>
      <c r="R89" s="221"/>
      <c r="S89" s="221"/>
      <c r="T89" s="222">
        <v>6.4728399999999997</v>
      </c>
      <c r="U89" s="221">
        <f>ROUND(E89*T89,2)</f>
        <v>6.47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112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47</v>
      </c>
      <c r="B90" s="218" t="s">
        <v>234</v>
      </c>
      <c r="C90" s="262" t="s">
        <v>235</v>
      </c>
      <c r="D90" s="220" t="s">
        <v>131</v>
      </c>
      <c r="E90" s="227">
        <v>1</v>
      </c>
      <c r="F90" s="230">
        <f>H90+J90</f>
        <v>0</v>
      </c>
      <c r="G90" s="231">
        <f>ROUND(E90*F90,2)</f>
        <v>0</v>
      </c>
      <c r="H90" s="231"/>
      <c r="I90" s="231">
        <f>ROUND(E90*H90,2)</f>
        <v>0</v>
      </c>
      <c r="J90" s="231"/>
      <c r="K90" s="231">
        <f>ROUND(E90*J90,2)</f>
        <v>0</v>
      </c>
      <c r="L90" s="231">
        <v>21</v>
      </c>
      <c r="M90" s="231">
        <f>G90*(1+L90/100)</f>
        <v>0</v>
      </c>
      <c r="N90" s="221">
        <v>4.1000000000000002E-2</v>
      </c>
      <c r="O90" s="221">
        <f>ROUND(E90*N90,5)</f>
        <v>4.1000000000000002E-2</v>
      </c>
      <c r="P90" s="221">
        <v>0</v>
      </c>
      <c r="Q90" s="221">
        <f>ROUND(E90*P90,5)</f>
        <v>0</v>
      </c>
      <c r="R90" s="221"/>
      <c r="S90" s="221"/>
      <c r="T90" s="222">
        <v>5.7992600000000003</v>
      </c>
      <c r="U90" s="221">
        <f>ROUND(E90*T90,2)</f>
        <v>5.8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112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48</v>
      </c>
      <c r="B91" s="218" t="s">
        <v>236</v>
      </c>
      <c r="C91" s="262" t="s">
        <v>237</v>
      </c>
      <c r="D91" s="220" t="s">
        <v>131</v>
      </c>
      <c r="E91" s="227">
        <v>1</v>
      </c>
      <c r="F91" s="230">
        <f>H91+J91</f>
        <v>0</v>
      </c>
      <c r="G91" s="231">
        <f>ROUND(E91*F91,2)</f>
        <v>0</v>
      </c>
      <c r="H91" s="231"/>
      <c r="I91" s="231">
        <f>ROUND(E91*H91,2)</f>
        <v>0</v>
      </c>
      <c r="J91" s="231"/>
      <c r="K91" s="231">
        <f>ROUND(E91*J91,2)</f>
        <v>0</v>
      </c>
      <c r="L91" s="231">
        <v>21</v>
      </c>
      <c r="M91" s="231">
        <f>G91*(1+L91/100)</f>
        <v>0</v>
      </c>
      <c r="N91" s="221">
        <v>1.8400000000000001E-3</v>
      </c>
      <c r="O91" s="221">
        <f>ROUND(E91*N91,5)</f>
        <v>1.8400000000000001E-3</v>
      </c>
      <c r="P91" s="221">
        <v>0</v>
      </c>
      <c r="Q91" s="221">
        <f>ROUND(E91*P91,5)</f>
        <v>0</v>
      </c>
      <c r="R91" s="221"/>
      <c r="S91" s="221"/>
      <c r="T91" s="222">
        <v>5.0594599999999996</v>
      </c>
      <c r="U91" s="221">
        <f>ROUND(E91*T91,2)</f>
        <v>5.0599999999999996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112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x14ac:dyDescent="0.2">
      <c r="A92" s="213" t="s">
        <v>107</v>
      </c>
      <c r="B92" s="219" t="s">
        <v>76</v>
      </c>
      <c r="C92" s="264" t="s">
        <v>77</v>
      </c>
      <c r="D92" s="224"/>
      <c r="E92" s="229"/>
      <c r="F92" s="232"/>
      <c r="G92" s="232">
        <f>SUMIF(AE93:AE96,"&lt;&gt;NOR",G93:G96)</f>
        <v>0</v>
      </c>
      <c r="H92" s="232"/>
      <c r="I92" s="232">
        <f>SUM(I93:I96)</f>
        <v>0</v>
      </c>
      <c r="J92" s="232"/>
      <c r="K92" s="232">
        <f>SUM(K93:K96)</f>
        <v>0</v>
      </c>
      <c r="L92" s="232"/>
      <c r="M92" s="232">
        <f>SUM(M93:M96)</f>
        <v>0</v>
      </c>
      <c r="N92" s="225"/>
      <c r="O92" s="225">
        <f>SUM(O93:O96)</f>
        <v>0</v>
      </c>
      <c r="P92" s="225"/>
      <c r="Q92" s="225">
        <f>SUM(Q93:Q96)</f>
        <v>0</v>
      </c>
      <c r="R92" s="225"/>
      <c r="S92" s="225"/>
      <c r="T92" s="226"/>
      <c r="U92" s="225">
        <f>SUM(U93:U96)</f>
        <v>11.83</v>
      </c>
      <c r="AE92" t="s">
        <v>108</v>
      </c>
    </row>
    <row r="93" spans="1:60" outlineLevel="1" x14ac:dyDescent="0.2">
      <c r="A93" s="212">
        <v>49</v>
      </c>
      <c r="B93" s="218" t="s">
        <v>238</v>
      </c>
      <c r="C93" s="262" t="s">
        <v>239</v>
      </c>
      <c r="D93" s="220" t="s">
        <v>131</v>
      </c>
      <c r="E93" s="227">
        <v>1</v>
      </c>
      <c r="F93" s="230">
        <f>H93+J93</f>
        <v>0</v>
      </c>
      <c r="G93" s="231">
        <f>ROUND(E93*F93,2)</f>
        <v>0</v>
      </c>
      <c r="H93" s="231"/>
      <c r="I93" s="231">
        <f>ROUND(E93*H93,2)</f>
        <v>0</v>
      </c>
      <c r="J93" s="231"/>
      <c r="K93" s="231">
        <f>ROUND(E93*J93,2)</f>
        <v>0</v>
      </c>
      <c r="L93" s="231">
        <v>21</v>
      </c>
      <c r="M93" s="231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1.8480000000000001</v>
      </c>
      <c r="U93" s="221">
        <f>ROUND(E93*T93,2)</f>
        <v>1.85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118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50</v>
      </c>
      <c r="B94" s="218" t="s">
        <v>240</v>
      </c>
      <c r="C94" s="262" t="s">
        <v>241</v>
      </c>
      <c r="D94" s="220" t="s">
        <v>131</v>
      </c>
      <c r="E94" s="227">
        <v>1</v>
      </c>
      <c r="F94" s="230">
        <f>H94+J94</f>
        <v>0</v>
      </c>
      <c r="G94" s="231">
        <f>ROUND(E94*F94,2)</f>
        <v>0</v>
      </c>
      <c r="H94" s="231"/>
      <c r="I94" s="231">
        <f>ROUND(E94*H94,2)</f>
        <v>0</v>
      </c>
      <c r="J94" s="231"/>
      <c r="K94" s="231">
        <f>ROUND(E94*J94,2)</f>
        <v>0</v>
      </c>
      <c r="L94" s="231">
        <v>21</v>
      </c>
      <c r="M94" s="231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2.7715000000000001</v>
      </c>
      <c r="U94" s="221">
        <f>ROUND(E94*T94,2)</f>
        <v>2.77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118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>
        <v>51</v>
      </c>
      <c r="B95" s="218" t="s">
        <v>242</v>
      </c>
      <c r="C95" s="262" t="s">
        <v>243</v>
      </c>
      <c r="D95" s="220" t="s">
        <v>131</v>
      </c>
      <c r="E95" s="227">
        <v>1</v>
      </c>
      <c r="F95" s="230">
        <f>H95+J95</f>
        <v>0</v>
      </c>
      <c r="G95" s="231">
        <f>ROUND(E95*F95,2)</f>
        <v>0</v>
      </c>
      <c r="H95" s="231"/>
      <c r="I95" s="231">
        <f>ROUND(E95*H95,2)</f>
        <v>0</v>
      </c>
      <c r="J95" s="231"/>
      <c r="K95" s="231">
        <f>ROUND(E95*J95,2)</f>
        <v>0</v>
      </c>
      <c r="L95" s="231">
        <v>21</v>
      </c>
      <c r="M95" s="231">
        <f>G95*(1+L95/100)</f>
        <v>0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1.8169999999999999</v>
      </c>
      <c r="U95" s="221">
        <f>ROUND(E95*T95,2)</f>
        <v>1.82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118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52</v>
      </c>
      <c r="B96" s="218" t="s">
        <v>244</v>
      </c>
      <c r="C96" s="262" t="s">
        <v>245</v>
      </c>
      <c r="D96" s="220" t="s">
        <v>246</v>
      </c>
      <c r="E96" s="227">
        <v>5</v>
      </c>
      <c r="F96" s="230">
        <f>H96+J96</f>
        <v>0</v>
      </c>
      <c r="G96" s="231">
        <f>ROUND(E96*F96,2)</f>
        <v>0</v>
      </c>
      <c r="H96" s="231"/>
      <c r="I96" s="231">
        <f>ROUND(E96*H96,2)</f>
        <v>0</v>
      </c>
      <c r="J96" s="231"/>
      <c r="K96" s="231">
        <f>ROUND(E96*J96,2)</f>
        <v>0</v>
      </c>
      <c r="L96" s="231">
        <v>21</v>
      </c>
      <c r="M96" s="231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1.0780000000000001</v>
      </c>
      <c r="U96" s="221">
        <f>ROUND(E96*T96,2)</f>
        <v>5.39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118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13" t="s">
        <v>107</v>
      </c>
      <c r="B97" s="219" t="s">
        <v>78</v>
      </c>
      <c r="C97" s="264" t="s">
        <v>79</v>
      </c>
      <c r="D97" s="224"/>
      <c r="E97" s="229"/>
      <c r="F97" s="232"/>
      <c r="G97" s="232">
        <f>SUMIF(AE98:AE106,"&lt;&gt;NOR",G98:G106)</f>
        <v>0</v>
      </c>
      <c r="H97" s="232"/>
      <c r="I97" s="232">
        <f>SUM(I98:I106)</f>
        <v>0</v>
      </c>
      <c r="J97" s="232"/>
      <c r="K97" s="232">
        <f>SUM(K98:K106)</f>
        <v>0</v>
      </c>
      <c r="L97" s="232"/>
      <c r="M97" s="232">
        <f>SUM(M98:M106)</f>
        <v>0</v>
      </c>
      <c r="N97" s="225"/>
      <c r="O97" s="225">
        <f>SUM(O98:O106)</f>
        <v>5.64E-3</v>
      </c>
      <c r="P97" s="225"/>
      <c r="Q97" s="225">
        <f>SUM(Q98:Q106)</f>
        <v>0</v>
      </c>
      <c r="R97" s="225"/>
      <c r="S97" s="225"/>
      <c r="T97" s="226"/>
      <c r="U97" s="225">
        <f>SUM(U98:U106)</f>
        <v>18.259999999999998</v>
      </c>
      <c r="AE97" t="s">
        <v>108</v>
      </c>
    </row>
    <row r="98" spans="1:60" outlineLevel="1" x14ac:dyDescent="0.2">
      <c r="A98" s="212">
        <v>53</v>
      </c>
      <c r="B98" s="218" t="s">
        <v>247</v>
      </c>
      <c r="C98" s="262" t="s">
        <v>248</v>
      </c>
      <c r="D98" s="220" t="s">
        <v>117</v>
      </c>
      <c r="E98" s="227">
        <v>10</v>
      </c>
      <c r="F98" s="230">
        <v>0</v>
      </c>
      <c r="G98" s="231">
        <f>ROUND(E98*F98,2)</f>
        <v>0</v>
      </c>
      <c r="H98" s="231"/>
      <c r="I98" s="231">
        <f>ROUND(E98*H98,2)</f>
        <v>0</v>
      </c>
      <c r="J98" s="231"/>
      <c r="K98" s="231">
        <f>ROUND(E98*J98,2)</f>
        <v>0</v>
      </c>
      <c r="L98" s="231">
        <v>21</v>
      </c>
      <c r="M98" s="231">
        <f>G98*(1+L98/100)</f>
        <v>0</v>
      </c>
      <c r="N98" s="221">
        <v>0</v>
      </c>
      <c r="O98" s="221">
        <f>ROUND(E98*N98,5)</f>
        <v>0</v>
      </c>
      <c r="P98" s="221">
        <v>0</v>
      </c>
      <c r="Q98" s="221">
        <f>ROUND(E98*P98,5)</f>
        <v>0</v>
      </c>
      <c r="R98" s="221"/>
      <c r="S98" s="221"/>
      <c r="T98" s="222">
        <v>4.9500000000000002E-2</v>
      </c>
      <c r="U98" s="221">
        <f>ROUND(E98*T98,2)</f>
        <v>0.5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118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ht="22.5" outlineLevel="1" x14ac:dyDescent="0.2">
      <c r="A99" s="212">
        <v>54</v>
      </c>
      <c r="B99" s="218" t="s">
        <v>249</v>
      </c>
      <c r="C99" s="262" t="s">
        <v>250</v>
      </c>
      <c r="D99" s="220" t="s">
        <v>131</v>
      </c>
      <c r="E99" s="227">
        <v>2</v>
      </c>
      <c r="F99" s="230">
        <f>H99+J99</f>
        <v>0</v>
      </c>
      <c r="G99" s="231">
        <f>ROUND(E99*F99,2)</f>
        <v>0</v>
      </c>
      <c r="H99" s="231"/>
      <c r="I99" s="231">
        <f>ROUND(E99*H99,2)</f>
        <v>0</v>
      </c>
      <c r="J99" s="231"/>
      <c r="K99" s="231">
        <f>ROUND(E99*J99,2)</f>
        <v>0</v>
      </c>
      <c r="L99" s="231">
        <v>21</v>
      </c>
      <c r="M99" s="231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0.12</v>
      </c>
      <c r="U99" s="221">
        <f>ROUND(E99*T99,2)</f>
        <v>0.24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118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55</v>
      </c>
      <c r="B100" s="218" t="s">
        <v>251</v>
      </c>
      <c r="C100" s="262" t="s">
        <v>252</v>
      </c>
      <c r="D100" s="220" t="s">
        <v>131</v>
      </c>
      <c r="E100" s="227">
        <v>2</v>
      </c>
      <c r="F100" s="230">
        <f>H100+J100</f>
        <v>0</v>
      </c>
      <c r="G100" s="231">
        <f>ROUND(E100*F100,2)</f>
        <v>0</v>
      </c>
      <c r="H100" s="231"/>
      <c r="I100" s="231">
        <f>ROUND(E100*H100,2)</f>
        <v>0</v>
      </c>
      <c r="J100" s="231"/>
      <c r="K100" s="231">
        <f>ROUND(E100*J100,2)</f>
        <v>0</v>
      </c>
      <c r="L100" s="231">
        <v>21</v>
      </c>
      <c r="M100" s="231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1</v>
      </c>
      <c r="U100" s="221">
        <f>ROUND(E100*T100,2)</f>
        <v>2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118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>
        <v>56</v>
      </c>
      <c r="B101" s="218" t="s">
        <v>253</v>
      </c>
      <c r="C101" s="262" t="s">
        <v>254</v>
      </c>
      <c r="D101" s="220" t="s">
        <v>131</v>
      </c>
      <c r="E101" s="227">
        <v>2</v>
      </c>
      <c r="F101" s="230">
        <f>H101+J101</f>
        <v>0</v>
      </c>
      <c r="G101" s="231">
        <f>ROUND(E101*F101,2)</f>
        <v>0</v>
      </c>
      <c r="H101" s="231"/>
      <c r="I101" s="231">
        <f>ROUND(E101*H101,2)</f>
        <v>0</v>
      </c>
      <c r="J101" s="231"/>
      <c r="K101" s="231">
        <f>ROUND(E101*J101,2)</f>
        <v>0</v>
      </c>
      <c r="L101" s="231">
        <v>21</v>
      </c>
      <c r="M101" s="231">
        <f>G101*(1+L101/100)</f>
        <v>0</v>
      </c>
      <c r="N101" s="221">
        <v>0</v>
      </c>
      <c r="O101" s="221">
        <f>ROUND(E101*N101,5)</f>
        <v>0</v>
      </c>
      <c r="P101" s="221">
        <v>0</v>
      </c>
      <c r="Q101" s="221">
        <f>ROUND(E101*P101,5)</f>
        <v>0</v>
      </c>
      <c r="R101" s="221"/>
      <c r="S101" s="221"/>
      <c r="T101" s="222">
        <v>1.6</v>
      </c>
      <c r="U101" s="221">
        <f>ROUND(E101*T101,2)</f>
        <v>3.2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118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22.5" outlineLevel="1" x14ac:dyDescent="0.2">
      <c r="A102" s="212">
        <v>57</v>
      </c>
      <c r="B102" s="218" t="s">
        <v>255</v>
      </c>
      <c r="C102" s="262" t="s">
        <v>256</v>
      </c>
      <c r="D102" s="220" t="s">
        <v>117</v>
      </c>
      <c r="E102" s="227">
        <v>20</v>
      </c>
      <c r="F102" s="230">
        <f>H102+J102</f>
        <v>0</v>
      </c>
      <c r="G102" s="231">
        <f>ROUND(E102*F102,2)</f>
        <v>0</v>
      </c>
      <c r="H102" s="231"/>
      <c r="I102" s="231">
        <f>ROUND(E102*H102,2)</f>
        <v>0</v>
      </c>
      <c r="J102" s="231"/>
      <c r="K102" s="231">
        <f>ROUND(E102*J102,2)</f>
        <v>0</v>
      </c>
      <c r="L102" s="231">
        <v>21</v>
      </c>
      <c r="M102" s="231">
        <f>G102*(1+L102/100)</f>
        <v>0</v>
      </c>
      <c r="N102" s="221">
        <v>1.9000000000000001E-4</v>
      </c>
      <c r="O102" s="221">
        <f>ROUND(E102*N102,5)</f>
        <v>3.8E-3</v>
      </c>
      <c r="P102" s="221">
        <v>0</v>
      </c>
      <c r="Q102" s="221">
        <f>ROUND(E102*P102,5)</f>
        <v>0</v>
      </c>
      <c r="R102" s="221"/>
      <c r="S102" s="221"/>
      <c r="T102" s="222">
        <v>7.0000000000000007E-2</v>
      </c>
      <c r="U102" s="221">
        <f>ROUND(E102*T102,2)</f>
        <v>1.4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118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>
        <v>58</v>
      </c>
      <c r="B103" s="218" t="s">
        <v>257</v>
      </c>
      <c r="C103" s="262" t="s">
        <v>258</v>
      </c>
      <c r="D103" s="220" t="s">
        <v>117</v>
      </c>
      <c r="E103" s="227">
        <v>10</v>
      </c>
      <c r="F103" s="230">
        <f>H103+J103</f>
        <v>0</v>
      </c>
      <c r="G103" s="231">
        <f>ROUND(E103*F103,2)</f>
        <v>0</v>
      </c>
      <c r="H103" s="231"/>
      <c r="I103" s="231">
        <f>ROUND(E103*H103,2)</f>
        <v>0</v>
      </c>
      <c r="J103" s="231"/>
      <c r="K103" s="231">
        <f>ROUND(E103*J103,2)</f>
        <v>0</v>
      </c>
      <c r="L103" s="231">
        <v>21</v>
      </c>
      <c r="M103" s="231">
        <f>G103*(1+L103/100)</f>
        <v>0</v>
      </c>
      <c r="N103" s="221">
        <v>0</v>
      </c>
      <c r="O103" s="221">
        <f>ROUND(E103*N103,5)</f>
        <v>0</v>
      </c>
      <c r="P103" s="221">
        <v>0</v>
      </c>
      <c r="Q103" s="221">
        <f>ROUND(E103*P103,5)</f>
        <v>0</v>
      </c>
      <c r="R103" s="221"/>
      <c r="S103" s="221"/>
      <c r="T103" s="222">
        <v>9.1999999999999998E-2</v>
      </c>
      <c r="U103" s="221">
        <f>ROUND(E103*T103,2)</f>
        <v>0.92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118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>
        <v>59</v>
      </c>
      <c r="B104" s="218" t="s">
        <v>259</v>
      </c>
      <c r="C104" s="262" t="s">
        <v>260</v>
      </c>
      <c r="D104" s="220" t="s">
        <v>131</v>
      </c>
      <c r="E104" s="227">
        <v>1</v>
      </c>
      <c r="F104" s="230">
        <f>H104+J104</f>
        <v>0</v>
      </c>
      <c r="G104" s="231">
        <f>ROUND(E104*F104,2)</f>
        <v>0</v>
      </c>
      <c r="H104" s="231"/>
      <c r="I104" s="231">
        <f>ROUND(E104*H104,2)</f>
        <v>0</v>
      </c>
      <c r="J104" s="231"/>
      <c r="K104" s="231">
        <f>ROUND(E104*J104,2)</f>
        <v>0</v>
      </c>
      <c r="L104" s="231">
        <v>21</v>
      </c>
      <c r="M104" s="231">
        <f>G104*(1+L104/100)</f>
        <v>0</v>
      </c>
      <c r="N104" s="221">
        <v>4.0000000000000003E-5</v>
      </c>
      <c r="O104" s="221">
        <f>ROUND(E104*N104,5)</f>
        <v>4.0000000000000003E-5</v>
      </c>
      <c r="P104" s="221">
        <v>0</v>
      </c>
      <c r="Q104" s="221">
        <f>ROUND(E104*P104,5)</f>
        <v>0</v>
      </c>
      <c r="R104" s="221"/>
      <c r="S104" s="221"/>
      <c r="T104" s="222">
        <v>0</v>
      </c>
      <c r="U104" s="221">
        <f>ROUND(E104*T104,2)</f>
        <v>0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161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>
        <v>60</v>
      </c>
      <c r="B105" s="218" t="s">
        <v>261</v>
      </c>
      <c r="C105" s="262" t="s">
        <v>262</v>
      </c>
      <c r="D105" s="220" t="s">
        <v>131</v>
      </c>
      <c r="E105" s="227">
        <v>1</v>
      </c>
      <c r="F105" s="230">
        <f>H105+J105</f>
        <v>0</v>
      </c>
      <c r="G105" s="231">
        <f>ROUND(E105*F105,2)</f>
        <v>0</v>
      </c>
      <c r="H105" s="231"/>
      <c r="I105" s="231">
        <f>ROUND(E105*H105,2)</f>
        <v>0</v>
      </c>
      <c r="J105" s="231"/>
      <c r="K105" s="231">
        <f>ROUND(E105*J105,2)</f>
        <v>0</v>
      </c>
      <c r="L105" s="231">
        <v>21</v>
      </c>
      <c r="M105" s="231">
        <f>G105*(1+L105/100)</f>
        <v>0</v>
      </c>
      <c r="N105" s="221">
        <v>1.8E-3</v>
      </c>
      <c r="O105" s="221">
        <f>ROUND(E105*N105,5)</f>
        <v>1.8E-3</v>
      </c>
      <c r="P105" s="221">
        <v>0</v>
      </c>
      <c r="Q105" s="221">
        <f>ROUND(E105*P105,5)</f>
        <v>0</v>
      </c>
      <c r="R105" s="221"/>
      <c r="S105" s="221"/>
      <c r="T105" s="222">
        <v>0</v>
      </c>
      <c r="U105" s="221">
        <f>ROUND(E105*T105,2)</f>
        <v>0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161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>
        <v>61</v>
      </c>
      <c r="B106" s="218" t="s">
        <v>263</v>
      </c>
      <c r="C106" s="262" t="s">
        <v>264</v>
      </c>
      <c r="D106" s="220" t="s">
        <v>131</v>
      </c>
      <c r="E106" s="227">
        <v>10</v>
      </c>
      <c r="F106" s="230">
        <f>H106+J106</f>
        <v>0</v>
      </c>
      <c r="G106" s="231">
        <f>ROUND(E106*F106,2)</f>
        <v>0</v>
      </c>
      <c r="H106" s="231"/>
      <c r="I106" s="231">
        <f>ROUND(E106*H106,2)</f>
        <v>0</v>
      </c>
      <c r="J106" s="231"/>
      <c r="K106" s="231">
        <f>ROUND(E106*J106,2)</f>
        <v>0</v>
      </c>
      <c r="L106" s="231">
        <v>21</v>
      </c>
      <c r="M106" s="231">
        <f>G106*(1+L106/100)</f>
        <v>0</v>
      </c>
      <c r="N106" s="221">
        <v>0</v>
      </c>
      <c r="O106" s="221">
        <f>ROUND(E106*N106,5)</f>
        <v>0</v>
      </c>
      <c r="P106" s="221">
        <v>0</v>
      </c>
      <c r="Q106" s="221">
        <f>ROUND(E106*P106,5)</f>
        <v>0</v>
      </c>
      <c r="R106" s="221"/>
      <c r="S106" s="221"/>
      <c r="T106" s="222">
        <v>1</v>
      </c>
      <c r="U106" s="221">
        <f>ROUND(E106*T106,2)</f>
        <v>10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118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x14ac:dyDescent="0.2">
      <c r="A107" s="213" t="s">
        <v>107</v>
      </c>
      <c r="B107" s="219" t="s">
        <v>80</v>
      </c>
      <c r="C107" s="264" t="s">
        <v>26</v>
      </c>
      <c r="D107" s="224"/>
      <c r="E107" s="229"/>
      <c r="F107" s="232"/>
      <c r="G107" s="232">
        <f>SUMIF(AE108:AE110,"&lt;&gt;NOR",G108:G110)</f>
        <v>0</v>
      </c>
      <c r="H107" s="232"/>
      <c r="I107" s="232">
        <f>SUM(I108:I110)</f>
        <v>0</v>
      </c>
      <c r="J107" s="232"/>
      <c r="K107" s="232">
        <f>SUM(K108:K110)</f>
        <v>0</v>
      </c>
      <c r="L107" s="232"/>
      <c r="M107" s="232">
        <f>SUM(M108:M110)</f>
        <v>0</v>
      </c>
      <c r="N107" s="225"/>
      <c r="O107" s="225">
        <f>SUM(O108:O110)</f>
        <v>0</v>
      </c>
      <c r="P107" s="225"/>
      <c r="Q107" s="225">
        <f>SUM(Q108:Q110)</f>
        <v>0</v>
      </c>
      <c r="R107" s="225"/>
      <c r="S107" s="225"/>
      <c r="T107" s="226"/>
      <c r="U107" s="225">
        <f>SUM(U108:U110)</f>
        <v>0</v>
      </c>
      <c r="AE107" t="s">
        <v>108</v>
      </c>
    </row>
    <row r="108" spans="1:60" outlineLevel="1" x14ac:dyDescent="0.2">
      <c r="A108" s="212">
        <v>62</v>
      </c>
      <c r="B108" s="218" t="s">
        <v>52</v>
      </c>
      <c r="C108" s="262" t="s">
        <v>265</v>
      </c>
      <c r="D108" s="220" t="s">
        <v>266</v>
      </c>
      <c r="E108" s="227">
        <v>2.5000000000000001E-2</v>
      </c>
      <c r="F108" s="273">
        <f>SUM(G8:G106)/2</f>
        <v>0</v>
      </c>
      <c r="G108" s="231">
        <f>ROUND(E108*F108,2)</f>
        <v>0</v>
      </c>
      <c r="H108" s="231"/>
      <c r="I108" s="231">
        <f>ROUND(E108*H108,2)</f>
        <v>0</v>
      </c>
      <c r="J108" s="231"/>
      <c r="K108" s="231">
        <f>ROUND(E108*J108,2)</f>
        <v>0</v>
      </c>
      <c r="L108" s="231">
        <v>21</v>
      </c>
      <c r="M108" s="231">
        <f>G108*(1+L108/100)</f>
        <v>0</v>
      </c>
      <c r="N108" s="221">
        <v>0</v>
      </c>
      <c r="O108" s="221">
        <f>ROUND(E108*N108,5)</f>
        <v>0</v>
      </c>
      <c r="P108" s="221">
        <v>0</v>
      </c>
      <c r="Q108" s="221">
        <f>ROUND(E108*P108,5)</f>
        <v>0</v>
      </c>
      <c r="R108" s="221"/>
      <c r="S108" s="221"/>
      <c r="T108" s="222">
        <v>0</v>
      </c>
      <c r="U108" s="221">
        <f>ROUND(E108*T108,2)</f>
        <v>0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118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>
        <v>63</v>
      </c>
      <c r="B109" s="218" t="s">
        <v>54</v>
      </c>
      <c r="C109" s="262" t="s">
        <v>267</v>
      </c>
      <c r="D109" s="220" t="s">
        <v>266</v>
      </c>
      <c r="E109" s="227">
        <v>0.02</v>
      </c>
      <c r="F109" s="273">
        <f>SUM(G8:G106)/2</f>
        <v>0</v>
      </c>
      <c r="G109" s="231">
        <f>ROUND(E109*F109,2)</f>
        <v>0</v>
      </c>
      <c r="H109" s="231"/>
      <c r="I109" s="231">
        <f>ROUND(E109*H109,2)</f>
        <v>0</v>
      </c>
      <c r="J109" s="231"/>
      <c r="K109" s="231">
        <f>ROUND(E109*J109,2)</f>
        <v>0</v>
      </c>
      <c r="L109" s="231">
        <v>21</v>
      </c>
      <c r="M109" s="231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118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41">
        <v>64</v>
      </c>
      <c r="B110" s="242" t="s">
        <v>56</v>
      </c>
      <c r="C110" s="265" t="s">
        <v>268</v>
      </c>
      <c r="D110" s="243" t="s">
        <v>266</v>
      </c>
      <c r="E110" s="244">
        <v>0.03</v>
      </c>
      <c r="F110" s="274">
        <f>SUM(G8:G106)/2</f>
        <v>0</v>
      </c>
      <c r="G110" s="245">
        <f>ROUND(E110*F110,2)</f>
        <v>0</v>
      </c>
      <c r="H110" s="245"/>
      <c r="I110" s="245">
        <f>ROUND(E110*H110,2)</f>
        <v>0</v>
      </c>
      <c r="J110" s="245"/>
      <c r="K110" s="245">
        <f>ROUND(E110*J110,2)</f>
        <v>0</v>
      </c>
      <c r="L110" s="245">
        <v>21</v>
      </c>
      <c r="M110" s="245">
        <f>G110*(1+L110/100)</f>
        <v>0</v>
      </c>
      <c r="N110" s="246">
        <v>0</v>
      </c>
      <c r="O110" s="246">
        <f>ROUND(E110*N110,5)</f>
        <v>0</v>
      </c>
      <c r="P110" s="246">
        <v>0</v>
      </c>
      <c r="Q110" s="246">
        <f>ROUND(E110*P110,5)</f>
        <v>0</v>
      </c>
      <c r="R110" s="246"/>
      <c r="S110" s="246"/>
      <c r="T110" s="247">
        <v>0</v>
      </c>
      <c r="U110" s="246">
        <f>ROUND(E110*T110,2)</f>
        <v>0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118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">
      <c r="A111" s="6"/>
      <c r="B111" s="7" t="s">
        <v>269</v>
      </c>
      <c r="C111" s="266" t="s">
        <v>269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C111">
        <v>12</v>
      </c>
      <c r="AD111">
        <v>21</v>
      </c>
    </row>
    <row r="112" spans="1:60" x14ac:dyDescent="0.2">
      <c r="A112" s="248"/>
      <c r="B112" s="249" t="s">
        <v>28</v>
      </c>
      <c r="C112" s="267" t="s">
        <v>269</v>
      </c>
      <c r="D112" s="250"/>
      <c r="E112" s="250"/>
      <c r="F112" s="250"/>
      <c r="G112" s="261">
        <f>G8+G11+G36+G43+G45+G50+G52+G64+G66+G75+G78+G88+G92+G97+G107</f>
        <v>0</v>
      </c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f>SUMIF(L7:L110,AC111,G7:G110)</f>
        <v>0</v>
      </c>
      <c r="AD112">
        <f>SUMIF(L7:L110,AD111,G7:G110)</f>
        <v>0</v>
      </c>
      <c r="AE112" t="s">
        <v>270</v>
      </c>
    </row>
    <row r="113" spans="1:31" x14ac:dyDescent="0.2">
      <c r="A113" s="6"/>
      <c r="B113" s="7" t="s">
        <v>269</v>
      </c>
      <c r="C113" s="266" t="s">
        <v>269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6"/>
      <c r="B114" s="7" t="s">
        <v>269</v>
      </c>
      <c r="C114" s="266" t="s">
        <v>269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51" t="s">
        <v>271</v>
      </c>
      <c r="B115" s="251"/>
      <c r="C115" s="268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52"/>
      <c r="B116" s="253"/>
      <c r="C116" s="269"/>
      <c r="D116" s="253"/>
      <c r="E116" s="253"/>
      <c r="F116" s="253"/>
      <c r="G116" s="254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E116" t="s">
        <v>272</v>
      </c>
    </row>
    <row r="117" spans="1:31" x14ac:dyDescent="0.2">
      <c r="A117" s="255"/>
      <c r="B117" s="256"/>
      <c r="C117" s="270"/>
      <c r="D117" s="256"/>
      <c r="E117" s="256"/>
      <c r="F117" s="256"/>
      <c r="G117" s="257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255"/>
      <c r="B118" s="256"/>
      <c r="C118" s="270"/>
      <c r="D118" s="256"/>
      <c r="E118" s="256"/>
      <c r="F118" s="256"/>
      <c r="G118" s="257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55"/>
      <c r="B119" s="256"/>
      <c r="C119" s="270"/>
      <c r="D119" s="256"/>
      <c r="E119" s="256"/>
      <c r="F119" s="256"/>
      <c r="G119" s="257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258"/>
      <c r="B120" s="259"/>
      <c r="C120" s="271"/>
      <c r="D120" s="259"/>
      <c r="E120" s="259"/>
      <c r="F120" s="259"/>
      <c r="G120" s="260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A121" s="6"/>
      <c r="B121" s="7" t="s">
        <v>269</v>
      </c>
      <c r="C121" s="266" t="s">
        <v>269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 x14ac:dyDescent="0.2">
      <c r="C122" s="272"/>
      <c r="AE122" t="s">
        <v>273</v>
      </c>
    </row>
  </sheetData>
  <mergeCells count="6">
    <mergeCell ref="A1:G1"/>
    <mergeCell ref="C2:G2"/>
    <mergeCell ref="C3:G3"/>
    <mergeCell ref="C4:G4"/>
    <mergeCell ref="A115:C115"/>
    <mergeCell ref="A116:G120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</dc:creator>
  <cp:lastModifiedBy>Vit</cp:lastModifiedBy>
  <cp:lastPrinted>2014-02-28T09:52:57Z</cp:lastPrinted>
  <dcterms:created xsi:type="dcterms:W3CDTF">2009-04-08T07:15:50Z</dcterms:created>
  <dcterms:modified xsi:type="dcterms:W3CDTF">2024-10-23T15:16:04Z</dcterms:modified>
</cp:coreProperties>
</file>