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Sdílené disky\MP Pro s.r.o\Projekty\MŠ Havířov - Paraplíčko\CD Version\2.2_Projektová dokumentace pro provádění stavby\00.ROZPOČET\Aktualizace\"/>
    </mc:Choice>
  </mc:AlternateContent>
  <bookViews>
    <workbookView xWindow="0" yWindow="0" windowWidth="0" windowHeight="0"/>
  </bookViews>
  <sheets>
    <sheet name="Rekapitulace stavby" sheetId="1" r:id="rId1"/>
    <sheet name="01 - Bourací práce" sheetId="2" r:id="rId2"/>
    <sheet name="02 - Stavba" sheetId="3" r:id="rId3"/>
    <sheet name="03 - Vybavení" sheetId="4" r:id="rId4"/>
    <sheet name="04 - ZTI, ÚT" sheetId="5" r:id="rId5"/>
    <sheet name="05 - Elektro" sheetId="6" r:id="rId6"/>
    <sheet name="06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'01 - Bourací práce'!$C$90:$K$203</definedName>
    <definedName name="_xlnm.Print_Area" localSheetId="1">'01 - Bourací práce'!$C$4:$J$39,'01 - Bourací práce'!$C$45:$J$72,'01 - Bourací práce'!$C$78:$K$203</definedName>
    <definedName name="_xlnm.Print_Titles" localSheetId="1">'01 - Bourací práce'!$90:$90</definedName>
    <definedName name="_xlnm._FilterDatabase" localSheetId="2" hidden="1">'02 - Stavba'!$C$95:$K$354</definedName>
    <definedName name="_xlnm.Print_Area" localSheetId="2">'02 - Stavba'!$C$4:$J$39,'02 - Stavba'!$C$45:$J$77,'02 - Stavba'!$C$83:$K$354</definedName>
    <definedName name="_xlnm.Print_Titles" localSheetId="2">'02 - Stavba'!$95:$95</definedName>
    <definedName name="_xlnm._FilterDatabase" localSheetId="3" hidden="1">'03 - Vybavení'!$C$78:$K$81</definedName>
    <definedName name="_xlnm.Print_Area" localSheetId="3">'03 - Vybavení'!$C$4:$J$39,'03 - Vybavení'!$C$45:$J$60,'03 - Vybavení'!$C$66:$K$81</definedName>
    <definedName name="_xlnm.Print_Titles" localSheetId="3">'03 - Vybavení'!$78:$78</definedName>
    <definedName name="_xlnm._FilterDatabase" localSheetId="4" hidden="1">'04 - ZTI, ÚT'!$C$86:$K$445</definedName>
    <definedName name="_xlnm.Print_Area" localSheetId="4">'04 - ZTI, ÚT'!$C$4:$J$39,'04 - ZTI, ÚT'!$C$45:$J$68,'04 - ZTI, ÚT'!$C$74:$K$445</definedName>
    <definedName name="_xlnm.Print_Titles" localSheetId="4">'04 - ZTI, ÚT'!$86:$86</definedName>
    <definedName name="_xlnm._FilterDatabase" localSheetId="5" hidden="1">'05 - Elektro'!$C$85:$K$117</definedName>
    <definedName name="_xlnm.Print_Area" localSheetId="5">'05 - Elektro'!$C$4:$J$39,'05 - Elektro'!$C$45:$J$67,'05 - Elektro'!$C$73:$K$117</definedName>
    <definedName name="_xlnm.Print_Titles" localSheetId="5">'05 - Elektro'!$85:$85</definedName>
    <definedName name="_xlnm._FilterDatabase" localSheetId="6" hidden="1">'06 - VRN'!$C$83:$K$101</definedName>
    <definedName name="_xlnm.Print_Area" localSheetId="6">'06 - VRN'!$C$4:$J$39,'06 - VRN'!$C$45:$J$65,'06 - VRN'!$C$71:$K$101</definedName>
    <definedName name="_xlnm.Print_Titles" localSheetId="6">'06 - VRN'!$83:$83</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J37"/>
  <c r="J36"/>
  <c i="1" r="AY60"/>
  <c i="7" r="J35"/>
  <c i="1" r="AX60"/>
  <c i="7" r="BI99"/>
  <c r="BH99"/>
  <c r="BG99"/>
  <c r="BF99"/>
  <c r="T99"/>
  <c r="T98"/>
  <c r="R99"/>
  <c r="R98"/>
  <c r="P99"/>
  <c r="P98"/>
  <c r="BI95"/>
  <c r="BH95"/>
  <c r="BG95"/>
  <c r="BF95"/>
  <c r="T95"/>
  <c r="T94"/>
  <c r="R95"/>
  <c r="R94"/>
  <c r="P95"/>
  <c r="P94"/>
  <c r="BI91"/>
  <c r="BH91"/>
  <c r="BG91"/>
  <c r="BF91"/>
  <c r="T91"/>
  <c r="T90"/>
  <c r="R91"/>
  <c r="R90"/>
  <c r="P91"/>
  <c r="P90"/>
  <c r="BI87"/>
  <c r="BH87"/>
  <c r="BG87"/>
  <c r="BF87"/>
  <c r="T87"/>
  <c r="T86"/>
  <c r="T85"/>
  <c r="T84"/>
  <c r="R87"/>
  <c r="R86"/>
  <c r="R85"/>
  <c r="R84"/>
  <c r="P87"/>
  <c r="P86"/>
  <c r="P85"/>
  <c r="P84"/>
  <c i="1" r="AU60"/>
  <c i="7" r="J81"/>
  <c r="J80"/>
  <c r="F80"/>
  <c r="F78"/>
  <c r="E76"/>
  <c r="J55"/>
  <c r="J54"/>
  <c r="F54"/>
  <c r="F52"/>
  <c r="E50"/>
  <c r="J18"/>
  <c r="E18"/>
  <c r="F81"/>
  <c r="J17"/>
  <c r="J12"/>
  <c r="J52"/>
  <c r="E7"/>
  <c r="E74"/>
  <c i="6" r="J37"/>
  <c r="J36"/>
  <c i="1" r="AY59"/>
  <c i="6" r="J35"/>
  <c i="1" r="AX59"/>
  <c i="6" r="BI117"/>
  <c r="BH117"/>
  <c r="BG117"/>
  <c r="BF117"/>
  <c r="T117"/>
  <c r="T116"/>
  <c r="T115"/>
  <c r="R117"/>
  <c r="R116"/>
  <c r="R115"/>
  <c r="P117"/>
  <c r="P116"/>
  <c r="P115"/>
  <c r="BI114"/>
  <c r="BH114"/>
  <c r="BG114"/>
  <c r="BF114"/>
  <c r="T114"/>
  <c r="T113"/>
  <c r="R114"/>
  <c r="R113"/>
  <c r="P114"/>
  <c r="P113"/>
  <c r="BI112"/>
  <c r="BH112"/>
  <c r="BG112"/>
  <c r="BF112"/>
  <c r="T112"/>
  <c r="R112"/>
  <c r="P112"/>
  <c r="BI111"/>
  <c r="BH111"/>
  <c r="BG111"/>
  <c r="BF111"/>
  <c r="T111"/>
  <c r="R111"/>
  <c r="P111"/>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3"/>
  <c r="J82"/>
  <c r="F82"/>
  <c r="F80"/>
  <c r="E78"/>
  <c r="J55"/>
  <c r="J54"/>
  <c r="F54"/>
  <c r="F52"/>
  <c r="E50"/>
  <c r="J18"/>
  <c r="E18"/>
  <c r="F83"/>
  <c r="J17"/>
  <c r="J12"/>
  <c r="J52"/>
  <c r="E7"/>
  <c r="E76"/>
  <c i="5" r="J37"/>
  <c r="J36"/>
  <c i="1" r="AY58"/>
  <c i="5" r="J35"/>
  <c i="1" r="AX58"/>
  <c i="5" r="BI441"/>
  <c r="BH441"/>
  <c r="BG441"/>
  <c r="BF441"/>
  <c r="T441"/>
  <c r="R441"/>
  <c r="P441"/>
  <c r="BI436"/>
  <c r="BH436"/>
  <c r="BG436"/>
  <c r="BF436"/>
  <c r="T436"/>
  <c r="R436"/>
  <c r="P436"/>
  <c r="BI431"/>
  <c r="BH431"/>
  <c r="BG431"/>
  <c r="BF431"/>
  <c r="T431"/>
  <c r="R431"/>
  <c r="P431"/>
  <c r="BI426"/>
  <c r="BH426"/>
  <c r="BG426"/>
  <c r="BF426"/>
  <c r="T426"/>
  <c r="R426"/>
  <c r="P426"/>
  <c r="BI421"/>
  <c r="BH421"/>
  <c r="BG421"/>
  <c r="BF421"/>
  <c r="T421"/>
  <c r="R421"/>
  <c r="P421"/>
  <c r="BI418"/>
  <c r="BH418"/>
  <c r="BG418"/>
  <c r="BF418"/>
  <c r="T418"/>
  <c r="R418"/>
  <c r="P418"/>
  <c r="BI413"/>
  <c r="BH413"/>
  <c r="BG413"/>
  <c r="BF413"/>
  <c r="T413"/>
  <c r="R413"/>
  <c r="P413"/>
  <c r="BI408"/>
  <c r="BH408"/>
  <c r="BG408"/>
  <c r="BF408"/>
  <c r="T408"/>
  <c r="R408"/>
  <c r="P408"/>
  <c r="BI406"/>
  <c r="BH406"/>
  <c r="BG406"/>
  <c r="BF406"/>
  <c r="T406"/>
  <c r="R406"/>
  <c r="P406"/>
  <c r="BI397"/>
  <c r="BH397"/>
  <c r="BG397"/>
  <c r="BF397"/>
  <c r="T397"/>
  <c r="R397"/>
  <c r="P397"/>
  <c r="BI393"/>
  <c r="BH393"/>
  <c r="BG393"/>
  <c r="BF393"/>
  <c r="T393"/>
  <c r="R393"/>
  <c r="P393"/>
  <c r="BI391"/>
  <c r="BH391"/>
  <c r="BG391"/>
  <c r="BF391"/>
  <c r="T391"/>
  <c r="R391"/>
  <c r="P391"/>
  <c r="BI389"/>
  <c r="BH389"/>
  <c r="BG389"/>
  <c r="BF389"/>
  <c r="T389"/>
  <c r="R389"/>
  <c r="P389"/>
  <c r="BI386"/>
  <c r="BH386"/>
  <c r="BG386"/>
  <c r="BF386"/>
  <c r="T386"/>
  <c r="R386"/>
  <c r="P386"/>
  <c r="BI383"/>
  <c r="BH383"/>
  <c r="BG383"/>
  <c r="BF383"/>
  <c r="T383"/>
  <c r="R383"/>
  <c r="P383"/>
  <c r="BI380"/>
  <c r="BH380"/>
  <c r="BG380"/>
  <c r="BF380"/>
  <c r="T380"/>
  <c r="R380"/>
  <c r="P380"/>
  <c r="BI377"/>
  <c r="BH377"/>
  <c r="BG377"/>
  <c r="BF377"/>
  <c r="T377"/>
  <c r="R377"/>
  <c r="P377"/>
  <c r="BI365"/>
  <c r="BH365"/>
  <c r="BG365"/>
  <c r="BF365"/>
  <c r="T365"/>
  <c r="R365"/>
  <c r="P365"/>
  <c r="BI362"/>
  <c r="BH362"/>
  <c r="BG362"/>
  <c r="BF362"/>
  <c r="T362"/>
  <c r="R362"/>
  <c r="P362"/>
  <c r="BI360"/>
  <c r="BH360"/>
  <c r="BG360"/>
  <c r="BF360"/>
  <c r="T360"/>
  <c r="R360"/>
  <c r="P360"/>
  <c r="BI358"/>
  <c r="BH358"/>
  <c r="BG358"/>
  <c r="BF358"/>
  <c r="T358"/>
  <c r="R358"/>
  <c r="P358"/>
  <c r="BI355"/>
  <c r="BH355"/>
  <c r="BG355"/>
  <c r="BF355"/>
  <c r="T355"/>
  <c r="R355"/>
  <c r="P355"/>
  <c r="BI354"/>
  <c r="BH354"/>
  <c r="BG354"/>
  <c r="BF354"/>
  <c r="T354"/>
  <c r="R354"/>
  <c r="P354"/>
  <c r="BI352"/>
  <c r="BH352"/>
  <c r="BG352"/>
  <c r="BF352"/>
  <c r="T352"/>
  <c r="R352"/>
  <c r="P352"/>
  <c r="BI350"/>
  <c r="BH350"/>
  <c r="BG350"/>
  <c r="BF350"/>
  <c r="T350"/>
  <c r="R350"/>
  <c r="P350"/>
  <c r="BI348"/>
  <c r="BH348"/>
  <c r="BG348"/>
  <c r="BF348"/>
  <c r="T348"/>
  <c r="R348"/>
  <c r="P348"/>
  <c r="BI343"/>
  <c r="BH343"/>
  <c r="BG343"/>
  <c r="BF343"/>
  <c r="T343"/>
  <c r="R343"/>
  <c r="P343"/>
  <c r="BI340"/>
  <c r="BH340"/>
  <c r="BG340"/>
  <c r="BF340"/>
  <c r="T340"/>
  <c r="R340"/>
  <c r="P340"/>
  <c r="BI339"/>
  <c r="BH339"/>
  <c r="BG339"/>
  <c r="BF339"/>
  <c r="T339"/>
  <c r="R339"/>
  <c r="P339"/>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8"/>
  <c r="BH308"/>
  <c r="BG308"/>
  <c r="BF308"/>
  <c r="T308"/>
  <c r="R308"/>
  <c r="P308"/>
  <c r="BI306"/>
  <c r="BH306"/>
  <c r="BG306"/>
  <c r="BF306"/>
  <c r="T306"/>
  <c r="R306"/>
  <c r="P306"/>
  <c r="BI305"/>
  <c r="BH305"/>
  <c r="BG305"/>
  <c r="BF305"/>
  <c r="T305"/>
  <c r="R305"/>
  <c r="P305"/>
  <c r="BI303"/>
  <c r="BH303"/>
  <c r="BG303"/>
  <c r="BF303"/>
  <c r="T303"/>
  <c r="R303"/>
  <c r="P303"/>
  <c r="BI302"/>
  <c r="BH302"/>
  <c r="BG302"/>
  <c r="BF302"/>
  <c r="T302"/>
  <c r="R302"/>
  <c r="P302"/>
  <c r="BI300"/>
  <c r="BH300"/>
  <c r="BG300"/>
  <c r="BF300"/>
  <c r="T300"/>
  <c r="R300"/>
  <c r="P300"/>
  <c r="BI299"/>
  <c r="BH299"/>
  <c r="BG299"/>
  <c r="BF299"/>
  <c r="T299"/>
  <c r="R299"/>
  <c r="P299"/>
  <c r="BI297"/>
  <c r="BH297"/>
  <c r="BG297"/>
  <c r="BF297"/>
  <c r="T297"/>
  <c r="R297"/>
  <c r="P297"/>
  <c r="BI296"/>
  <c r="BH296"/>
  <c r="BG296"/>
  <c r="BF296"/>
  <c r="T296"/>
  <c r="R296"/>
  <c r="P296"/>
  <c r="BI294"/>
  <c r="BH294"/>
  <c r="BG294"/>
  <c r="BF294"/>
  <c r="T294"/>
  <c r="R294"/>
  <c r="P294"/>
  <c r="BI293"/>
  <c r="BH293"/>
  <c r="BG293"/>
  <c r="BF293"/>
  <c r="T293"/>
  <c r="R293"/>
  <c r="P293"/>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4"/>
  <c r="BH264"/>
  <c r="BG264"/>
  <c r="BF264"/>
  <c r="T264"/>
  <c r="R264"/>
  <c r="P264"/>
  <c r="BI260"/>
  <c r="BH260"/>
  <c r="BG260"/>
  <c r="BF260"/>
  <c r="T260"/>
  <c r="R260"/>
  <c r="P260"/>
  <c r="BI256"/>
  <c r="BH256"/>
  <c r="BG256"/>
  <c r="BF256"/>
  <c r="T256"/>
  <c r="R256"/>
  <c r="P256"/>
  <c r="BI254"/>
  <c r="BH254"/>
  <c r="BG254"/>
  <c r="BF254"/>
  <c r="T254"/>
  <c r="R254"/>
  <c r="P254"/>
  <c r="BI252"/>
  <c r="BH252"/>
  <c r="BG252"/>
  <c r="BF252"/>
  <c r="T252"/>
  <c r="R252"/>
  <c r="P252"/>
  <c r="BI251"/>
  <c r="BH251"/>
  <c r="BG251"/>
  <c r="BF251"/>
  <c r="T251"/>
  <c r="R251"/>
  <c r="P251"/>
  <c r="BI250"/>
  <c r="BH250"/>
  <c r="BG250"/>
  <c r="BF250"/>
  <c r="T250"/>
  <c r="R250"/>
  <c r="P250"/>
  <c r="BI248"/>
  <c r="BH248"/>
  <c r="BG248"/>
  <c r="BF248"/>
  <c r="T248"/>
  <c r="R248"/>
  <c r="P248"/>
  <c r="BI246"/>
  <c r="BH246"/>
  <c r="BG246"/>
  <c r="BF246"/>
  <c r="T246"/>
  <c r="R246"/>
  <c r="P246"/>
  <c r="BI244"/>
  <c r="BH244"/>
  <c r="BG244"/>
  <c r="BF244"/>
  <c r="T244"/>
  <c r="R244"/>
  <c r="P244"/>
  <c r="BI240"/>
  <c r="BH240"/>
  <c r="BG240"/>
  <c r="BF240"/>
  <c r="T240"/>
  <c r="R240"/>
  <c r="P240"/>
  <c r="BI238"/>
  <c r="BH238"/>
  <c r="BG238"/>
  <c r="BF238"/>
  <c r="T238"/>
  <c r="R238"/>
  <c r="P238"/>
  <c r="BI236"/>
  <c r="BH236"/>
  <c r="BG236"/>
  <c r="BF236"/>
  <c r="T236"/>
  <c r="R236"/>
  <c r="P236"/>
  <c r="BI234"/>
  <c r="BH234"/>
  <c r="BG234"/>
  <c r="BF234"/>
  <c r="T234"/>
  <c r="R234"/>
  <c r="P234"/>
  <c r="BI228"/>
  <c r="BH228"/>
  <c r="BG228"/>
  <c r="BF228"/>
  <c r="T228"/>
  <c r="R228"/>
  <c r="P228"/>
  <c r="BI226"/>
  <c r="BH226"/>
  <c r="BG226"/>
  <c r="BF226"/>
  <c r="T226"/>
  <c r="R226"/>
  <c r="P226"/>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08"/>
  <c r="BH208"/>
  <c r="BG208"/>
  <c r="BF208"/>
  <c r="T208"/>
  <c r="R208"/>
  <c r="P208"/>
  <c r="BI199"/>
  <c r="BH199"/>
  <c r="BG199"/>
  <c r="BF199"/>
  <c r="T199"/>
  <c r="R199"/>
  <c r="P199"/>
  <c r="BI193"/>
  <c r="BH193"/>
  <c r="BG193"/>
  <c r="BF193"/>
  <c r="T193"/>
  <c r="R193"/>
  <c r="P193"/>
  <c r="BI184"/>
  <c r="BH184"/>
  <c r="BG184"/>
  <c r="BF184"/>
  <c r="T184"/>
  <c r="R184"/>
  <c r="P184"/>
  <c r="BI178"/>
  <c r="BH178"/>
  <c r="BG178"/>
  <c r="BF178"/>
  <c r="T178"/>
  <c r="R178"/>
  <c r="P178"/>
  <c r="BI173"/>
  <c r="BH173"/>
  <c r="BG173"/>
  <c r="BF173"/>
  <c r="T173"/>
  <c r="R173"/>
  <c r="P173"/>
  <c r="BI168"/>
  <c r="BH168"/>
  <c r="BG168"/>
  <c r="BF168"/>
  <c r="T168"/>
  <c r="R168"/>
  <c r="P168"/>
  <c r="BI162"/>
  <c r="BH162"/>
  <c r="BG162"/>
  <c r="BF162"/>
  <c r="T162"/>
  <c r="R162"/>
  <c r="P162"/>
  <c r="BI156"/>
  <c r="BH156"/>
  <c r="BG156"/>
  <c r="BF156"/>
  <c r="T156"/>
  <c r="R156"/>
  <c r="P156"/>
  <c r="BI152"/>
  <c r="BH152"/>
  <c r="BG152"/>
  <c r="BF152"/>
  <c r="T152"/>
  <c r="R152"/>
  <c r="P152"/>
  <c r="BI148"/>
  <c r="BH148"/>
  <c r="BG148"/>
  <c r="BF148"/>
  <c r="T148"/>
  <c r="R148"/>
  <c r="P148"/>
  <c r="BI142"/>
  <c r="BH142"/>
  <c r="BG142"/>
  <c r="BF142"/>
  <c r="T142"/>
  <c r="R142"/>
  <c r="P142"/>
  <c r="BI133"/>
  <c r="BH133"/>
  <c r="BG133"/>
  <c r="BF133"/>
  <c r="T133"/>
  <c r="R133"/>
  <c r="P133"/>
  <c r="BI131"/>
  <c r="BH131"/>
  <c r="BG131"/>
  <c r="BF131"/>
  <c r="T131"/>
  <c r="R131"/>
  <c r="P131"/>
  <c r="BI128"/>
  <c r="BH128"/>
  <c r="BG128"/>
  <c r="BF128"/>
  <c r="T128"/>
  <c r="R128"/>
  <c r="P128"/>
  <c r="BI125"/>
  <c r="BH125"/>
  <c r="BG125"/>
  <c r="BF125"/>
  <c r="T125"/>
  <c r="R125"/>
  <c r="P125"/>
  <c r="BI122"/>
  <c r="BH122"/>
  <c r="BG122"/>
  <c r="BF122"/>
  <c r="T122"/>
  <c r="R122"/>
  <c r="P122"/>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4"/>
  <c r="J83"/>
  <c r="F83"/>
  <c r="F81"/>
  <c r="E79"/>
  <c r="J55"/>
  <c r="J54"/>
  <c r="F54"/>
  <c r="F52"/>
  <c r="E50"/>
  <c r="J18"/>
  <c r="E18"/>
  <c r="F84"/>
  <c r="J17"/>
  <c r="J12"/>
  <c r="J52"/>
  <c r="E7"/>
  <c r="E77"/>
  <c i="4" r="J37"/>
  <c r="J36"/>
  <c i="1" r="AY57"/>
  <c i="4" r="J35"/>
  <c i="1" r="AX57"/>
  <c i="4" r="BI81"/>
  <c r="BH81"/>
  <c r="BG81"/>
  <c r="BF81"/>
  <c r="T81"/>
  <c r="R81"/>
  <c r="P81"/>
  <c r="BI80"/>
  <c r="BH80"/>
  <c r="BG80"/>
  <c r="BF80"/>
  <c r="T80"/>
  <c r="R80"/>
  <c r="P80"/>
  <c r="J76"/>
  <c r="J75"/>
  <c r="F75"/>
  <c r="F73"/>
  <c r="E71"/>
  <c r="J55"/>
  <c r="J54"/>
  <c r="F54"/>
  <c r="F52"/>
  <c r="E50"/>
  <c r="J18"/>
  <c r="E18"/>
  <c r="F76"/>
  <c r="J17"/>
  <c r="J12"/>
  <c r="J52"/>
  <c r="E7"/>
  <c r="E69"/>
  <c i="3" r="J37"/>
  <c r="J36"/>
  <c i="1" r="AY56"/>
  <c i="3" r="J35"/>
  <c i="1" r="AX56"/>
  <c i="3" r="BI353"/>
  <c r="BH353"/>
  <c r="BG353"/>
  <c r="BF353"/>
  <c r="T353"/>
  <c r="R353"/>
  <c r="P353"/>
  <c r="BI350"/>
  <c r="BH350"/>
  <c r="BG350"/>
  <c r="BF350"/>
  <c r="T350"/>
  <c r="R350"/>
  <c r="P350"/>
  <c r="BI348"/>
  <c r="BH348"/>
  <c r="BG348"/>
  <c r="BF348"/>
  <c r="T348"/>
  <c r="R348"/>
  <c r="P348"/>
  <c r="BI346"/>
  <c r="BH346"/>
  <c r="BG346"/>
  <c r="BF346"/>
  <c r="T346"/>
  <c r="R346"/>
  <c r="P346"/>
  <c r="BI341"/>
  <c r="BH341"/>
  <c r="BG341"/>
  <c r="BF341"/>
  <c r="T341"/>
  <c r="R341"/>
  <c r="P341"/>
  <c r="BI340"/>
  <c r="BH340"/>
  <c r="BG340"/>
  <c r="BF340"/>
  <c r="T340"/>
  <c r="R340"/>
  <c r="P340"/>
  <c r="BI338"/>
  <c r="BH338"/>
  <c r="BG338"/>
  <c r="BF338"/>
  <c r="T338"/>
  <c r="R338"/>
  <c r="P338"/>
  <c r="BI336"/>
  <c r="BH336"/>
  <c r="BG336"/>
  <c r="BF336"/>
  <c r="T336"/>
  <c r="R336"/>
  <c r="P336"/>
  <c r="BI334"/>
  <c r="BH334"/>
  <c r="BG334"/>
  <c r="BF334"/>
  <c r="T334"/>
  <c r="R334"/>
  <c r="P334"/>
  <c r="BI331"/>
  <c r="BH331"/>
  <c r="BG331"/>
  <c r="BF331"/>
  <c r="T331"/>
  <c r="R331"/>
  <c r="P331"/>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7"/>
  <c r="BH317"/>
  <c r="BG317"/>
  <c r="BF317"/>
  <c r="T317"/>
  <c r="R317"/>
  <c r="P317"/>
  <c r="BI314"/>
  <c r="BH314"/>
  <c r="BG314"/>
  <c r="BF314"/>
  <c r="T314"/>
  <c r="R314"/>
  <c r="P314"/>
  <c r="BI311"/>
  <c r="BH311"/>
  <c r="BG311"/>
  <c r="BF311"/>
  <c r="T311"/>
  <c r="R311"/>
  <c r="P311"/>
  <c r="BI309"/>
  <c r="BH309"/>
  <c r="BG309"/>
  <c r="BF309"/>
  <c r="T309"/>
  <c r="R309"/>
  <c r="P309"/>
  <c r="BI306"/>
  <c r="BH306"/>
  <c r="BG306"/>
  <c r="BF306"/>
  <c r="T306"/>
  <c r="R306"/>
  <c r="P306"/>
  <c r="BI304"/>
  <c r="BH304"/>
  <c r="BG304"/>
  <c r="BF304"/>
  <c r="T304"/>
  <c r="R304"/>
  <c r="P304"/>
  <c r="BI302"/>
  <c r="BH302"/>
  <c r="BG302"/>
  <c r="BF302"/>
  <c r="T302"/>
  <c r="R302"/>
  <c r="P302"/>
  <c r="BI300"/>
  <c r="BH300"/>
  <c r="BG300"/>
  <c r="BF300"/>
  <c r="T300"/>
  <c r="R300"/>
  <c r="P300"/>
  <c r="BI297"/>
  <c r="BH297"/>
  <c r="BG297"/>
  <c r="BF297"/>
  <c r="T297"/>
  <c r="R297"/>
  <c r="P297"/>
  <c r="BI295"/>
  <c r="BH295"/>
  <c r="BG295"/>
  <c r="BF295"/>
  <c r="T295"/>
  <c r="R295"/>
  <c r="P295"/>
  <c r="BI292"/>
  <c r="BH292"/>
  <c r="BG292"/>
  <c r="BF292"/>
  <c r="T292"/>
  <c r="R292"/>
  <c r="P292"/>
  <c r="BI289"/>
  <c r="BH289"/>
  <c r="BG289"/>
  <c r="BF289"/>
  <c r="T289"/>
  <c r="R289"/>
  <c r="P289"/>
  <c r="BI287"/>
  <c r="BH287"/>
  <c r="BG287"/>
  <c r="BF287"/>
  <c r="T287"/>
  <c r="R287"/>
  <c r="P287"/>
  <c r="BI284"/>
  <c r="BH284"/>
  <c r="BG284"/>
  <c r="BF284"/>
  <c r="T284"/>
  <c r="R284"/>
  <c r="P284"/>
  <c r="BI280"/>
  <c r="BH280"/>
  <c r="BG280"/>
  <c r="BF280"/>
  <c r="T280"/>
  <c r="R280"/>
  <c r="P280"/>
  <c r="BI277"/>
  <c r="BH277"/>
  <c r="BG277"/>
  <c r="BF277"/>
  <c r="T277"/>
  <c r="R277"/>
  <c r="P277"/>
  <c r="BI274"/>
  <c r="BH274"/>
  <c r="BG274"/>
  <c r="BF274"/>
  <c r="T274"/>
  <c r="R274"/>
  <c r="P274"/>
  <c r="BI272"/>
  <c r="BH272"/>
  <c r="BG272"/>
  <c r="BF272"/>
  <c r="T272"/>
  <c r="R272"/>
  <c r="P272"/>
  <c r="BI270"/>
  <c r="BH270"/>
  <c r="BG270"/>
  <c r="BF270"/>
  <c r="T270"/>
  <c r="R270"/>
  <c r="P270"/>
  <c r="BI268"/>
  <c r="BH268"/>
  <c r="BG268"/>
  <c r="BF268"/>
  <c r="T268"/>
  <c r="R268"/>
  <c r="P268"/>
  <c r="BI265"/>
  <c r="BH265"/>
  <c r="BG265"/>
  <c r="BF265"/>
  <c r="T265"/>
  <c r="R265"/>
  <c r="P265"/>
  <c r="BI262"/>
  <c r="BH262"/>
  <c r="BG262"/>
  <c r="BF262"/>
  <c r="T262"/>
  <c r="R262"/>
  <c r="P262"/>
  <c r="BI260"/>
  <c r="BH260"/>
  <c r="BG260"/>
  <c r="BF260"/>
  <c r="T260"/>
  <c r="R260"/>
  <c r="P260"/>
  <c r="BI258"/>
  <c r="BH258"/>
  <c r="BG258"/>
  <c r="BF258"/>
  <c r="T258"/>
  <c r="R258"/>
  <c r="P258"/>
  <c r="BI256"/>
  <c r="BH256"/>
  <c r="BG256"/>
  <c r="BF256"/>
  <c r="T256"/>
  <c r="R256"/>
  <c r="P256"/>
  <c r="BI255"/>
  <c r="BH255"/>
  <c r="BG255"/>
  <c r="BF255"/>
  <c r="T255"/>
  <c r="R255"/>
  <c r="P255"/>
  <c r="BI253"/>
  <c r="BH253"/>
  <c r="BG253"/>
  <c r="BF253"/>
  <c r="T253"/>
  <c r="R253"/>
  <c r="P253"/>
  <c r="BI250"/>
  <c r="BH250"/>
  <c r="BG250"/>
  <c r="BF250"/>
  <c r="T250"/>
  <c r="R250"/>
  <c r="P250"/>
  <c r="BI248"/>
  <c r="BH248"/>
  <c r="BG248"/>
  <c r="BF248"/>
  <c r="T248"/>
  <c r="R248"/>
  <c r="P248"/>
  <c r="BI245"/>
  <c r="BH245"/>
  <c r="BG245"/>
  <c r="BF245"/>
  <c r="T245"/>
  <c r="R245"/>
  <c r="P245"/>
  <c r="BI243"/>
  <c r="BH243"/>
  <c r="BG243"/>
  <c r="BF243"/>
  <c r="T243"/>
  <c r="R243"/>
  <c r="P243"/>
  <c r="BI240"/>
  <c r="BH240"/>
  <c r="BG240"/>
  <c r="BF240"/>
  <c r="T240"/>
  <c r="R240"/>
  <c r="P240"/>
  <c r="BI238"/>
  <c r="BH238"/>
  <c r="BG238"/>
  <c r="BF238"/>
  <c r="T238"/>
  <c r="R238"/>
  <c r="P238"/>
  <c r="BI234"/>
  <c r="BH234"/>
  <c r="BG234"/>
  <c r="BF234"/>
  <c r="T234"/>
  <c r="R234"/>
  <c r="P234"/>
  <c r="BI232"/>
  <c r="BH232"/>
  <c r="BG232"/>
  <c r="BF232"/>
  <c r="T232"/>
  <c r="R232"/>
  <c r="P232"/>
  <c r="BI229"/>
  <c r="BH229"/>
  <c r="BG229"/>
  <c r="BF229"/>
  <c r="T229"/>
  <c r="R229"/>
  <c r="P229"/>
  <c r="BI226"/>
  <c r="BH226"/>
  <c r="BG226"/>
  <c r="BF226"/>
  <c r="T226"/>
  <c r="R226"/>
  <c r="P226"/>
  <c r="BI225"/>
  <c r="BH225"/>
  <c r="BG225"/>
  <c r="BF225"/>
  <c r="T225"/>
  <c r="R225"/>
  <c r="P225"/>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4"/>
  <c r="BH204"/>
  <c r="BG204"/>
  <c r="BF204"/>
  <c r="T204"/>
  <c r="R204"/>
  <c r="P204"/>
  <c r="BI202"/>
  <c r="BH202"/>
  <c r="BG202"/>
  <c r="BF202"/>
  <c r="T202"/>
  <c r="R202"/>
  <c r="P202"/>
  <c r="BI200"/>
  <c r="BH200"/>
  <c r="BG200"/>
  <c r="BF200"/>
  <c r="T200"/>
  <c r="R200"/>
  <c r="P200"/>
  <c r="BI198"/>
  <c r="BH198"/>
  <c r="BG198"/>
  <c r="BF198"/>
  <c r="T198"/>
  <c r="R198"/>
  <c r="P198"/>
  <c r="BI195"/>
  <c r="BH195"/>
  <c r="BG195"/>
  <c r="BF195"/>
  <c r="T195"/>
  <c r="R195"/>
  <c r="P195"/>
  <c r="BI192"/>
  <c r="BH192"/>
  <c r="BG192"/>
  <c r="BF192"/>
  <c r="T192"/>
  <c r="R192"/>
  <c r="P192"/>
  <c r="BI189"/>
  <c r="BH189"/>
  <c r="BG189"/>
  <c r="BF189"/>
  <c r="T189"/>
  <c r="R189"/>
  <c r="P189"/>
  <c r="BI185"/>
  <c r="BH185"/>
  <c r="BG185"/>
  <c r="BF185"/>
  <c r="T185"/>
  <c r="R185"/>
  <c r="P185"/>
  <c r="BI181"/>
  <c r="BH181"/>
  <c r="BG181"/>
  <c r="BF181"/>
  <c r="T181"/>
  <c r="R181"/>
  <c r="P181"/>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59"/>
  <c r="BH159"/>
  <c r="BG159"/>
  <c r="BF159"/>
  <c r="T159"/>
  <c r="R159"/>
  <c r="P159"/>
  <c r="BI155"/>
  <c r="BH155"/>
  <c r="BG155"/>
  <c r="BF155"/>
  <c r="T155"/>
  <c r="R155"/>
  <c r="P155"/>
  <c r="BI153"/>
  <c r="BH153"/>
  <c r="BG153"/>
  <c r="BF153"/>
  <c r="T153"/>
  <c r="R153"/>
  <c r="P153"/>
  <c r="BI151"/>
  <c r="BH151"/>
  <c r="BG151"/>
  <c r="BF151"/>
  <c r="T151"/>
  <c r="R151"/>
  <c r="P151"/>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4"/>
  <c r="BH134"/>
  <c r="BG134"/>
  <c r="BF134"/>
  <c r="T134"/>
  <c r="R134"/>
  <c r="P134"/>
  <c r="BI131"/>
  <c r="BH131"/>
  <c r="BG131"/>
  <c r="BF131"/>
  <c r="T131"/>
  <c r="R131"/>
  <c r="P131"/>
  <c r="BI127"/>
  <c r="BH127"/>
  <c r="BG127"/>
  <c r="BF127"/>
  <c r="T127"/>
  <c r="R127"/>
  <c r="P127"/>
  <c r="BI125"/>
  <c r="BH125"/>
  <c r="BG125"/>
  <c r="BF125"/>
  <c r="T125"/>
  <c r="R125"/>
  <c r="P125"/>
  <c r="BI121"/>
  <c r="BH121"/>
  <c r="BG121"/>
  <c r="BF121"/>
  <c r="T121"/>
  <c r="T120"/>
  <c r="R121"/>
  <c r="R120"/>
  <c r="P121"/>
  <c r="P120"/>
  <c r="BI119"/>
  <c r="BH119"/>
  <c r="BG119"/>
  <c r="BF119"/>
  <c r="T119"/>
  <c r="R119"/>
  <c r="P119"/>
  <c r="BI118"/>
  <c r="BH118"/>
  <c r="BG118"/>
  <c r="BF118"/>
  <c r="T118"/>
  <c r="R118"/>
  <c r="P118"/>
  <c r="BI116"/>
  <c r="BH116"/>
  <c r="BG116"/>
  <c r="BF116"/>
  <c r="T116"/>
  <c r="R116"/>
  <c r="P116"/>
  <c r="BI113"/>
  <c r="BH113"/>
  <c r="BG113"/>
  <c r="BF113"/>
  <c r="T113"/>
  <c r="R113"/>
  <c r="P113"/>
  <c r="BI110"/>
  <c r="BH110"/>
  <c r="BG110"/>
  <c r="BF110"/>
  <c r="T110"/>
  <c r="R110"/>
  <c r="P110"/>
  <c r="BI108"/>
  <c r="BH108"/>
  <c r="BG108"/>
  <c r="BF108"/>
  <c r="T108"/>
  <c r="R108"/>
  <c r="P108"/>
  <c r="BI104"/>
  <c r="BH104"/>
  <c r="BG104"/>
  <c r="BF104"/>
  <c r="T104"/>
  <c r="R104"/>
  <c r="P104"/>
  <c r="BI101"/>
  <c r="BH101"/>
  <c r="BG101"/>
  <c r="BF101"/>
  <c r="T101"/>
  <c r="R101"/>
  <c r="P101"/>
  <c r="BI99"/>
  <c r="BH99"/>
  <c r="BG99"/>
  <c r="BF99"/>
  <c r="T99"/>
  <c r="R99"/>
  <c r="P99"/>
  <c r="J93"/>
  <c r="J92"/>
  <c r="F92"/>
  <c r="F90"/>
  <c r="E88"/>
  <c r="J55"/>
  <c r="J54"/>
  <c r="F54"/>
  <c r="F52"/>
  <c r="E50"/>
  <c r="J18"/>
  <c r="E18"/>
  <c r="F93"/>
  <c r="J17"/>
  <c r="J12"/>
  <c r="J90"/>
  <c r="E7"/>
  <c r="E86"/>
  <c i="2" r="J37"/>
  <c r="J36"/>
  <c i="1" r="AY55"/>
  <c i="2" r="J35"/>
  <c i="1" r="AX55"/>
  <c i="2" r="BI202"/>
  <c r="BH202"/>
  <c r="BG202"/>
  <c r="BF202"/>
  <c r="T202"/>
  <c r="R202"/>
  <c r="P202"/>
  <c r="BI194"/>
  <c r="BH194"/>
  <c r="BG194"/>
  <c r="BF194"/>
  <c r="T194"/>
  <c r="R194"/>
  <c r="P194"/>
  <c r="BI187"/>
  <c r="BH187"/>
  <c r="BG187"/>
  <c r="BF187"/>
  <c r="T187"/>
  <c r="T186"/>
  <c r="R187"/>
  <c r="R186"/>
  <c r="P187"/>
  <c r="P186"/>
  <c r="BI183"/>
  <c r="BH183"/>
  <c r="BG183"/>
  <c r="BF183"/>
  <c r="T183"/>
  <c r="R183"/>
  <c r="P183"/>
  <c r="BI180"/>
  <c r="BH180"/>
  <c r="BG180"/>
  <c r="BF180"/>
  <c r="T180"/>
  <c r="R180"/>
  <c r="P180"/>
  <c r="BI176"/>
  <c r="BH176"/>
  <c r="BG176"/>
  <c r="BF176"/>
  <c r="T176"/>
  <c r="T175"/>
  <c r="R176"/>
  <c r="R175"/>
  <c r="P176"/>
  <c r="P175"/>
  <c r="BI173"/>
  <c r="BH173"/>
  <c r="BG173"/>
  <c r="BF173"/>
  <c r="T173"/>
  <c r="R173"/>
  <c r="P173"/>
  <c r="BI171"/>
  <c r="BH171"/>
  <c r="BG171"/>
  <c r="BF171"/>
  <c r="T171"/>
  <c r="R171"/>
  <c r="P171"/>
  <c r="BI168"/>
  <c r="BH168"/>
  <c r="BG168"/>
  <c r="BF168"/>
  <c r="T168"/>
  <c r="R168"/>
  <c r="P168"/>
  <c r="BI166"/>
  <c r="BH166"/>
  <c r="BG166"/>
  <c r="BF166"/>
  <c r="T166"/>
  <c r="R166"/>
  <c r="P166"/>
  <c r="BI161"/>
  <c r="BH161"/>
  <c r="BG161"/>
  <c r="BF161"/>
  <c r="T161"/>
  <c r="T160"/>
  <c r="R161"/>
  <c r="R160"/>
  <c r="P161"/>
  <c r="P160"/>
  <c r="BI158"/>
  <c r="BH158"/>
  <c r="BG158"/>
  <c r="BF158"/>
  <c r="T158"/>
  <c r="T157"/>
  <c r="R158"/>
  <c r="R157"/>
  <c r="P158"/>
  <c r="P157"/>
  <c r="BI154"/>
  <c r="BH154"/>
  <c r="BG154"/>
  <c r="BF154"/>
  <c r="T154"/>
  <c r="R154"/>
  <c r="P154"/>
  <c r="BI152"/>
  <c r="BH152"/>
  <c r="BG152"/>
  <c r="BF152"/>
  <c r="T152"/>
  <c r="R152"/>
  <c r="P152"/>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28"/>
  <c r="BH128"/>
  <c r="BG128"/>
  <c r="BF128"/>
  <c r="T128"/>
  <c r="R128"/>
  <c r="P128"/>
  <c r="BI125"/>
  <c r="BH125"/>
  <c r="BG125"/>
  <c r="BF125"/>
  <c r="T125"/>
  <c r="R125"/>
  <c r="P125"/>
  <c r="BI122"/>
  <c r="BH122"/>
  <c r="BG122"/>
  <c r="BF122"/>
  <c r="T122"/>
  <c r="R122"/>
  <c r="P122"/>
  <c r="BI119"/>
  <c r="BH119"/>
  <c r="BG119"/>
  <c r="BF119"/>
  <c r="T119"/>
  <c r="R119"/>
  <c r="P119"/>
  <c r="BI110"/>
  <c r="BH110"/>
  <c r="BG110"/>
  <c r="BF110"/>
  <c r="T110"/>
  <c r="R110"/>
  <c r="P110"/>
  <c r="BI103"/>
  <c r="BH103"/>
  <c r="BG103"/>
  <c r="BF103"/>
  <c r="T103"/>
  <c r="R103"/>
  <c r="P103"/>
  <c r="BI101"/>
  <c r="BH101"/>
  <c r="BG101"/>
  <c r="BF101"/>
  <c r="T101"/>
  <c r="R101"/>
  <c r="P101"/>
  <c r="BI99"/>
  <c r="BH99"/>
  <c r="BG99"/>
  <c r="BF99"/>
  <c r="T99"/>
  <c r="R99"/>
  <c r="P99"/>
  <c r="BI96"/>
  <c r="BH96"/>
  <c r="BG96"/>
  <c r="BF96"/>
  <c r="T96"/>
  <c r="R96"/>
  <c r="P96"/>
  <c r="BI94"/>
  <c r="BH94"/>
  <c r="BG94"/>
  <c r="BF94"/>
  <c r="T94"/>
  <c r="R94"/>
  <c r="P94"/>
  <c r="J88"/>
  <c r="J87"/>
  <c r="F87"/>
  <c r="F85"/>
  <c r="E83"/>
  <c r="J55"/>
  <c r="J54"/>
  <c r="F54"/>
  <c r="F52"/>
  <c r="E50"/>
  <c r="J18"/>
  <c r="E18"/>
  <c r="F88"/>
  <c r="J17"/>
  <c r="J12"/>
  <c r="J85"/>
  <c r="E7"/>
  <c r="E81"/>
  <c i="1" r="L50"/>
  <c r="AM50"/>
  <c r="AM49"/>
  <c r="L49"/>
  <c r="AM47"/>
  <c r="L47"/>
  <c r="L45"/>
  <c r="L44"/>
  <c i="2" r="BK139"/>
  <c i="3" r="J287"/>
  <c r="J338"/>
  <c r="J309"/>
  <c i="5" r="BK389"/>
  <c r="J256"/>
  <c r="BK340"/>
  <c r="J122"/>
  <c r="BK280"/>
  <c i="6" r="J93"/>
  <c i="3" r="J253"/>
  <c r="BK253"/>
  <c r="J262"/>
  <c r="J320"/>
  <c r="BK210"/>
  <c i="5" r="J168"/>
  <c r="BK302"/>
  <c r="BK214"/>
  <c r="J311"/>
  <c r="J338"/>
  <c r="BK362"/>
  <c i="2" r="BK103"/>
  <c i="3" r="J127"/>
  <c r="J274"/>
  <c r="J185"/>
  <c r="BK202"/>
  <c i="5" r="J260"/>
  <c r="J339"/>
  <c r="J293"/>
  <c r="BK284"/>
  <c i="6" r="J107"/>
  <c i="3" r="BK174"/>
  <c r="J148"/>
  <c i="5" r="BK421"/>
  <c r="BK286"/>
  <c r="BK251"/>
  <c r="BK377"/>
  <c i="6" r="J112"/>
  <c i="2" r="J152"/>
  <c i="3" r="J292"/>
  <c r="BK113"/>
  <c r="J340"/>
  <c r="J300"/>
  <c r="J116"/>
  <c r="BK229"/>
  <c i="5" r="J406"/>
  <c r="BK290"/>
  <c r="J334"/>
  <c i="6" r="BK91"/>
  <c i="2" r="J154"/>
  <c r="BK125"/>
  <c i="3" r="J348"/>
  <c i="5" r="BK380"/>
  <c r="J313"/>
  <c r="BK131"/>
  <c r="BK152"/>
  <c i="6" r="BK107"/>
  <c i="2" r="J148"/>
  <c r="J99"/>
  <c i="3" r="BK272"/>
  <c r="J163"/>
  <c r="BK145"/>
  <c i="4" r="BK81"/>
  <c i="5" r="J354"/>
  <c r="BK397"/>
  <c r="BK311"/>
  <c r="BK274"/>
  <c i="6" r="J98"/>
  <c i="2" r="BK154"/>
  <c r="J103"/>
  <c i="3" r="J119"/>
  <c r="BK295"/>
  <c r="BK200"/>
  <c r="J297"/>
  <c r="BK300"/>
  <c i="5" r="BK365"/>
  <c r="J274"/>
  <c r="J220"/>
  <c r="J100"/>
  <c i="2" r="BK146"/>
  <c i="3" r="BK101"/>
  <c r="J322"/>
  <c r="BK159"/>
  <c r="J238"/>
  <c i="5" r="BK313"/>
  <c r="BK303"/>
  <c r="J350"/>
  <c r="BK431"/>
  <c i="6" r="J90"/>
  <c i="3" r="BK268"/>
  <c r="BK289"/>
  <c r="J145"/>
  <c r="J295"/>
  <c r="J110"/>
  <c r="BK169"/>
  <c i="5" r="BK133"/>
  <c r="J248"/>
  <c r="J226"/>
  <c r="BK288"/>
  <c r="BK299"/>
  <c i="6" r="BK103"/>
  <c i="2" r="BK152"/>
  <c i="3" r="J153"/>
  <c r="BK306"/>
  <c r="BK248"/>
  <c r="BK141"/>
  <c i="5" r="J355"/>
  <c r="J108"/>
  <c r="BK326"/>
  <c r="J131"/>
  <c r="BK244"/>
  <c i="6" r="J89"/>
  <c i="3" r="J265"/>
  <c r="BK255"/>
  <c r="J250"/>
  <c i="5" r="BK173"/>
  <c r="BK383"/>
  <c r="J324"/>
  <c r="BK441"/>
  <c i="7" r="BK87"/>
  <c i="3" r="J350"/>
  <c r="J169"/>
  <c r="J341"/>
  <c r="J224"/>
  <c r="BK302"/>
  <c r="J240"/>
  <c i="5" r="J309"/>
  <c r="J308"/>
  <c r="BK296"/>
  <c r="BK240"/>
  <c i="6" r="BK98"/>
  <c i="2" r="BK168"/>
  <c i="3" r="J220"/>
  <c r="BK314"/>
  <c i="5" r="BK308"/>
  <c r="J299"/>
  <c r="BK315"/>
  <c r="BK122"/>
  <c i="6" r="BK97"/>
  <c i="2" r="J141"/>
  <c r="J34"/>
  <c i="3" r="BK212"/>
  <c i="5" r="J106"/>
  <c r="BK94"/>
  <c r="BK300"/>
  <c r="BK319"/>
  <c i="6" r="J102"/>
  <c i="2" r="BK171"/>
  <c r="BK96"/>
  <c i="3" r="BK155"/>
  <c r="BK143"/>
  <c r="J346"/>
  <c r="BK171"/>
  <c r="BK208"/>
  <c i="5" r="J426"/>
  <c r="BK92"/>
  <c r="BK106"/>
  <c r="J303"/>
  <c i="2" r="BK173"/>
  <c r="J122"/>
  <c i="3" r="BK234"/>
  <c r="J284"/>
  <c r="J226"/>
  <c i="5" r="BK236"/>
  <c r="BK238"/>
  <c r="J319"/>
  <c r="J365"/>
  <c r="BK193"/>
  <c i="2" r="F35"/>
  <c i="6" r="BK114"/>
  <c i="2" r="J139"/>
  <c i="3" r="BK304"/>
  <c r="BK309"/>
  <c r="J143"/>
  <c i="4" r="BK80"/>
  <c i="5" r="J96"/>
  <c r="J142"/>
  <c r="J128"/>
  <c r="BK148"/>
  <c i="6" r="BK90"/>
  <c i="3" r="J277"/>
  <c r="BK311"/>
  <c r="BK216"/>
  <c i="5" r="J184"/>
  <c r="J228"/>
  <c r="J125"/>
  <c r="BK294"/>
  <c i="6" r="BK102"/>
  <c i="2" r="BK141"/>
  <c i="3" r="BK326"/>
  <c r="J125"/>
  <c r="J171"/>
  <c i="5" r="J251"/>
  <c r="BK128"/>
  <c r="J114"/>
  <c r="BK334"/>
  <c i="6" r="BK117"/>
  <c i="2" r="J146"/>
  <c r="F36"/>
  <c i="3" r="J326"/>
  <c r="J272"/>
  <c r="J328"/>
  <c i="5" r="BK332"/>
  <c r="BK226"/>
  <c r="BK96"/>
  <c r="J431"/>
  <c i="6" r="J101"/>
  <c i="2" r="BK180"/>
  <c r="BK134"/>
  <c i="3" r="J195"/>
  <c r="J314"/>
  <c r="J255"/>
  <c r="BK336"/>
  <c r="BK139"/>
  <c i="5" r="BK156"/>
  <c r="J276"/>
  <c r="BK406"/>
  <c i="6" r="BK94"/>
  <c i="2" r="BK132"/>
  <c i="3" r="J159"/>
  <c r="BK195"/>
  <c r="BK116"/>
  <c i="5" r="J148"/>
  <c r="BK408"/>
  <c r="J218"/>
  <c r="BK116"/>
  <c r="BK125"/>
  <c i="6" r="BK96"/>
  <c i="3" r="J317"/>
  <c r="J121"/>
  <c r="J113"/>
  <c r="J216"/>
  <c r="BK153"/>
  <c i="5" r="BK343"/>
  <c r="BK267"/>
  <c r="J118"/>
  <c i="2" r="J176"/>
  <c r="BK122"/>
  <c i="3" r="J200"/>
  <c r="BK265"/>
  <c r="BK198"/>
  <c i="5" r="BK218"/>
  <c r="BK278"/>
  <c r="BK413"/>
  <c r="J234"/>
  <c i="3" r="BK297"/>
  <c r="BK118"/>
  <c r="J204"/>
  <c i="5" r="J328"/>
  <c r="BK293"/>
  <c r="J326"/>
  <c i="6" r="J97"/>
  <c i="2" r="J173"/>
  <c r="J101"/>
  <c i="3" r="J212"/>
  <c r="BK258"/>
  <c r="BK243"/>
  <c i="5" r="J377"/>
  <c r="BK256"/>
  <c r="J297"/>
  <c i="2" r="BK202"/>
  <c r="BK94"/>
  <c i="3" r="J311"/>
  <c r="J258"/>
  <c i="5" r="J386"/>
  <c r="J178"/>
  <c r="BK104"/>
  <c r="BK436"/>
  <c i="6" r="J114"/>
  <c i="2" r="J202"/>
  <c r="J171"/>
  <c r="J125"/>
  <c i="3" r="BK99"/>
  <c r="J245"/>
  <c r="J181"/>
  <c i="5" r="BK328"/>
  <c r="BK212"/>
  <c r="BK297"/>
  <c r="J321"/>
  <c r="J152"/>
  <c i="6" r="J100"/>
  <c i="2" r="J166"/>
  <c r="J128"/>
  <c i="3" r="BK262"/>
  <c r="J198"/>
  <c r="J134"/>
  <c r="J101"/>
  <c i="5" r="J254"/>
  <c r="J240"/>
  <c r="BK248"/>
  <c r="BK386"/>
  <c i="6" r="J96"/>
  <c i="2" r="J158"/>
  <c i="3" r="J302"/>
  <c r="J165"/>
  <c r="BK134"/>
  <c i="4" r="J81"/>
  <c i="5" r="BK184"/>
  <c r="BK352"/>
  <c r="BK178"/>
  <c i="6" r="J92"/>
  <c i="3" r="J208"/>
  <c r="J202"/>
  <c r="BK317"/>
  <c r="BK232"/>
  <c r="BK334"/>
  <c r="BK222"/>
  <c i="5" r="J214"/>
  <c r="BK350"/>
  <c r="BK358"/>
  <c r="BK336"/>
  <c r="J208"/>
  <c r="BK168"/>
  <c i="6" r="BK106"/>
  <c i="2" r="BK194"/>
  <c r="J132"/>
  <c i="3" r="BK224"/>
  <c r="BK121"/>
  <c r="BK256"/>
  <c i="5" r="BK199"/>
  <c r="J264"/>
  <c r="BK393"/>
  <c r="J436"/>
  <c r="J94"/>
  <c i="7" r="J91"/>
  <c i="3" r="BK250"/>
  <c r="BK218"/>
  <c r="BK340"/>
  <c i="5" r="J133"/>
  <c r="BK118"/>
  <c r="J294"/>
  <c r="BK246"/>
  <c i="6" r="BK108"/>
  <c i="2" r="BK136"/>
  <c i="3" r="BK220"/>
  <c r="J304"/>
  <c r="BK108"/>
  <c r="J336"/>
  <c r="BK163"/>
  <c i="5" r="J92"/>
  <c r="BK348"/>
  <c r="BK110"/>
  <c i="6" r="BK104"/>
  <c i="2" r="J180"/>
  <c r="BK99"/>
  <c i="3" r="J139"/>
  <c i="5" r="BK90"/>
  <c r="J288"/>
  <c r="J362"/>
  <c r="J380"/>
  <c r="BK271"/>
  <c i="6" r="J104"/>
  <c i="2" r="J134"/>
  <c i="3" r="BK274"/>
  <c r="BK131"/>
  <c r="BK331"/>
  <c r="BK353"/>
  <c r="BK165"/>
  <c i="5" r="J389"/>
  <c r="J300"/>
  <c r="BK142"/>
  <c r="BK228"/>
  <c i="6" r="J105"/>
  <c i="2" r="BK148"/>
  <c i="1" r="AS54"/>
  <c i="3" r="BK151"/>
  <c r="J218"/>
  <c i="5" r="J216"/>
  <c r="J418"/>
  <c r="J290"/>
  <c r="BK114"/>
  <c i="6" r="BK111"/>
  <c i="2" r="BK183"/>
  <c r="BK101"/>
  <c i="3" r="BK350"/>
  <c r="BK214"/>
  <c r="BK148"/>
  <c i="5" r="BK418"/>
  <c r="J336"/>
  <c r="BK102"/>
  <c r="BK260"/>
  <c r="BK321"/>
  <c i="6" r="BK112"/>
  <c i="3" r="BK328"/>
  <c r="J324"/>
  <c r="J280"/>
  <c r="J141"/>
  <c r="BK189"/>
  <c r="J270"/>
  <c i="5" r="J421"/>
  <c i="6" r="BK101"/>
  <c i="7" r="BK99"/>
  <c i="2" r="F34"/>
  <c i="3" r="BK204"/>
  <c r="J334"/>
  <c r="J137"/>
  <c i="5" r="J393"/>
  <c r="BK269"/>
  <c r="BK355"/>
  <c r="J90"/>
  <c i="2" r="J194"/>
  <c r="J119"/>
  <c i="3" r="BK270"/>
  <c r="J99"/>
  <c r="BK226"/>
  <c r="J151"/>
  <c r="BK110"/>
  <c i="5" r="J343"/>
  <c r="BK98"/>
  <c r="BK112"/>
  <c i="6" r="J94"/>
  <c i="2" r="J161"/>
  <c r="BK110"/>
  <c i="3" r="BK260"/>
  <c r="J214"/>
  <c i="5" r="J305"/>
  <c r="J244"/>
  <c r="J238"/>
  <c r="BK305"/>
  <c i="6" r="BK99"/>
  <c i="2" r="BK176"/>
  <c i="3" r="BK192"/>
  <c r="J189"/>
  <c r="BK238"/>
  <c r="J210"/>
  <c r="BK225"/>
  <c i="5" r="J280"/>
  <c r="J360"/>
  <c r="J173"/>
  <c r="J267"/>
  <c i="6" r="J106"/>
  <c i="2" r="J187"/>
  <c r="J144"/>
  <c i="3" r="J306"/>
  <c r="BK280"/>
  <c r="J155"/>
  <c r="J289"/>
  <c r="J243"/>
  <c r="BK324"/>
  <c i="5" r="BK354"/>
  <c r="J199"/>
  <c r="BK317"/>
  <c r="J112"/>
  <c i="6" r="BK93"/>
  <c i="2" r="BK187"/>
  <c i="3" r="BK240"/>
  <c r="BK277"/>
  <c r="BK346"/>
  <c r="J174"/>
  <c i="5" r="J358"/>
  <c r="BK426"/>
  <c r="J284"/>
  <c r="BK309"/>
  <c i="6" r="BK89"/>
  <c i="7" r="J87"/>
  <c i="3" r="BK167"/>
  <c r="J232"/>
  <c r="BK341"/>
  <c r="J225"/>
  <c r="BK127"/>
  <c i="5" r="J286"/>
  <c r="J391"/>
  <c r="J116"/>
  <c r="BK252"/>
  <c r="BK339"/>
  <c r="J104"/>
  <c r="J252"/>
  <c i="6" r="J99"/>
  <c i="2" r="BK144"/>
  <c i="3" r="J248"/>
  <c r="BK338"/>
  <c r="J118"/>
  <c i="5" r="BK108"/>
  <c r="J306"/>
  <c r="BK276"/>
  <c r="J330"/>
  <c i="6" r="J117"/>
  <c i="3" r="BK320"/>
  <c i="5" r="BK234"/>
  <c r="BK391"/>
  <c r="J282"/>
  <c r="J332"/>
  <c i="6" r="BK105"/>
  <c i="2" r="BK166"/>
  <c r="J94"/>
  <c i="3" r="J260"/>
  <c r="BK185"/>
  <c r="BK137"/>
  <c i="5" r="J408"/>
  <c r="J250"/>
  <c r="BK324"/>
  <c r="BK216"/>
  <c r="BK250"/>
  <c i="6" r="J111"/>
  <c i="2" r="J136"/>
  <c i="3" r="J353"/>
  <c r="J167"/>
  <c i="5" r="J193"/>
  <c r="J110"/>
  <c r="BK254"/>
  <c r="BK282"/>
  <c i="6" r="J91"/>
  <c i="7" r="BK95"/>
  <c i="2" r="BK158"/>
  <c r="J110"/>
  <c i="3" r="BK119"/>
  <c r="BK287"/>
  <c r="BK104"/>
  <c i="5" r="BK208"/>
  <c r="J271"/>
  <c r="BK360"/>
  <c r="J156"/>
  <c r="J102"/>
  <c i="7" r="J99"/>
  <c i="2" r="BK119"/>
  <c i="3" r="J229"/>
  <c r="BK245"/>
  <c r="J234"/>
  <c r="BK292"/>
  <c i="5" r="BK330"/>
  <c r="BK338"/>
  <c r="J340"/>
  <c r="J348"/>
  <c r="J269"/>
  <c i="7" r="BK91"/>
  <c i="2" r="J168"/>
  <c r="F37"/>
  <c i="3" r="BK284"/>
  <c i="4" r="J80"/>
  <c i="5" r="BK100"/>
  <c r="J441"/>
  <c i="6" r="BK100"/>
  <c i="2" r="BK161"/>
  <c r="J96"/>
  <c i="3" r="J222"/>
  <c r="J331"/>
  <c i="5" r="J317"/>
  <c r="J278"/>
  <c r="J397"/>
  <c r="BK306"/>
  <c r="J98"/>
  <c i="6" r="J103"/>
  <c i="3" r="BK348"/>
  <c r="J131"/>
  <c r="J192"/>
  <c i="5" r="J352"/>
  <c r="J413"/>
  <c r="J162"/>
  <c i="6" r="BK92"/>
  <c i="2" r="J183"/>
  <c r="BK128"/>
  <c i="3" r="BK322"/>
  <c r="J256"/>
  <c r="BK181"/>
  <c i="5" r="J212"/>
  <c r="BK220"/>
  <c r="J383"/>
  <c r="BK162"/>
  <c i="7" r="J95"/>
  <c i="3" r="J268"/>
  <c r="J108"/>
  <c i="5" r="BK264"/>
  <c r="J246"/>
  <c i="3" r="J104"/>
  <c r="BK125"/>
  <c i="5" r="J302"/>
  <c r="J236"/>
  <c r="J315"/>
  <c r="J296"/>
  <c i="6" r="J108"/>
  <c i="2" l="1" r="BK93"/>
  <c r="J93"/>
  <c r="J61"/>
  <c r="R131"/>
  <c r="T165"/>
  <c r="R179"/>
  <c r="T193"/>
  <c i="3" r="P98"/>
  <c r="BK130"/>
  <c r="J130"/>
  <c r="J66"/>
  <c r="P158"/>
  <c r="T197"/>
  <c r="R242"/>
  <c r="R291"/>
  <c r="T333"/>
  <c i="4" r="P79"/>
  <c i="1" r="AU57"/>
  <c i="5" r="R89"/>
  <c r="R266"/>
  <c r="P364"/>
  <c i="6" r="R110"/>
  <c r="R109"/>
  <c i="2" r="P131"/>
  <c r="P165"/>
  <c i="3" r="R98"/>
  <c r="P124"/>
  <c r="T124"/>
  <c r="R147"/>
  <c r="P173"/>
  <c r="BK228"/>
  <c r="J228"/>
  <c r="J71"/>
  <c r="T242"/>
  <c r="P291"/>
  <c r="R319"/>
  <c i="4" r="R79"/>
  <c i="5" r="P130"/>
  <c r="P342"/>
  <c r="R357"/>
  <c r="BK420"/>
  <c r="J420"/>
  <c r="J67"/>
  <c i="6" r="R88"/>
  <c r="R87"/>
  <c r="R86"/>
  <c i="2" r="R93"/>
  <c r="R92"/>
  <c r="R151"/>
  <c r="T179"/>
  <c r="BK193"/>
  <c r="J193"/>
  <c r="J71"/>
  <c i="3" r="T98"/>
  <c r="R130"/>
  <c r="T147"/>
  <c r="R173"/>
  <c r="P228"/>
  <c r="P242"/>
  <c r="BK291"/>
  <c r="J291"/>
  <c r="J74"/>
  <c r="T319"/>
  <c i="5" r="T89"/>
  <c r="P266"/>
  <c r="R364"/>
  <c i="6" r="BK110"/>
  <c r="BK109"/>
  <c r="J109"/>
  <c r="J62"/>
  <c i="2" r="T93"/>
  <c r="P151"/>
  <c r="BK165"/>
  <c r="J165"/>
  <c r="J67"/>
  <c r="BK179"/>
  <c r="J179"/>
  <c r="J69"/>
  <c i="3" r="BK107"/>
  <c r="J107"/>
  <c r="J62"/>
  <c r="T130"/>
  <c r="BK158"/>
  <c r="J158"/>
  <c r="J68"/>
  <c r="P197"/>
  <c r="BK264"/>
  <c r="J264"/>
  <c r="J73"/>
  <c r="T291"/>
  <c r="R333"/>
  <c i="4" r="T79"/>
  <c i="5" r="BK266"/>
  <c r="J266"/>
  <c r="J63"/>
  <c r="T342"/>
  <c r="P357"/>
  <c r="R420"/>
  <c i="6" r="P110"/>
  <c r="P109"/>
  <c i="2" r="T131"/>
  <c r="R165"/>
  <c i="3" r="P107"/>
  <c r="BK124"/>
  <c r="J124"/>
  <c r="J64"/>
  <c r="BK147"/>
  <c r="J147"/>
  <c r="J67"/>
  <c r="T158"/>
  <c r="T173"/>
  <c r="R228"/>
  <c r="P264"/>
  <c r="BK319"/>
  <c r="J319"/>
  <c r="J75"/>
  <c r="P319"/>
  <c i="4" r="BK79"/>
  <c r="J79"/>
  <c i="5" r="BK130"/>
  <c r="J130"/>
  <c r="J62"/>
  <c r="T266"/>
  <c r="T364"/>
  <c i="6" r="BK88"/>
  <c r="J88"/>
  <c r="J61"/>
  <c i="2" r="BK131"/>
  <c r="J131"/>
  <c r="J62"/>
  <c r="T151"/>
  <c r="T150"/>
  <c r="R193"/>
  <c i="3" r="BK98"/>
  <c r="J98"/>
  <c r="J61"/>
  <c r="T107"/>
  <c r="R124"/>
  <c r="P147"/>
  <c r="R158"/>
  <c r="BK197"/>
  <c r="J197"/>
  <c r="J70"/>
  <c r="BK242"/>
  <c r="J242"/>
  <c r="J72"/>
  <c r="R264"/>
  <c r="P333"/>
  <c i="5" r="BK89"/>
  <c r="J89"/>
  <c r="J61"/>
  <c r="R130"/>
  <c r="R342"/>
  <c r="T357"/>
  <c r="T420"/>
  <c i="6" r="T110"/>
  <c r="T109"/>
  <c i="5" r="BK364"/>
  <c r="J364"/>
  <c r="J66"/>
  <c i="6" r="P88"/>
  <c r="P87"/>
  <c r="P86"/>
  <c i="1" r="AU59"/>
  <c i="2" r="P93"/>
  <c r="P92"/>
  <c r="BK151"/>
  <c r="J151"/>
  <c r="J64"/>
  <c r="P179"/>
  <c r="P193"/>
  <c i="3" r="R107"/>
  <c r="P130"/>
  <c r="P129"/>
  <c r="BK173"/>
  <c r="J173"/>
  <c r="J69"/>
  <c r="R197"/>
  <c r="T228"/>
  <c r="T264"/>
  <c r="BK333"/>
  <c r="J333"/>
  <c r="J76"/>
  <c i="5" r="P89"/>
  <c r="P88"/>
  <c r="P87"/>
  <c i="1" r="AU58"/>
  <c i="5" r="T130"/>
  <c r="T88"/>
  <c r="T87"/>
  <c r="BK342"/>
  <c r="J342"/>
  <c r="J64"/>
  <c r="BK357"/>
  <c r="J357"/>
  <c r="J65"/>
  <c r="P420"/>
  <c i="6" r="T88"/>
  <c r="T87"/>
  <c r="T86"/>
  <c i="3" r="BK120"/>
  <c r="J120"/>
  <c r="J63"/>
  <c i="2" r="BK160"/>
  <c r="J160"/>
  <c r="J66"/>
  <c r="BK157"/>
  <c r="J157"/>
  <c r="J65"/>
  <c i="7" r="BK98"/>
  <c r="J98"/>
  <c r="J64"/>
  <c i="2" r="BK175"/>
  <c r="J175"/>
  <c r="J68"/>
  <c r="BK186"/>
  <c r="J186"/>
  <c r="J70"/>
  <c i="6" r="BK113"/>
  <c r="J113"/>
  <c r="J64"/>
  <c r="BK116"/>
  <c r="J116"/>
  <c r="J66"/>
  <c i="7" r="BK86"/>
  <c r="BK85"/>
  <c r="BK84"/>
  <c r="J84"/>
  <c r="BK90"/>
  <c r="J90"/>
  <c r="J62"/>
  <c r="BK94"/>
  <c r="J94"/>
  <c r="J63"/>
  <c i="6" r="BK87"/>
  <c r="J87"/>
  <c r="J60"/>
  <c i="7" r="J78"/>
  <c r="BE95"/>
  <c r="BE99"/>
  <c i="6" r="J110"/>
  <c r="J63"/>
  <c i="7" r="F55"/>
  <c r="BE91"/>
  <c r="E48"/>
  <c r="BE87"/>
  <c i="6" r="BE92"/>
  <c r="BE93"/>
  <c r="BE100"/>
  <c r="BE103"/>
  <c i="5" r="BK88"/>
  <c r="J88"/>
  <c r="J60"/>
  <c i="6" r="BE102"/>
  <c r="F55"/>
  <c r="BE97"/>
  <c r="BE101"/>
  <c r="BE89"/>
  <c r="BE91"/>
  <c r="BE111"/>
  <c r="BE90"/>
  <c r="BE96"/>
  <c r="J80"/>
  <c r="BE94"/>
  <c r="BE112"/>
  <c r="E48"/>
  <c r="BE98"/>
  <c r="BE105"/>
  <c r="BE106"/>
  <c r="BE107"/>
  <c r="BE108"/>
  <c r="BE99"/>
  <c r="BE104"/>
  <c r="BE114"/>
  <c r="BE117"/>
  <c i="5" r="E48"/>
  <c r="BE92"/>
  <c r="BE104"/>
  <c r="BE110"/>
  <c r="BE112"/>
  <c r="BE128"/>
  <c r="BE152"/>
  <c r="BE220"/>
  <c r="BE236"/>
  <c r="BE256"/>
  <c r="BE288"/>
  <c r="BE290"/>
  <c r="BE317"/>
  <c r="BE338"/>
  <c r="BE343"/>
  <c r="BE360"/>
  <c r="BE391"/>
  <c r="BE406"/>
  <c r="BE418"/>
  <c r="BE421"/>
  <c r="BE431"/>
  <c r="BE436"/>
  <c r="BE441"/>
  <c r="BE173"/>
  <c r="BE226"/>
  <c r="BE278"/>
  <c r="BE305"/>
  <c r="BE319"/>
  <c r="BE328"/>
  <c r="BE330"/>
  <c r="BE332"/>
  <c r="BE340"/>
  <c r="BE358"/>
  <c r="BE133"/>
  <c r="BE168"/>
  <c r="BE178"/>
  <c r="BE234"/>
  <c r="BE280"/>
  <c r="BE309"/>
  <c r="BE326"/>
  <c r="BE334"/>
  <c r="BE354"/>
  <c r="BE362"/>
  <c r="BE393"/>
  <c r="BE426"/>
  <c r="BE106"/>
  <c r="BE148"/>
  <c r="BE184"/>
  <c r="BE193"/>
  <c r="BE199"/>
  <c r="BE212"/>
  <c r="BE214"/>
  <c r="BE216"/>
  <c r="BE238"/>
  <c r="BE248"/>
  <c r="BE308"/>
  <c r="BE377"/>
  <c r="BE408"/>
  <c i="4" r="J59"/>
  <c i="5" r="BE96"/>
  <c r="BE100"/>
  <c r="BE108"/>
  <c r="BE246"/>
  <c r="BE250"/>
  <c r="BE251"/>
  <c r="BE252"/>
  <c r="BE264"/>
  <c r="BE267"/>
  <c r="BE271"/>
  <c r="BE293"/>
  <c r="BE294"/>
  <c r="BE299"/>
  <c r="BE300"/>
  <c r="BE311"/>
  <c r="BE350"/>
  <c r="BE355"/>
  <c r="BE365"/>
  <c r="BE389"/>
  <c r="F55"/>
  <c r="J81"/>
  <c r="BE116"/>
  <c r="BE118"/>
  <c r="BE131"/>
  <c r="BE228"/>
  <c r="BE260"/>
  <c r="BE282"/>
  <c r="BE284"/>
  <c r="BE313"/>
  <c r="BE324"/>
  <c r="BE352"/>
  <c r="BE380"/>
  <c r="BE383"/>
  <c r="BE386"/>
  <c r="BE90"/>
  <c r="BE142"/>
  <c r="BE156"/>
  <c r="BE162"/>
  <c r="BE208"/>
  <c r="BE240"/>
  <c r="BE286"/>
  <c r="BE296"/>
  <c r="BE297"/>
  <c r="BE302"/>
  <c r="BE315"/>
  <c r="BE321"/>
  <c r="BE336"/>
  <c r="BE348"/>
  <c r="BE413"/>
  <c r="BE94"/>
  <c r="BE98"/>
  <c r="BE102"/>
  <c r="BE114"/>
  <c r="BE122"/>
  <c r="BE125"/>
  <c r="BE218"/>
  <c r="BE244"/>
  <c r="BE254"/>
  <c r="BE269"/>
  <c r="BE274"/>
  <c r="BE276"/>
  <c r="BE303"/>
  <c r="BE306"/>
  <c r="BE339"/>
  <c r="BE397"/>
  <c i="4" r="E48"/>
  <c i="3" r="BK129"/>
  <c r="J129"/>
  <c r="J65"/>
  <c i="4" r="F55"/>
  <c r="J73"/>
  <c r="BE80"/>
  <c r="BE81"/>
  <c i="3" r="BE118"/>
  <c r="BE121"/>
  <c r="BE131"/>
  <c r="BE148"/>
  <c r="BE153"/>
  <c r="BE185"/>
  <c r="BE226"/>
  <c r="BE262"/>
  <c r="BE274"/>
  <c r="BE289"/>
  <c r="BE292"/>
  <c r="BE295"/>
  <c r="J52"/>
  <c r="BE145"/>
  <c r="BE169"/>
  <c r="BE192"/>
  <c r="BE253"/>
  <c r="BE255"/>
  <c r="BE260"/>
  <c r="BE265"/>
  <c r="BE277"/>
  <c r="BE280"/>
  <c r="BE302"/>
  <c r="BE304"/>
  <c r="BE101"/>
  <c r="BE104"/>
  <c r="BE139"/>
  <c r="BE189"/>
  <c r="BE198"/>
  <c r="BE200"/>
  <c r="BE216"/>
  <c r="BE218"/>
  <c r="BE220"/>
  <c r="BE229"/>
  <c r="BE245"/>
  <c r="BE256"/>
  <c r="BE258"/>
  <c r="BE268"/>
  <c r="BE270"/>
  <c r="BE317"/>
  <c r="E48"/>
  <c r="F55"/>
  <c r="BE99"/>
  <c r="BE113"/>
  <c r="BE119"/>
  <c r="BE125"/>
  <c r="BE127"/>
  <c r="BE134"/>
  <c r="BE155"/>
  <c r="BE174"/>
  <c r="BE250"/>
  <c r="BE272"/>
  <c r="BE311"/>
  <c r="BE324"/>
  <c r="BE159"/>
  <c r="BE195"/>
  <c r="BE202"/>
  <c r="BE204"/>
  <c r="BE212"/>
  <c r="BE297"/>
  <c r="BE300"/>
  <c r="BE322"/>
  <c r="BE328"/>
  <c r="BE331"/>
  <c r="BE334"/>
  <c r="BE341"/>
  <c r="BE346"/>
  <c r="BE350"/>
  <c i="2" r="BK150"/>
  <c r="J150"/>
  <c r="J63"/>
  <c i="3" r="BE163"/>
  <c r="BE165"/>
  <c r="BE167"/>
  <c r="BE208"/>
  <c r="BE214"/>
  <c r="BE224"/>
  <c r="BE225"/>
  <c r="BE326"/>
  <c r="BE141"/>
  <c r="BE143"/>
  <c r="BE171"/>
  <c r="BE181"/>
  <c r="BE210"/>
  <c r="BE232"/>
  <c r="BE234"/>
  <c r="BE240"/>
  <c r="BE306"/>
  <c r="BE309"/>
  <c r="BE348"/>
  <c r="BE353"/>
  <c i="2" r="BK92"/>
  <c r="J92"/>
  <c r="J60"/>
  <c i="3" r="BE108"/>
  <c r="BE110"/>
  <c r="BE116"/>
  <c r="BE137"/>
  <c r="BE151"/>
  <c r="BE222"/>
  <c r="BE238"/>
  <c r="BE243"/>
  <c r="BE248"/>
  <c r="BE284"/>
  <c r="BE287"/>
  <c r="BE314"/>
  <c r="BE320"/>
  <c r="BE336"/>
  <c r="BE338"/>
  <c r="BE340"/>
  <c i="1" r="BC55"/>
  <c r="BB55"/>
  <c r="BA55"/>
  <c r="AW55"/>
  <c i="2" r="E48"/>
  <c r="J52"/>
  <c r="F55"/>
  <c r="BE94"/>
  <c r="BE96"/>
  <c r="BE99"/>
  <c r="BE101"/>
  <c r="BE103"/>
  <c r="BE110"/>
  <c r="BE119"/>
  <c r="BE122"/>
  <c r="BE125"/>
  <c r="BE128"/>
  <c r="BE132"/>
  <c r="BE134"/>
  <c r="BE136"/>
  <c r="BE139"/>
  <c r="BE141"/>
  <c r="BE144"/>
  <c r="BE146"/>
  <c r="BE148"/>
  <c r="BE152"/>
  <c r="BE154"/>
  <c r="BE158"/>
  <c r="BE161"/>
  <c r="BE166"/>
  <c r="BE168"/>
  <c r="BE171"/>
  <c r="BE173"/>
  <c r="BE176"/>
  <c r="BE180"/>
  <c r="BE183"/>
  <c r="BE187"/>
  <c r="BE194"/>
  <c r="BE202"/>
  <c i="1" r="BD55"/>
  <c i="5" r="F37"/>
  <c i="1" r="BD58"/>
  <c i="5" r="F34"/>
  <c i="1" r="BA58"/>
  <c i="4" r="J34"/>
  <c i="1" r="AW57"/>
  <c i="4" r="F34"/>
  <c i="1" r="BA57"/>
  <c i="5" r="F35"/>
  <c i="1" r="BB58"/>
  <c i="4" r="F37"/>
  <c i="1" r="BD57"/>
  <c i="7" r="J30"/>
  <c i="5" r="J34"/>
  <c i="1" r="AW58"/>
  <c i="7" r="F34"/>
  <c i="1" r="BA60"/>
  <c i="4" r="F35"/>
  <c i="1" r="BB57"/>
  <c i="7" r="F35"/>
  <c i="1" r="BB60"/>
  <c i="7" r="F37"/>
  <c i="1" r="BD60"/>
  <c i="6" r="J34"/>
  <c i="1" r="AW59"/>
  <c i="6" r="F36"/>
  <c i="1" r="BC59"/>
  <c i="3" r="F35"/>
  <c i="1" r="BB56"/>
  <c i="7" r="J34"/>
  <c i="1" r="AW60"/>
  <c i="4" r="F36"/>
  <c i="1" r="BC57"/>
  <c i="3" r="F36"/>
  <c i="1" r="BC56"/>
  <c i="6" r="F34"/>
  <c i="1" r="BA59"/>
  <c i="6" r="F37"/>
  <c i="1" r="BD59"/>
  <c i="5" r="F36"/>
  <c i="1" r="BC58"/>
  <c i="3" r="F34"/>
  <c i="1" r="BA56"/>
  <c i="6" r="F35"/>
  <c i="1" r="BB59"/>
  <c i="7" r="F36"/>
  <c i="1" r="BC60"/>
  <c i="4" r="J30"/>
  <c i="3" r="J34"/>
  <c i="1" r="AW56"/>
  <c i="3" r="F37"/>
  <c i="1" r="BD56"/>
  <c i="3" l="1" r="R129"/>
  <c i="2" r="T92"/>
  <c r="T91"/>
  <c i="3" r="T97"/>
  <c i="2" r="R150"/>
  <c r="R91"/>
  <c i="5" r="R88"/>
  <c r="R87"/>
  <c i="2" r="P150"/>
  <c r="P91"/>
  <c i="1" r="AU55"/>
  <c i="3" r="R97"/>
  <c r="P97"/>
  <c r="P96"/>
  <c i="1" r="AU56"/>
  <c i="3" r="T129"/>
  <c r="T96"/>
  <c i="1" r="AG57"/>
  <c r="AG60"/>
  <c i="6" r="BK115"/>
  <c r="J115"/>
  <c r="J65"/>
  <c i="3" r="BK97"/>
  <c r="J97"/>
  <c r="J60"/>
  <c i="7" r="J86"/>
  <c r="J61"/>
  <c r="J59"/>
  <c r="J85"/>
  <c r="J60"/>
  <c i="6" r="BK86"/>
  <c r="J86"/>
  <c r="J59"/>
  <c i="5" r="BK87"/>
  <c r="J87"/>
  <c i="3" r="BK96"/>
  <c r="J96"/>
  <c r="J59"/>
  <c i="2" r="BK91"/>
  <c r="J91"/>
  <c i="1" r="BB54"/>
  <c r="W31"/>
  <c i="3" r="J33"/>
  <c i="1" r="AV56"/>
  <c r="AT56"/>
  <c i="2" r="F33"/>
  <c i="1" r="AZ55"/>
  <c i="6" r="J33"/>
  <c i="1" r="AV59"/>
  <c r="AT59"/>
  <c i="2" r="J33"/>
  <c i="1" r="AV55"/>
  <c r="AT55"/>
  <c r="BA54"/>
  <c r="W30"/>
  <c i="4" r="F33"/>
  <c i="1" r="AZ57"/>
  <c i="3" r="F33"/>
  <c i="1" r="AZ56"/>
  <c i="7" r="F33"/>
  <c i="1" r="AZ60"/>
  <c i="5" r="J33"/>
  <c i="1" r="AV58"/>
  <c r="AT58"/>
  <c i="2" r="J30"/>
  <c i="1" r="AG55"/>
  <c i="5" r="F33"/>
  <c i="1" r="AZ58"/>
  <c i="4" r="J33"/>
  <c i="1" r="AV57"/>
  <c r="AT57"/>
  <c r="AN57"/>
  <c i="5" r="J30"/>
  <c i="1" r="AG58"/>
  <c i="6" r="F33"/>
  <c i="1" r="AZ59"/>
  <c i="7" r="J33"/>
  <c i="1" r="AV60"/>
  <c r="AT60"/>
  <c r="AN60"/>
  <c r="BC54"/>
  <c r="W32"/>
  <c r="BD54"/>
  <c r="W33"/>
  <c i="3" l="1" r="R96"/>
  <c i="7" r="J39"/>
  <c i="1" r="AN58"/>
  <c i="5" r="J59"/>
  <c r="J39"/>
  <c i="4" r="J39"/>
  <c i="1" r="AN55"/>
  <c i="2" r="J59"/>
  <c r="J39"/>
  <c i="3" r="J30"/>
  <c i="1" r="AG56"/>
  <c r="AN56"/>
  <c i="6" r="J30"/>
  <c i="1" r="AG59"/>
  <c r="AN59"/>
  <c r="AY54"/>
  <c r="AU54"/>
  <c r="AW54"/>
  <c r="AK30"/>
  <c r="AZ54"/>
  <c r="W29"/>
  <c r="AX54"/>
  <c i="6" l="1" r="J39"/>
  <c i="3" r="J39"/>
  <c i="1" r="AV54"/>
  <c r="AK29"/>
  <c r="AG54"/>
  <c r="AK26"/>
  <c l="1" r="AK35"/>
  <c r="AT54"/>
  <c r="AN54"/>
</calcChain>
</file>

<file path=xl/sharedStrings.xml><?xml version="1.0" encoding="utf-8"?>
<sst xmlns="http://schemas.openxmlformats.org/spreadsheetml/2006/main">
  <si>
    <t>Export Komplet</t>
  </si>
  <si>
    <t>VZ</t>
  </si>
  <si>
    <t>2.0</t>
  </si>
  <si>
    <t>ZAMOK</t>
  </si>
  <si>
    <t>False</t>
  </si>
  <si>
    <t>{1621b812-5163-4bcd-8f07-43966657c95b}</t>
  </si>
  <si>
    <t>0,01</t>
  </si>
  <si>
    <t>21</t>
  </si>
  <si>
    <t>12</t>
  </si>
  <si>
    <t>REKAPITULACE STAVBY</t>
  </si>
  <si>
    <t xml:space="preserve">v ---  níže se nacházejí doplnkové a pomocné údaje k sestavám  --- v</t>
  </si>
  <si>
    <t>Návod na vyplnění</t>
  </si>
  <si>
    <t>0,001</t>
  </si>
  <si>
    <t>Kód:</t>
  </si>
  <si>
    <t>25_02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</si>
  <si>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</si>
  <si>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</si>
  <si>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Rekonstrukce hygienického zařízení, MŠ Paraplíčko Havířov</t>
  </si>
  <si>
    <t>KSO:</t>
  </si>
  <si>
    <t/>
  </si>
  <si>
    <t>CC-CZ:</t>
  </si>
  <si>
    <t>Místo:</t>
  </si>
  <si>
    <t>ul. Mozartova 1092/2</t>
  </si>
  <si>
    <t>Datum:</t>
  </si>
  <si>
    <t>30. 1. 2025</t>
  </si>
  <si>
    <t>Zadavatel:</t>
  </si>
  <si>
    <t>IČ:</t>
  </si>
  <si>
    <t>60337389</t>
  </si>
  <si>
    <t>MŠ Paraplíčko, Havířov, p.o.</t>
  </si>
  <si>
    <t>DIČ:</t>
  </si>
  <si>
    <t>CZ60337389</t>
  </si>
  <si>
    <t>Účastník:</t>
  </si>
  <si>
    <t>Vyplň údaj</t>
  </si>
  <si>
    <t>Projektant:</t>
  </si>
  <si>
    <t xml:space="preserve"> </t>
  </si>
  <si>
    <t>True</t>
  </si>
  <si>
    <t>Zpracovatel:</t>
  </si>
  <si>
    <t>06369201</t>
  </si>
  <si>
    <t>Amun Pro s.r.o.</t>
  </si>
  <si>
    <t>CZ06369201</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</si>
  <si>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</si>
  <si>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</si>
  <si>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</si>
  <si>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</si>
  <si>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</si>
  <si>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</si>
  <si>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</si>
  <si>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</si>
  <si>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</si>
  <si>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</si>
  <si>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</si>
  <si>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</si>
  <si>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</si>
  <si>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</si>
  <si>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</si>
  <si>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</si>
  <si>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</si>
  <si>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</si>
  <si>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</si>
  <si>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</si>
  <si>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</si>
  <si>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</si>
  <si>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</si>
  <si>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</si>
  <si>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</si>
  <si>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</si>
  <si>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</si>
  <si>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</si>
  <si>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</si>
  <si>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</si>
  <si>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</si>
  <si>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</si>
  <si>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</si>
  <si>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</si>
  <si>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</si>
  <si>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</si>
  <si>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</si>
  <si>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</si>
  <si>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</si>
  <si>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</si>
  <si>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</si>
  <si>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</si>
  <si>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Bourací práce</t>
  </si>
  <si>
    <t>STA</t>
  </si>
  <si>
    <t>1</t>
  </si>
  <si>
    <t>{97e6b9a4-263d-4e68-a0ea-1e9e0970d95b}</t>
  </si>
  <si>
    <t>2</t>
  </si>
  <si>
    <t>02</t>
  </si>
  <si>
    <t>Stavba</t>
  </si>
  <si>
    <t>{d23d07be-93d2-4c0f-ba0a-45396c409549}</t>
  </si>
  <si>
    <t>03</t>
  </si>
  <si>
    <t>Vybavení</t>
  </si>
  <si>
    <t>{b3a7b049-7b27-48ac-9c40-88318af6d704}</t>
  </si>
  <si>
    <t>04</t>
  </si>
  <si>
    <t>ZTI, ÚT</t>
  </si>
  <si>
    <t>{ab117ebf-1e6a-425f-ad5f-347f482b27f5}</t>
  </si>
  <si>
    <t>05</t>
  </si>
  <si>
    <t>Elektro</t>
  </si>
  <si>
    <t>{1687f49f-f63d-493a-a2cf-5b6d91e6e2a4}</t>
  </si>
  <si>
    <t>06</t>
  </si>
  <si>
    <t>VRN</t>
  </si>
  <si>
    <t>{3c2906a2-45f8-44a9-b9b4-14408fb59a1d}</t>
  </si>
  <si>
    <t>KRYCÍ LIST SOUPISU PRACÍ</t>
  </si>
  <si>
    <t>Objekt:</t>
  </si>
  <si>
    <t>01 - Bourací práce</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</si>
  <si>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</si>
  <si>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</si>
  <si>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</si>
  <si>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</si>
  <si>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</si>
  <si>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</si>
  <si>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</si>
  <si>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</si>
  <si>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751 - Vzduchotechnika</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</si>
  <si>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</si>
  <si>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</si>
  <si>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</si>
  <si>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</si>
  <si>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</si>
  <si>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</si>
  <si>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</si>
  <si>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</si>
  <si>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</si>
  <si>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</si>
  <si>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</si>
  <si>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</si>
  <si>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</si>
  <si>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</si>
  <si>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</si>
  <si>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</si>
  <si>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</si>
  <si>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</si>
  <si>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</si>
  <si>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</si>
  <si>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</si>
  <si>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</si>
  <si>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</si>
  <si>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</si>
  <si>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</si>
  <si>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</si>
  <si>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941211111</t>
  </si>
  <si>
    <t>Lešení řadové rámové lehké pracovní s podlahami s provozním zatížením tř. 3 do 200 kg/m2 šířky tř. SW06 od 0,6 do 0,9 m výšky do 10 m montáž</t>
  </si>
  <si>
    <t>m2</t>
  </si>
  <si>
    <t>CS ÚRS 2025 01</t>
  </si>
  <si>
    <t>4</t>
  </si>
  <si>
    <t>98976725</t>
  </si>
  <si>
    <t>Online PSC</t>
  </si>
  <si>
    <t>https://podminky.urs.cz/item/CS_URS_2025_01/941211111</t>
  </si>
  <si>
    <t>941211211</t>
  </si>
  <si>
    <t>Lešení řadové rámové lehké pracovní s podlahami s provozním zatížením tř. 3 do 200 kg/m2 šířky tř. SW06 od 0,6 do 0,9 m výšky do 10 m příplatek za každý den použití</t>
  </si>
  <si>
    <t>-1499620210</t>
  </si>
  <si>
    <t>https://podminky.urs.cz/item/CS_URS_2025_01/941211211</t>
  </si>
  <si>
    <t>VV</t>
  </si>
  <si>
    <t>60*60</t>
  </si>
  <si>
    <t>3</t>
  </si>
  <si>
    <t>941211811</t>
  </si>
  <si>
    <t>Lešení řadové rámové lehké pracovní s podlahami s provozním zatížením tř. 3 do 200 kg/m2 šířky tř. SW06 od 0,6 do 0,9 m výšky do 10 m demontáž</t>
  </si>
  <si>
    <t>-1465119307</t>
  </si>
  <si>
    <t>https://podminky.urs.cz/item/CS_URS_2025_01/941211811</t>
  </si>
  <si>
    <t>949101111</t>
  </si>
  <si>
    <t>Lešení pomocné pracovní pro objekty pozemních staveb pro zatížení do 150 kg/m2, o výšce lešeňové podlahy do 1,9 m</t>
  </si>
  <si>
    <t>-854765622</t>
  </si>
  <si>
    <t>https://podminky.urs.cz/item/CS_URS_2025_01/949101111</t>
  </si>
  <si>
    <t>5</t>
  </si>
  <si>
    <t>962031133</t>
  </si>
  <si>
    <t>Bourání příček nebo přizdívek z cihel pálených plných nebo dutých, tl. přes 100 do 150 mm</t>
  </si>
  <si>
    <t>-1996825360</t>
  </si>
  <si>
    <t>https://podminky.urs.cz/item/CS_URS_2025_01/962031133</t>
  </si>
  <si>
    <t>3*(1,27+0,6+4*0,5+0,7+1)</t>
  </si>
  <si>
    <t>3*(3,19+0,6*5+1,55*2+1,2+1,8)</t>
  </si>
  <si>
    <t>3*(0,43+3+0,3+0,4+0,8+0,5+3,52)</t>
  </si>
  <si>
    <t>3*(3,52+0,5+0,8+0,4+0,3)*2</t>
  </si>
  <si>
    <t>Součet</t>
  </si>
  <si>
    <t>6</t>
  </si>
  <si>
    <t>965046111</t>
  </si>
  <si>
    <t>Broušení stávajících betonových podlah úběr do 3 mm</t>
  </si>
  <si>
    <t>1541303355</t>
  </si>
  <si>
    <t>https://podminky.urs.cz/item/CS_URS_2025_01/965046111</t>
  </si>
  <si>
    <t>3,2+3,5</t>
  </si>
  <si>
    <t>1,4+1,4+1,2+1,4+1,5+1,3</t>
  </si>
  <si>
    <t>11,9+9,90+1,80+1</t>
  </si>
  <si>
    <t>12+11,2+1+1,7</t>
  </si>
  <si>
    <t>1,7+1+11,2+12</t>
  </si>
  <si>
    <t>17,3+20,3</t>
  </si>
  <si>
    <t>7</t>
  </si>
  <si>
    <t>965046119</t>
  </si>
  <si>
    <t>Broušení stávajících betonových podlah Příplatek k ceně za každý další 1 mm úběru</t>
  </si>
  <si>
    <t>-2082235781</t>
  </si>
  <si>
    <t>https://podminky.urs.cz/item/CS_URS_2025_01/965046119</t>
  </si>
  <si>
    <t>128,9*17</t>
  </si>
  <si>
    <t>8</t>
  </si>
  <si>
    <t>965081213</t>
  </si>
  <si>
    <t>Bourání podlah z dlaždic bez podkladního lože nebo mazaniny, s jakoukoliv výplní spár keramických nebo xylolitových tl. do 10 mm, plochy přes 1 m2</t>
  </si>
  <si>
    <t>-2028476925</t>
  </si>
  <si>
    <t>https://podminky.urs.cz/item/CS_URS_2025_01/965081213</t>
  </si>
  <si>
    <t>3,5+1,4+1,4+1,4+1,2+1,8+1,7+1,7</t>
  </si>
  <si>
    <t>965081611</t>
  </si>
  <si>
    <t>Odsekání soklíků včetně otlučení podkladní omítky až na zdivo rovných</t>
  </si>
  <si>
    <t>m</t>
  </si>
  <si>
    <t>-1394454710</t>
  </si>
  <si>
    <t>https://podminky.urs.cz/item/CS_URS_2025_01/965081611</t>
  </si>
  <si>
    <t>5+5+15+17+17+17</t>
  </si>
  <si>
    <t>10</t>
  </si>
  <si>
    <t>978013191</t>
  </si>
  <si>
    <t>Otlučení vápenných nebo vápenocementových omítek vnitřních ploch stěn s vyškrabáním spar, s očištěním zdiva, v rozsahu přes 50 do 100 %</t>
  </si>
  <si>
    <t>465659629</t>
  </si>
  <si>
    <t>https://podminky.urs.cz/item/CS_URS_2025_01/978013191</t>
  </si>
  <si>
    <t>113,55*1,5</t>
  </si>
  <si>
    <t>997</t>
  </si>
  <si>
    <t>Přesun sutě</t>
  </si>
  <si>
    <t>11</t>
  </si>
  <si>
    <t>997013152</t>
  </si>
  <si>
    <t>Vnitrostaveništní doprava suti a vybouraných hmot vodorovně do 50 m s naložením s omezením mechanizace pro budovy a haly výšky přes 6 do 9 m</t>
  </si>
  <si>
    <t>t</t>
  </si>
  <si>
    <t>-2116270526</t>
  </si>
  <si>
    <t>https://podminky.urs.cz/item/CS_URS_2025_01/997013152</t>
  </si>
  <si>
    <t>997013311</t>
  </si>
  <si>
    <t>Shoz na stavební suť montáž a demontáž shozu výšky do 10 m</t>
  </si>
  <si>
    <t>-798819753</t>
  </si>
  <si>
    <t>https://podminky.urs.cz/item/CS_URS_2025_01/997013311</t>
  </si>
  <si>
    <t>13</t>
  </si>
  <si>
    <t>997013321</t>
  </si>
  <si>
    <t>Shoz na stavební suť montáž a demontáž shozu výšky Příplatek za první a každý další den použití shozu výšky do 10 m</t>
  </si>
  <si>
    <t>-11474707</t>
  </si>
  <si>
    <t>https://podminky.urs.cz/item/CS_URS_2025_01/997013321</t>
  </si>
  <si>
    <t>5*60</t>
  </si>
  <si>
    <t>14</t>
  </si>
  <si>
    <t>997013501</t>
  </si>
  <si>
    <t>Odvoz suti a vybouraných hmot na skládku nebo meziskládku do 1 km se složením</t>
  </si>
  <si>
    <t>-590823858</t>
  </si>
  <si>
    <t>https://podminky.urs.cz/item/CS_URS_2025_01/997013501</t>
  </si>
  <si>
    <t>15</t>
  </si>
  <si>
    <t>997013509</t>
  </si>
  <si>
    <t>Příplatek k odvozu suti a vybouraných hmot na skládku ZKD 1 km přes 1 km</t>
  </si>
  <si>
    <t>-2128244405</t>
  </si>
  <si>
    <t>https://podminky.urs.cz/item/CS_URS_2025_01/997013509</t>
  </si>
  <si>
    <t>54,22*30</t>
  </si>
  <si>
    <t>16</t>
  </si>
  <si>
    <t>997013631</t>
  </si>
  <si>
    <t>Poplatek za uložení stavebního odpadu na skládce (skládkovné) směsného stavebního a demoličního zatříděného do Katalogu odpadů pod kódem 17 09 04</t>
  </si>
  <si>
    <t>14495024</t>
  </si>
  <si>
    <t>https://podminky.urs.cz/item/CS_URS_2025_01/997013631</t>
  </si>
  <si>
    <t>17</t>
  </si>
  <si>
    <t>997013813</t>
  </si>
  <si>
    <t>Poplatek za uložení stavebního odpadu na skládce (skládkovné) z plastických hmot zatříděného do Katalogu odpadů pod kódem 17 02 03</t>
  </si>
  <si>
    <t>603309707</t>
  </si>
  <si>
    <t>https://podminky.urs.cz/item/CS_URS_2025_01/997013813</t>
  </si>
  <si>
    <t>18</t>
  </si>
  <si>
    <t>997013821</t>
  </si>
  <si>
    <t>Poplatek za uložení stavebního odpadu na skládce (skládkovné) ze stavebních materiálů obsahujících azbest zatříděných do Katalogu odpadů pod kódem 17 06 05</t>
  </si>
  <si>
    <t>1458967529</t>
  </si>
  <si>
    <t>https://podminky.urs.cz/item/CS_URS_2025_01/997013821</t>
  </si>
  <si>
    <t>PSV</t>
  </si>
  <si>
    <t>Práce a dodávky PSV</t>
  </si>
  <si>
    <t>751</t>
  </si>
  <si>
    <t>Vzduchotechnika</t>
  </si>
  <si>
    <t>19</t>
  </si>
  <si>
    <t>751398821</t>
  </si>
  <si>
    <t>Demontáž ostatních zařízení větrací mřížky stěnové, průřezu do 0,040 m2</t>
  </si>
  <si>
    <t>kus</t>
  </si>
  <si>
    <t>1310704167</t>
  </si>
  <si>
    <t>https://podminky.urs.cz/item/CS_URS_2025_01/751398821</t>
  </si>
  <si>
    <t>20</t>
  </si>
  <si>
    <t>751511885</t>
  </si>
  <si>
    <t>Demontáž potrubí VZT, průměru přes 100 do 200 mm</t>
  </si>
  <si>
    <t>-1831408684</t>
  </si>
  <si>
    <t>https://podminky.urs.cz/item/CS_URS_2025_01/751511885</t>
  </si>
  <si>
    <t>5*1,5</t>
  </si>
  <si>
    <t>762</t>
  </si>
  <si>
    <t>Konstrukce tesařské</t>
  </si>
  <si>
    <t>762841822</t>
  </si>
  <si>
    <t>Demontáž podbíjení obkladů stropů z desek tvrdých (cementotřískových, dřevoštěpkových apod.)</t>
  </si>
  <si>
    <t>-586413002</t>
  </si>
  <si>
    <t>https://podminky.urs.cz/item/CS_URS_2025_01/762841822</t>
  </si>
  <si>
    <t>763</t>
  </si>
  <si>
    <t>Konstrukce suché výstavby</t>
  </si>
  <si>
    <t>22</t>
  </si>
  <si>
    <t>763131822</t>
  </si>
  <si>
    <t>Demontáž podhledu nebo samostatného požárního předělu ze sádrokartonových desek s nosnou konstrukcí dvouvrstvou z ocelových profilů, opláštění dvojité</t>
  </si>
  <si>
    <t>-700691838</t>
  </si>
  <si>
    <t>https://podminky.urs.cz/item/CS_URS_2025_01/763131822</t>
  </si>
  <si>
    <t>P</t>
  </si>
  <si>
    <t>Poznámka k položce:_x000d_
PODHLEDY SUTERÉN</t>
  </si>
  <si>
    <t>1,375*1,6+1,2*2,6+1,7*0,3+0,4*2,2+0,4*2,2+1</t>
  </si>
  <si>
    <t>766</t>
  </si>
  <si>
    <t>Konstrukce truhlářské</t>
  </si>
  <si>
    <t>23</t>
  </si>
  <si>
    <t>766491851</t>
  </si>
  <si>
    <t>Demontáž ostatních truhlářských konstrukcí prahů dveří jednokřídlových</t>
  </si>
  <si>
    <t>745908033</t>
  </si>
  <si>
    <t>https://podminky.urs.cz/item/CS_URS_2025_01/766491851</t>
  </si>
  <si>
    <t>24</t>
  </si>
  <si>
    <t>766691914</t>
  </si>
  <si>
    <t>Ostatní práce vyvěšení nebo zavěšení křídel dřevěných dveřních, plochy do 2 m2</t>
  </si>
  <si>
    <t>1958205979</t>
  </si>
  <si>
    <t>https://podminky.urs.cz/item/CS_URS_2025_01/766691914</t>
  </si>
  <si>
    <t>23+18+1+2+1</t>
  </si>
  <si>
    <t>25</t>
  </si>
  <si>
    <t>766812820</t>
  </si>
  <si>
    <t>Demontáž kuchyňských linek dřevěných nebo kovových včetně skříněk uchycených na stěně, délky do 1500 mm</t>
  </si>
  <si>
    <t>-1114258985</t>
  </si>
  <si>
    <t>https://podminky.urs.cz/item/CS_URS_2025_01/766812820</t>
  </si>
  <si>
    <t>26</t>
  </si>
  <si>
    <t>766825821.1</t>
  </si>
  <si>
    <t>Demontáž krytů topení</t>
  </si>
  <si>
    <t>-1740581456</t>
  </si>
  <si>
    <t>https://podminky.urs.cz/item/CS_URS_2025_01/766825821.1</t>
  </si>
  <si>
    <t>767</t>
  </si>
  <si>
    <t>Konstrukce zámečnické</t>
  </si>
  <si>
    <t>27</t>
  </si>
  <si>
    <t>767641800</t>
  </si>
  <si>
    <t>Demontáž dveřních zárubní odřezáním od upevnění, plochy dveří do 2,5 m2</t>
  </si>
  <si>
    <t>1327410604</t>
  </si>
  <si>
    <t>https://podminky.urs.cz/item/CS_URS_2025_01/767641800</t>
  </si>
  <si>
    <t>1+1+5</t>
  </si>
  <si>
    <t>776</t>
  </si>
  <si>
    <t>Podlahy povlakové</t>
  </si>
  <si>
    <t>28</t>
  </si>
  <si>
    <t>776201812</t>
  </si>
  <si>
    <t>Demontáž povlakových podlahovin lepených ručně s podložkou</t>
  </si>
  <si>
    <t>243950158</t>
  </si>
  <si>
    <t>https://podminky.urs.cz/item/CS_URS_2025_01/776201812</t>
  </si>
  <si>
    <t>5+1,5+1,3+11,9+9,9+1+12+11,2+1+1+11,2+12+17,3+20,3</t>
  </si>
  <si>
    <t>29</t>
  </si>
  <si>
    <t>776410811</t>
  </si>
  <si>
    <t>Demontáž soklíků nebo lišt pryžových nebo plastových</t>
  </si>
  <si>
    <t>-1206940763</t>
  </si>
  <si>
    <t>https://podminky.urs.cz/item/CS_URS_2025_01/776410811</t>
  </si>
  <si>
    <t>5+5+15+17+17+17+18,5+21,5</t>
  </si>
  <si>
    <t>781</t>
  </si>
  <si>
    <t>Dokončovací práce - obklady</t>
  </si>
  <si>
    <t>30</t>
  </si>
  <si>
    <t>781473810</t>
  </si>
  <si>
    <t>Demontáž obkladů z dlaždic keramických lepených</t>
  </si>
  <si>
    <t>2134593649</t>
  </si>
  <si>
    <t>https://podminky.urs.cz/item/CS_URS_2025_01/781473810</t>
  </si>
  <si>
    <t>2*(9,7+5,1*3+5,2+4,5+4,5+5,5+5,5+5,5)</t>
  </si>
  <si>
    <t>1,5*(14,5*6)</t>
  </si>
  <si>
    <t>1,35*(9,5)</t>
  </si>
  <si>
    <t>784</t>
  </si>
  <si>
    <t>Dokončovací práce - malby a tapety</t>
  </si>
  <si>
    <t>31</t>
  </si>
  <si>
    <t>784121001</t>
  </si>
  <si>
    <t>Oškrabání malby v místnostech výšky do 3,80 m</t>
  </si>
  <si>
    <t>-604825051</t>
  </si>
  <si>
    <t>https://podminky.urs.cz/item/CS_URS_2025_01/784121001</t>
  </si>
  <si>
    <t>3,5+9,7+3,2+9,5</t>
  </si>
  <si>
    <t>1,4*3+1,2+1,5+1,3+5,1*3+4,5*2+5,2</t>
  </si>
  <si>
    <t>11,9+9,9+1,8+1+14,5+14,6+5,5+4,1</t>
  </si>
  <si>
    <t>12+11,2+1+1,7+14,5*2+4,1+5,5</t>
  </si>
  <si>
    <t>32</t>
  </si>
  <si>
    <t>784121011</t>
  </si>
  <si>
    <t>Rozmývání podkladu po oškrabání malby v místnostech výšky do 3,80 m</t>
  </si>
  <si>
    <t>1103296680</t>
  </si>
  <si>
    <t>https://podminky.urs.cz/item/CS_URS_2025_01/784121011</t>
  </si>
  <si>
    <t>02 - Stavba</t>
  </si>
  <si>
    <t xml:space="preserve">    3 - Svislé a kompletní konstrukce</t>
  </si>
  <si>
    <t xml:space="preserve">    6 - Úpravy povrchů, podlahy a osazování výplní</t>
  </si>
  <si>
    <t xml:space="preserve">    998 - Přesun hmot</t>
  </si>
  <si>
    <t xml:space="preserve">    711 - Izolace proti vodě, vlhkosti a plynům</t>
  </si>
  <si>
    <t xml:space="preserve">    725 - Zdravotechnika - zařizovací předměty</t>
  </si>
  <si>
    <t xml:space="preserve">    771 - Podlahy z dlaždic</t>
  </si>
  <si>
    <t xml:space="preserve">    783 - Dokončovací práce - nátěry</t>
  </si>
  <si>
    <t>Svislé a kompletní konstrukce</t>
  </si>
  <si>
    <t>317141442</t>
  </si>
  <si>
    <t>Překlady ploché prefabrikované z pórobetonu osazené do tenkého maltového lože, včetně slepení dvou překladů vedle sebe po celé délce boční plochy, výšky překladu do 200 mm šířky 150 mm, délky překladu přes 1200 do 1300 mm</t>
  </si>
  <si>
    <t>1783355012</t>
  </si>
  <si>
    <t>https://podminky.urs.cz/item/CS_URS_2025_01/317141442</t>
  </si>
  <si>
    <t>342272225</t>
  </si>
  <si>
    <t>Příčky z pórobetonových tvárnic hladkých na tenké maltové lože objemová hmotnost do 500 kg/m3, tloušťka příčky 100 mm</t>
  </si>
  <si>
    <t>392440540</t>
  </si>
  <si>
    <t>https://podminky.urs.cz/item/CS_URS_2025_01/342272225</t>
  </si>
  <si>
    <t>0,8*2,6+3,2*3+2,8*3+0,8*3+3*2*(3,52+1+1,3)</t>
  </si>
  <si>
    <t>342272245</t>
  </si>
  <si>
    <t>Příčky z pórobetonových tvárnic hladkých na tenké maltové lože objemová hmotnost do 500 kg/m3, tloušťka příčky 150 mm</t>
  </si>
  <si>
    <t>582048283</t>
  </si>
  <si>
    <t>https://podminky.urs.cz/item/CS_URS_2025_01/342272245</t>
  </si>
  <si>
    <t>3,23*3</t>
  </si>
  <si>
    <t>Úpravy povrchů, podlahy a osazování výplní</t>
  </si>
  <si>
    <t>612131101</t>
  </si>
  <si>
    <t>Podkladní a spojovací vrstva vnitřních omítaných ploch cementový postřik nanášený ručně celoplošně stěn</t>
  </si>
  <si>
    <t>455126884</t>
  </si>
  <si>
    <t>https://podminky.urs.cz/item/CS_URS_2025_01/612131101</t>
  </si>
  <si>
    <t>612142001</t>
  </si>
  <si>
    <t>Pletivo vnitřních ploch v ploše nebo pruzích, na plném podkladu sklovláknité vtlačené do tmelu včetně tmelu stěn</t>
  </si>
  <si>
    <t>-2137014633</t>
  </si>
  <si>
    <t>https://podminky.urs.cz/item/CS_URS_2025_01/612142001</t>
  </si>
  <si>
    <t>2*(57,4+9,69)</t>
  </si>
  <si>
    <t>612331121</t>
  </si>
  <si>
    <t>Omítka cementová vnitřních ploch nanášená ručně jednovrstvá, tloušťky do 10 mm hladká svislých konstrukcí stěn</t>
  </si>
  <si>
    <t>1928350026</t>
  </si>
  <si>
    <t>https://podminky.urs.cz/item/CS_URS_2025_01/612331121</t>
  </si>
  <si>
    <t>2*(9,5+14,7+5,1+2+14,5+14,6+5,5+4,1+14,5+14,5+4,1+5,5+5,5+4,1+14,5+14,5)-134,18</t>
  </si>
  <si>
    <t>642944121</t>
  </si>
  <si>
    <t>Osazení ocelových dveřních zárubní lisovaných nebo z úhelníků dodatečně s vybetonováním prahu, plochy do 2,5 m2</t>
  </si>
  <si>
    <t>CS ÚRS 2023 02</t>
  </si>
  <si>
    <t>220477312</t>
  </si>
  <si>
    <t>https://podminky.urs.cz/item/CS_URS_2023_02/642944121</t>
  </si>
  <si>
    <t>M</t>
  </si>
  <si>
    <t>55331437</t>
  </si>
  <si>
    <t>zárubeň jednokřídlá ocelová pro dodatečnou montáž tl stěny 110-150mm rozměru 800/1970, 2100mm</t>
  </si>
  <si>
    <t>360612210</t>
  </si>
  <si>
    <t>55331432</t>
  </si>
  <si>
    <t>zárubeň jednokřídlá ocelová pro dodatečnou montáž tl stěny 75-100mm rozměru 800/1970, 2100mm</t>
  </si>
  <si>
    <t>-168232146</t>
  </si>
  <si>
    <t>952901111</t>
  </si>
  <si>
    <t>Vyčištění budov nebo objektů před předáním do užívání budov bytové nebo občanské výstavby, světlé výšky podlaží do 4 m</t>
  </si>
  <si>
    <t>-1061820523</t>
  </si>
  <si>
    <t>https://podminky.urs.cz/item/CS_URS_2023_02/952901111</t>
  </si>
  <si>
    <t>5*100</t>
  </si>
  <si>
    <t>998</t>
  </si>
  <si>
    <t>Přesun hmot</t>
  </si>
  <si>
    <t>998018001</t>
  </si>
  <si>
    <t>Přesun hmot pro budovy občanské výstavby, bydlení, výrobu a služby ruční (bez užití mechanizace) vodorovná dopravní vzdálenost do 100 m pro budovy s jakoukoliv nosnou konstrukcí výšky do 6 m</t>
  </si>
  <si>
    <t>247020910</t>
  </si>
  <si>
    <t>https://podminky.urs.cz/item/CS_URS_2025_01/998018001</t>
  </si>
  <si>
    <t>998018011</t>
  </si>
  <si>
    <t>Přesun hmot pro budovy občanské výstavby, bydlení, výrobu a služby ruční (bez užití mechanizace) Příplatek k cenám za ruční zvětšený přesun přes vymezenou vodorovnou dopravní vzdálenost za každých dalších započatých 100 m</t>
  </si>
  <si>
    <t>-1783218621</t>
  </si>
  <si>
    <t>https://podminky.urs.cz/item/CS_URS_2025_01/998018011</t>
  </si>
  <si>
    <t>711</t>
  </si>
  <si>
    <t>Izolace proti vodě, vlhkosti a plynům</t>
  </si>
  <si>
    <t>711111051</t>
  </si>
  <si>
    <t>Provedení izolace proti zemní vlhkosti natěradly a tmely za studena na ploše vodorovné V dvojnásobným nátěrem tekutou elastickou hydroizolací</t>
  </si>
  <si>
    <t>1109631736</t>
  </si>
  <si>
    <t>https://podminky.urs.cz/item/CS_URS_2025_01/711111051</t>
  </si>
  <si>
    <t>92</t>
  </si>
  <si>
    <t>711112051</t>
  </si>
  <si>
    <t>Provedení izolace proti zemní vlhkosti natěradly a tmely za studena na ploše svislé S dvojnásobným nátěrem tekutou elastickou hydroizolací</t>
  </si>
  <si>
    <t>-1127287594</t>
  </si>
  <si>
    <t>https://podminky.urs.cz/item/CS_URS_2025_01/711112051</t>
  </si>
  <si>
    <t>294,4+92*0,3</t>
  </si>
  <si>
    <t>58581246</t>
  </si>
  <si>
    <t>stěrka hydroizolační jednosložková do interiéru pod dlažbu</t>
  </si>
  <si>
    <t>kg</t>
  </si>
  <si>
    <t>265874644</t>
  </si>
  <si>
    <t>(92+92*0,3)*0,5</t>
  </si>
  <si>
    <t>58581246.1</t>
  </si>
  <si>
    <t>stěrka hydroizolační jednosložková do interiéru pod obklad</t>
  </si>
  <si>
    <t>219972345</t>
  </si>
  <si>
    <t>294,4*0,5</t>
  </si>
  <si>
    <t>59054242</t>
  </si>
  <si>
    <t>páska pružná těsnící hydroizolační -kout</t>
  </si>
  <si>
    <t>1532707501</t>
  </si>
  <si>
    <t>22*2</t>
  </si>
  <si>
    <t>28355022</t>
  </si>
  <si>
    <t>páska pružná těsnící hydroizolační š do 125mm</t>
  </si>
  <si>
    <t>-1864219864</t>
  </si>
  <si>
    <t>154,8+5*3*2</t>
  </si>
  <si>
    <t>998711121</t>
  </si>
  <si>
    <t>Přesun hmot pro izolace proti vodě, vlhkosti a plynům stanovený z hmotnosti přesunovaného materiálu vodorovná dopravní vzdálenost do 50 m ruční (bez užití mechanizace) v objektech výšky do 6 m</t>
  </si>
  <si>
    <t>1864948679</t>
  </si>
  <si>
    <t>https://podminky.urs.cz/item/CS_URS_2025_01/998711121</t>
  </si>
  <si>
    <t>725</t>
  </si>
  <si>
    <t>Zdravotechnika - zařizovací předměty</t>
  </si>
  <si>
    <t>725244906</t>
  </si>
  <si>
    <t>Sprchové dveře a zástěny montáž sprchové zástěny do niky</t>
  </si>
  <si>
    <t>soubor</t>
  </si>
  <si>
    <t>1461470374</t>
  </si>
  <si>
    <t>https://podminky.urs.cz/item/CS_URS_2025_01/725244906</t>
  </si>
  <si>
    <t>Poznámka k položce:_x000d_
Specifikace obsahu položky dle PD: Z7, Z15</t>
  </si>
  <si>
    <t>55495064</t>
  </si>
  <si>
    <t>zástěna sprchová bezrámová dvoudílná skleněná tl 8mm s jedním otvíravým dílem do niky na vaničku š 1200mm</t>
  </si>
  <si>
    <t>-1841815633</t>
  </si>
  <si>
    <t>Poznámka k položce:_x000d_
Specifikace obsahu položky dle PD: Z7</t>
  </si>
  <si>
    <t>55484336</t>
  </si>
  <si>
    <t>kout sprchový do niky posuvné dveře třídílné 1000x1900mm</t>
  </si>
  <si>
    <t>-888664824</t>
  </si>
  <si>
    <t>Poznámka k položce:_x000d_
Specifikace obsahu položky dle PD: Z15</t>
  </si>
  <si>
    <t>725291706.1</t>
  </si>
  <si>
    <t>D+M Madla, doplňky zařízení koupelen a záchodů</t>
  </si>
  <si>
    <t>295648872</t>
  </si>
  <si>
    <t>Poznámka k položce:_x000d_
Specifikace obsahu položky dle PD: Z1, Z2</t>
  </si>
  <si>
    <t>3+7</t>
  </si>
  <si>
    <t>751111012</t>
  </si>
  <si>
    <t>Montáž ventilátoru axiálního nízkotlakého nástěnného základního, průměru přes 100 do 200 mm</t>
  </si>
  <si>
    <t>2127732719</t>
  </si>
  <si>
    <t>https://podminky.urs.cz/item/CS_URS_2025_01/751111012</t>
  </si>
  <si>
    <t>Poznámka k položce:_x000d_
Specifikace obsahu položky dle PD: Z10, Z11</t>
  </si>
  <si>
    <t>1+2</t>
  </si>
  <si>
    <t>42914120</t>
  </si>
  <si>
    <t>ventilátor axiální stěnový skříň z plastu IP44 35W D 150mm</t>
  </si>
  <si>
    <t>1884797608</t>
  </si>
  <si>
    <t>42917524</t>
  </si>
  <si>
    <t>spona rychloupínací D 200mm</t>
  </si>
  <si>
    <t>-590546506</t>
  </si>
  <si>
    <t>751511003</t>
  </si>
  <si>
    <t>Montáž potrubí plechového skupiny I čtyřhranného s přírubou tloušťky plechu 0,6 mm, průřezu přes 0,03 do 0,07 m2</t>
  </si>
  <si>
    <t>2038917019</t>
  </si>
  <si>
    <t>https://podminky.urs.cz/item/CS_URS_2025_01/751511003</t>
  </si>
  <si>
    <t>42982104</t>
  </si>
  <si>
    <t>trouba čtyřhranná Pz průřez do 0,07m2</t>
  </si>
  <si>
    <t>364762651</t>
  </si>
  <si>
    <t>7,5*1,2 "Přepočtené koeficientem množství</t>
  </si>
  <si>
    <t>998751121</t>
  </si>
  <si>
    <t>Přesun hmot pro vzduchotechniku stanovený z hmotnosti přesunovaného materiálu vodorovná dopravní vzdálenost do 100 m ruční (bez užití mechanizace) v objektech výšky do 12 m</t>
  </si>
  <si>
    <t>451856744</t>
  </si>
  <si>
    <t>https://podminky.urs.cz/item/CS_URS_2025_01/998751121</t>
  </si>
  <si>
    <t>763131461</t>
  </si>
  <si>
    <t>Podhled ze sádrokartonových desek dvouvrstvá zavěšená spodní konstrukce z ocelových profilů CD, UD dvojitě opláštěná deskami impregnovanou H2, tl. 2 x 12,5 mm, bez izolace</t>
  </si>
  <si>
    <t>-1202596960</t>
  </si>
  <si>
    <t>https://podminky.urs.cz/item/CS_URS_2025_01/763131461</t>
  </si>
  <si>
    <t>Poznámka k položce:_x000d_
Specifikace obsahu položky dle PD: SDK2</t>
  </si>
  <si>
    <t>3,5</t>
  </si>
  <si>
    <t>3,2+1+1+1+1,4</t>
  </si>
  <si>
    <t>763164640</t>
  </si>
  <si>
    <t>Obklad konstrukcí sádrokartonovými deskami včetně ochranných úhelníků ve tvaru U rozvinuté šíře přes 0,6 do 1,2 m, opláštěný deskou vysokopevnostní protipožární impregnovanou DFRIH2, tl. 2 x 12,5 mm</t>
  </si>
  <si>
    <t>1324179398</t>
  </si>
  <si>
    <t>https://podminky.urs.cz/item/CS_URS_2025_01/763164640</t>
  </si>
  <si>
    <t>Poznámka k položce:_x000d_
Předstěnové instlace WC vč. výztuh</t>
  </si>
  <si>
    <t>0,75+2,2+1+3,3+1+3,3+1+3,3+1</t>
  </si>
  <si>
    <t>763431001</t>
  </si>
  <si>
    <t>Montáž podhledu minerálního včetně zavěšeného roštu viditelného s panely vyjímatelnými, velikosti panelů do 0,36 m2</t>
  </si>
  <si>
    <t>213082803</t>
  </si>
  <si>
    <t>https://podminky.urs.cz/item/CS_URS_2025_01/763431001</t>
  </si>
  <si>
    <t>Poznámka k položce:_x000d_
Specifikace obsahu položky dle PD: PO1</t>
  </si>
  <si>
    <t>7,5+11,9+9,9+12+11,2+11,2+12</t>
  </si>
  <si>
    <t>33</t>
  </si>
  <si>
    <t>RGS.KB517687</t>
  </si>
  <si>
    <t xml:space="preserve">Kazetový minerální podhled se zvýšenou odolností proti vlhkosti 20 x 600 x 600  hr.3</t>
  </si>
  <si>
    <t>2080189006</t>
  </si>
  <si>
    <t>75,70*1,2</t>
  </si>
  <si>
    <t>34</t>
  </si>
  <si>
    <t>763431201</t>
  </si>
  <si>
    <t>Montáž podhledu minerálního napojení na stěnu lištou obvodovou</t>
  </si>
  <si>
    <t>-1641324231</t>
  </si>
  <si>
    <t>https://podminky.urs.cz/item/CS_URS_2025_01/763431201</t>
  </si>
  <si>
    <t>14,5*5+14,6+14,7</t>
  </si>
  <si>
    <t>35</t>
  </si>
  <si>
    <t>998763331</t>
  </si>
  <si>
    <t>Přesun hmot pro konstrukce montované z desek sádrokartonových, sádrovláknitých, cementovláknitých nebo cementových stanovený z hmotnosti přesunovaného materiálu vodorovná dopravní vzdálenost do 50 m ruční (bez užití mechanizace) v objektech výšky do 6 m</t>
  </si>
  <si>
    <t>1287678438</t>
  </si>
  <si>
    <t>https://podminky.urs.cz/item/CS_URS_2025_01/998763331</t>
  </si>
  <si>
    <t>36</t>
  </si>
  <si>
    <t>766660002</t>
  </si>
  <si>
    <t>Montáž dveřních křídel dřevěných nebo plastových otevíravých do ocelové zárubně povrchově upravených jednokřídlových, šířky přes 800 mm</t>
  </si>
  <si>
    <t>-342946316</t>
  </si>
  <si>
    <t>https://podminky.urs.cz/item/CS_URS_2025_01/766660002</t>
  </si>
  <si>
    <t>37</t>
  </si>
  <si>
    <t>61162086</t>
  </si>
  <si>
    <t>dveře jednokřídlé dřevotřískové povrch laminátový plné 800x1970-2100mm</t>
  </si>
  <si>
    <t>1289661458</t>
  </si>
  <si>
    <t>Poznámka k položce:_x000d_
Specifikace obsahu položky dle PD: T1</t>
  </si>
  <si>
    <t>38</t>
  </si>
  <si>
    <t>61162084</t>
  </si>
  <si>
    <t>dveře jednokřídlé dřevotřískové povrch laminátový plné 600x1970-2100mm</t>
  </si>
  <si>
    <t>839722386</t>
  </si>
  <si>
    <t>Poznámka k položce:_x000d_
Specifikace obsahu položky dle PD: T12</t>
  </si>
  <si>
    <t>39</t>
  </si>
  <si>
    <t>766811111</t>
  </si>
  <si>
    <t>Dodávka a Montáž kuchyňské linky (spodní linka a horní skříňky) vč. montáže sanity a dopojení</t>
  </si>
  <si>
    <t>-1915555092</t>
  </si>
  <si>
    <t>https://podminky.urs.cz/item/CS_URS_2025_01/766811111</t>
  </si>
  <si>
    <t>Poznámka k položce:_x000d_
Specifikace obsahu položky dle PD: T10 a T13</t>
  </si>
  <si>
    <t>3+2</t>
  </si>
  <si>
    <t>40</t>
  </si>
  <si>
    <t>7668211.1</t>
  </si>
  <si>
    <t>Dodávka a montáž chráničů radiatorů dle specifikace T2 a T3</t>
  </si>
  <si>
    <t>1953744249</t>
  </si>
  <si>
    <t>6+1</t>
  </si>
  <si>
    <t>41</t>
  </si>
  <si>
    <t>7668211.2</t>
  </si>
  <si>
    <t>Dodávka a montáž koupelnových věšáků dle specifikace T4a, T4b, T4c</t>
  </si>
  <si>
    <t>-1737103025</t>
  </si>
  <si>
    <t>3+3+1</t>
  </si>
  <si>
    <t>42</t>
  </si>
  <si>
    <t>7668211.3</t>
  </si>
  <si>
    <t>Dodávka a montáž závěsné skříňky dle specifikace T5</t>
  </si>
  <si>
    <t>-608803595</t>
  </si>
  <si>
    <t>43</t>
  </si>
  <si>
    <t>7668211.4</t>
  </si>
  <si>
    <t>Dodávka a montáž závěsné skříňky dle specifikace T6</t>
  </si>
  <si>
    <t>-441592258</t>
  </si>
  <si>
    <t>44</t>
  </si>
  <si>
    <t>7668211.5</t>
  </si>
  <si>
    <t>Dodávka a montáž závěsné skříňky dle specifikace T7</t>
  </si>
  <si>
    <t>1153139799</t>
  </si>
  <si>
    <t>45</t>
  </si>
  <si>
    <t>7668211.6</t>
  </si>
  <si>
    <t>Dodávka a montáž dřevěné lehátko pro přebalování dětí dle specifikace T9</t>
  </si>
  <si>
    <t>-926462407</t>
  </si>
  <si>
    <t>46</t>
  </si>
  <si>
    <t>7668211.7</t>
  </si>
  <si>
    <t>Dodávka a montáž policový regál dle specifikace T11</t>
  </si>
  <si>
    <t>411736618</t>
  </si>
  <si>
    <t>47</t>
  </si>
  <si>
    <t>7668211.8</t>
  </si>
  <si>
    <t>Dodávka a montáž interiérová mobilní stěna dle specifikace T14</t>
  </si>
  <si>
    <t>158472443</t>
  </si>
  <si>
    <t>48</t>
  </si>
  <si>
    <t>vyb_05</t>
  </si>
  <si>
    <t>Zástěny-parvány mezi dětským wc, specifikace dle PD D.1.1.1_PSV1</t>
  </si>
  <si>
    <t>-806142308</t>
  </si>
  <si>
    <t>49</t>
  </si>
  <si>
    <t>vyb_08</t>
  </si>
  <si>
    <t>Závěsný skládací přebalovací pult z vysoce kvalitního lamina. Dodává se s měkkou dětskou přebalovací podložkou, která neobsahuje ftaláty a PVC, specifikace dle PD D.1.1.1_PSV1</t>
  </si>
  <si>
    <t>1736869956</t>
  </si>
  <si>
    <t>50</t>
  </si>
  <si>
    <t>998766121</t>
  </si>
  <si>
    <t>Přesun hmot pro konstrukce truhlářské stanovený z hmotnosti přesunovaného materiálu vodorovná dopravní vzdálenost do 50 m ruční (bez užití mechanizace) v objektech výšky do 6 m</t>
  </si>
  <si>
    <t>825098713</t>
  </si>
  <si>
    <t>https://podminky.urs.cz/item/CS_URS_2025_01/998766121</t>
  </si>
  <si>
    <t>51</t>
  </si>
  <si>
    <t>767646411</t>
  </si>
  <si>
    <t>Montáž revizních dveří a dvířek hliníkových, ocelových nebo plastových s rámem jednokřídlových, plochy do 0,5 m2</t>
  </si>
  <si>
    <t>740032815</t>
  </si>
  <si>
    <t>https://podminky.urs.cz/item/CS_URS_2025_01/767646411</t>
  </si>
  <si>
    <t>Poznámka k položce:_x000d_
Specifikace obsahu položky dle PD: Z8</t>
  </si>
  <si>
    <t>52</t>
  </si>
  <si>
    <t>56245709</t>
  </si>
  <si>
    <t>dvířka revizní 400x400</t>
  </si>
  <si>
    <t>-1416284954</t>
  </si>
  <si>
    <t>53</t>
  </si>
  <si>
    <t>767810113</t>
  </si>
  <si>
    <t>Montáž větracích mřížek ocelových čtyřhranných, průřezu přes 0,04 do 0,09 m2</t>
  </si>
  <si>
    <t>-1861418307</t>
  </si>
  <si>
    <t>https://podminky.urs.cz/item/CS_URS_2025_01/767810113</t>
  </si>
  <si>
    <t>Poznámka k položce:_x000d_
Specifikace obsahu položky dle PD: Z3, Z9</t>
  </si>
  <si>
    <t>8+1</t>
  </si>
  <si>
    <t>54</t>
  </si>
  <si>
    <t>55341426</t>
  </si>
  <si>
    <t>mřížka větrací nerezová se síťovinou 200x200mm</t>
  </si>
  <si>
    <t>228241671</t>
  </si>
  <si>
    <t>55</t>
  </si>
  <si>
    <t>998767121</t>
  </si>
  <si>
    <t>Přesun hmot pro zámečnické konstrukce stanovený z hmotnosti přesunovaného materiálu vodorovná dopravní vzdálenost do 50 m ruční (bez užití mechanizace) v objektech výšky do 6 m</t>
  </si>
  <si>
    <t>-1148302714</t>
  </si>
  <si>
    <t>https://podminky.urs.cz/item/CS_URS_2025_01/998767121</t>
  </si>
  <si>
    <t>771</t>
  </si>
  <si>
    <t>Podlahy z dlaždic</t>
  </si>
  <si>
    <t>56</t>
  </si>
  <si>
    <t>771121011</t>
  </si>
  <si>
    <t>Příprava podkladu před provedením dlažby nátěr penetrační na podlahu</t>
  </si>
  <si>
    <t>524819001</t>
  </si>
  <si>
    <t>3,5+3,2+1,4+7,5+11,9+9,9+1,8+1+12+11,2+1+1,7+1,7+1+11,2+12</t>
  </si>
  <si>
    <t>57</t>
  </si>
  <si>
    <t>771161011</t>
  </si>
  <si>
    <t>Příprava podkladu před provedením dlažby montáž profilu dilatační spáry v rovině dlažby</t>
  </si>
  <si>
    <t>376471240</t>
  </si>
  <si>
    <t>https://podminky.urs.cz/item/CS_URS_2023_02/771161011</t>
  </si>
  <si>
    <t>3*(5,5+4,1+14,5+14,5)+5,1+14,7+9,7+9,5</t>
  </si>
  <si>
    <t>58</t>
  </si>
  <si>
    <t>59054162</t>
  </si>
  <si>
    <t>profil dilatační s bočními díly z PVC/CPE tl 6mm</t>
  </si>
  <si>
    <t>-534466592</t>
  </si>
  <si>
    <t>154,8*1,1</t>
  </si>
  <si>
    <t>59</t>
  </si>
  <si>
    <t>771474113</t>
  </si>
  <si>
    <t>Montáž soklů z dlaždic keramických lepených flexibilním lepidlem rovných, výšky přes 90 do 120 mm</t>
  </si>
  <si>
    <t>254494390</t>
  </si>
  <si>
    <t>https://podminky.urs.cz/item/CS_URS_2023_02/771474113</t>
  </si>
  <si>
    <t>7,8</t>
  </si>
  <si>
    <t>60</t>
  </si>
  <si>
    <t>59761009</t>
  </si>
  <si>
    <t>sokl-dlažba keramická slinutá hladká do interiéru i exteriéru 600x95mm</t>
  </si>
  <si>
    <t>1066676600</t>
  </si>
  <si>
    <t>7,8/0,6</t>
  </si>
  <si>
    <t>61</t>
  </si>
  <si>
    <t>771574262.1</t>
  </si>
  <si>
    <t>Montáž podlah z dlaždic keramických lepených flexibilním lepidlem velkoformátových pro vysoké mechanické zatížení protiskluzných nebo reliéfních (bezbariérových) přes 4 do 6 ks/m2</t>
  </si>
  <si>
    <t>63243787</t>
  </si>
  <si>
    <t>62</t>
  </si>
  <si>
    <t>59761135</t>
  </si>
  <si>
    <t>dlažba keramická slinutá nemrazuvzdorná do interiéru povrch hladký/matný tl do 10mm přes 9 do 12ks/m2, R11</t>
  </si>
  <si>
    <t>-31701087</t>
  </si>
  <si>
    <t>92*1,1</t>
  </si>
  <si>
    <t>63</t>
  </si>
  <si>
    <t>771577114</t>
  </si>
  <si>
    <t>Montáž podlah z dlaždic keramických lepených flexibilním lepidlem Příplatek k cenám za dvousložkový spárovací tmel</t>
  </si>
  <si>
    <t>212094256</t>
  </si>
  <si>
    <t>https://podminky.urs.cz/item/CS_URS_2023_02/771577114</t>
  </si>
  <si>
    <t>64</t>
  </si>
  <si>
    <t>775141124</t>
  </si>
  <si>
    <t>Příprava podkladu podlah vyrovnání samonivelační stěrkou podlah min.pevnosti 30 MPa, tloušťky přes 8 do 10 mm</t>
  </si>
  <si>
    <t>-690302929</t>
  </si>
  <si>
    <t>https://podminky.urs.cz/item/CS_URS_2023_02/775141124</t>
  </si>
  <si>
    <t>65</t>
  </si>
  <si>
    <t>998771121</t>
  </si>
  <si>
    <t>Přesun hmot pro podlahy z dlaždic stanovený z hmotnosti přesunovaného materiálu vodorovná dopravní vzdálenost do 50 m ruční (bez užití mechanizace) v objektech výšky do 6 m</t>
  </si>
  <si>
    <t>-311195682</t>
  </si>
  <si>
    <t>https://podminky.urs.cz/item/CS_URS_2025_01/998771121</t>
  </si>
  <si>
    <t>66</t>
  </si>
  <si>
    <t>776111311</t>
  </si>
  <si>
    <t>Příprava podkladu vysátí podlah</t>
  </si>
  <si>
    <t>413596147</t>
  </si>
  <si>
    <t>https://podminky.urs.cz/item/CS_URS_2023_02/776111311</t>
  </si>
  <si>
    <t>67</t>
  </si>
  <si>
    <t>776121112</t>
  </si>
  <si>
    <t>Příprava podkladu penetrace vodou ředitelná podlah</t>
  </si>
  <si>
    <t>-666533494</t>
  </si>
  <si>
    <t>https://podminky.urs.cz/item/CS_URS_2023_02/776121112</t>
  </si>
  <si>
    <t>68</t>
  </si>
  <si>
    <t>776141114</t>
  </si>
  <si>
    <t>Příprava podkladu vyrovnání samonivelační stěrkou podlah min.pevnosti 20 MPa, tloušťky přes 8 do 25 mm</t>
  </si>
  <si>
    <t>551589742</t>
  </si>
  <si>
    <t>https://podminky.urs.cz/item/CS_URS_2023_02/776141114</t>
  </si>
  <si>
    <t>69</t>
  </si>
  <si>
    <t>776231111</t>
  </si>
  <si>
    <t>Montáž podlahovin z vinylu lepením, standardním lepidlem</t>
  </si>
  <si>
    <t>-1896680791</t>
  </si>
  <si>
    <t>https://podminky.urs.cz/item/CS_URS_2023_02/776231111</t>
  </si>
  <si>
    <t>70</t>
  </si>
  <si>
    <t>GEF.GERC30</t>
  </si>
  <si>
    <t>Vinyl v rolích, podlahová krytina odolná proti poškrábání, Tloušťka 3,1mm, Nášlapná vrstva 0,4mm, šíře rolí 2/4m</t>
  </si>
  <si>
    <t>-317159753</t>
  </si>
  <si>
    <t>Poznámka k položce:_x000d_
třída reakce na oheň A1fl až Cfl-s1</t>
  </si>
  <si>
    <t>37,6*1,2</t>
  </si>
  <si>
    <t>71</t>
  </si>
  <si>
    <t>776411224</t>
  </si>
  <si>
    <t>Montáž soklíků tahaných (fabiony)</t>
  </si>
  <si>
    <t>-1016584679</t>
  </si>
  <si>
    <t>https://podminky.urs.cz/item/CS_URS_2023_02/776411224</t>
  </si>
  <si>
    <t>21,5+18,5</t>
  </si>
  <si>
    <t>72</t>
  </si>
  <si>
    <t>776421311</t>
  </si>
  <si>
    <t>Montáž lišt přechodových samolepících</t>
  </si>
  <si>
    <t>-1295541105</t>
  </si>
  <si>
    <t>https://podminky.urs.cz/item/CS_URS_2023_02/776421311</t>
  </si>
  <si>
    <t>Poznámka k položce:_x000d_
Specifikace obsahu položky dle PD: AL5, AL6, AL7, AL8</t>
  </si>
  <si>
    <t>9,9+10,2+12</t>
  </si>
  <si>
    <t>73</t>
  </si>
  <si>
    <t>59054130</t>
  </si>
  <si>
    <t>profil přechodový hliníkový samolepící 35mm</t>
  </si>
  <si>
    <t>-1020060360</t>
  </si>
  <si>
    <t>32,1*1,2</t>
  </si>
  <si>
    <t>74</t>
  </si>
  <si>
    <t>998776102</t>
  </si>
  <si>
    <t>Přesun hmot pro podlahy povlakové stanovený z hmotnosti přesunovaného materiálu vodorovná dopravní vzdálenost do 50 m v objektech výšky přes 6 do 12 m</t>
  </si>
  <si>
    <t>-1968336716</t>
  </si>
  <si>
    <t>https://podminky.urs.cz/item/CS_URS_2023_02/998776102</t>
  </si>
  <si>
    <t>75</t>
  </si>
  <si>
    <t>998776121</t>
  </si>
  <si>
    <t>Přesun hmot pro podlahy povlakové stanovený z hmotnosti přesunovaného materiálu vodorovná dopravní vzdálenost do 50 m ruční (bez užití mechanizace) v objektech výšky do 6 m</t>
  </si>
  <si>
    <t>1690940551</t>
  </si>
  <si>
    <t>https://podminky.urs.cz/item/CS_URS_2025_01/998776121</t>
  </si>
  <si>
    <t>76</t>
  </si>
  <si>
    <t>781121011</t>
  </si>
  <si>
    <t>Příprava podkladu před provedením obkladu nátěr penetrační na stěnu</t>
  </si>
  <si>
    <t>1482304265</t>
  </si>
  <si>
    <t>https://podminky.urs.cz/item/CS_URS_2023_02/781121011</t>
  </si>
  <si>
    <t>2*(9,5+14,7+5,1+2+14,5+14,6+5,5+4,1+14,5+14,5+4,1+5,5+5,5+4,1+14,5+14,5)</t>
  </si>
  <si>
    <t>77</t>
  </si>
  <si>
    <t>781151031</t>
  </si>
  <si>
    <t>Příprava podkladu před provedením obkladu celoplošné vyrovnání podkladu stěrkou, tloušťky 3 mm</t>
  </si>
  <si>
    <t>-1178394746</t>
  </si>
  <si>
    <t>https://podminky.urs.cz/item/CS_URS_2023_02/781151031</t>
  </si>
  <si>
    <t>78</t>
  </si>
  <si>
    <t>781151041</t>
  </si>
  <si>
    <t>Příprava podkladu před provedením obkladu celoplošné vyrovnání podkladu příplatek za každý další 1 mm tloušťky přes 3 mm</t>
  </si>
  <si>
    <t>-750264367</t>
  </si>
  <si>
    <t>https://podminky.urs.cz/item/CS_URS_2023_02/781151041</t>
  </si>
  <si>
    <t>294,4*2</t>
  </si>
  <si>
    <t>79</t>
  </si>
  <si>
    <t>781474113</t>
  </si>
  <si>
    <t>Montáž obkladů vnitřních stěn z dlaždic keramických lepených flexibilním lepidlem maloformátových hladkých přes 12 do 19 ks/m2</t>
  </si>
  <si>
    <t>1763638340</t>
  </si>
  <si>
    <t>https://podminky.urs.cz/item/CS_URS_2023_02/781474113</t>
  </si>
  <si>
    <t>80</t>
  </si>
  <si>
    <t>59761071</t>
  </si>
  <si>
    <t>obklad keramický hladký přes 12 do 19ks/m2</t>
  </si>
  <si>
    <t>1241823832</t>
  </si>
  <si>
    <t>294,4*1,2</t>
  </si>
  <si>
    <t>81</t>
  </si>
  <si>
    <t>781477114</t>
  </si>
  <si>
    <t>Montáž obkladů vnitřních stěn z dlaždic keramických Příplatek k cenám za dvousložkový spárovací tmel</t>
  </si>
  <si>
    <t>-944469965</t>
  </si>
  <si>
    <t>https://podminky.urs.cz/item/CS_URS_2023_02/781477114</t>
  </si>
  <si>
    <t>82</t>
  </si>
  <si>
    <t>781491021</t>
  </si>
  <si>
    <t>Montáž zrcadel kotvených na keramický obklad, plochy do 1 m2</t>
  </si>
  <si>
    <t>668580606</t>
  </si>
  <si>
    <t>https://podminky.urs.cz/item/CS_URS_2025_01/781491021</t>
  </si>
  <si>
    <t>Poznámka k položce:_x000d_
Specifikace obsahu položky dle PD: T8</t>
  </si>
  <si>
    <t>83</t>
  </si>
  <si>
    <t>63465122</t>
  </si>
  <si>
    <t>zrcadlo nemontované čiré tl 3mm 500x700mm s osvěltením</t>
  </si>
  <si>
    <t>1755377789</t>
  </si>
  <si>
    <t>84</t>
  </si>
  <si>
    <t>781494511</t>
  </si>
  <si>
    <t>Obklad - dokončující práce profily ukončovací lepené flexibilním lepidlem ukončovací vč. dodávky profilu</t>
  </si>
  <si>
    <t>-1357234977</t>
  </si>
  <si>
    <t>https://podminky.urs.cz/item/CS_URS_2023_02/781494511</t>
  </si>
  <si>
    <t>9,5+14,7+5,1+2+14,5+14,6+5,5+4,1+14,5+14,5+4,1+5,5+5,5+4,1+14,5+14,5</t>
  </si>
  <si>
    <t>85</t>
  </si>
  <si>
    <t>781495115</t>
  </si>
  <si>
    <t>Obklad - dokončující práce ostatní práce spárování silikonem</t>
  </si>
  <si>
    <t>-2074025325</t>
  </si>
  <si>
    <t>https://podminky.urs.cz/item/CS_URS_2023_02/781495115</t>
  </si>
  <si>
    <t>5*54</t>
  </si>
  <si>
    <t>86</t>
  </si>
  <si>
    <t>998781121</t>
  </si>
  <si>
    <t>Přesun hmot pro obklady keramické stanovený z hmotnosti přesunovaného materiálu vodorovná dopravní vzdálenost do 50 m ruční (bez užití mechanizace) v objektech výšky do 6 m</t>
  </si>
  <si>
    <t>1537658147</t>
  </si>
  <si>
    <t>https://podminky.urs.cz/item/CS_URS_2025_01/998781121</t>
  </si>
  <si>
    <t>783</t>
  </si>
  <si>
    <t>Dokončovací práce - nátěry</t>
  </si>
  <si>
    <t>87</t>
  </si>
  <si>
    <t>783301303</t>
  </si>
  <si>
    <t>Bezoplachové odrezivění rozvodů ÚT, zámečnických konstrukcí</t>
  </si>
  <si>
    <t>1961833369</t>
  </si>
  <si>
    <t>https://podminky.urs.cz/item/CS_URS_2023_02/783301303</t>
  </si>
  <si>
    <t>88</t>
  </si>
  <si>
    <t>783301401</t>
  </si>
  <si>
    <t>Příprava podkladu rozvodů ÚT, zámečnických konstrukcí, zárubní, před provedením nátěru ometení</t>
  </si>
  <si>
    <t>-547479612</t>
  </si>
  <si>
    <t>https://podminky.urs.cz/item/CS_URS_2023_02/783301401</t>
  </si>
  <si>
    <t>89</t>
  </si>
  <si>
    <t>783314101</t>
  </si>
  <si>
    <t>Základní nátěr rozvodů ÚT, zámečnických konstrukcí, zárubní, jednonásobný syntetický</t>
  </si>
  <si>
    <t>-1598061269</t>
  </si>
  <si>
    <t>https://podminky.urs.cz/item/CS_URS_2023_02/783314101</t>
  </si>
  <si>
    <t>90</t>
  </si>
  <si>
    <t>783315101</t>
  </si>
  <si>
    <t>Mezinátěr rozvodů ÚT, zámečnických konstrukcí, zárubní, jednonásobný syntetický standardní</t>
  </si>
  <si>
    <t>1679772292</t>
  </si>
  <si>
    <t>https://podminky.urs.cz/item/CS_URS_2023_02/783315101</t>
  </si>
  <si>
    <t>91</t>
  </si>
  <si>
    <t>783317101</t>
  </si>
  <si>
    <t>Krycí nátěr (email) rozvodů ÚT, zámečnických konstrukcí, zárubní, jednonásobný syntetický standardní</t>
  </si>
  <si>
    <t>-1551950491</t>
  </si>
  <si>
    <t>https://podminky.urs.cz/item/CS_URS_2023_02/783317101</t>
  </si>
  <si>
    <t>Poznámka k položce:_x000d_
2 vrstvy</t>
  </si>
  <si>
    <t>783343101</t>
  </si>
  <si>
    <t>Základní impregnační nátěr rozvodů ÚT, zámečnických konstrukcíí, aktivátorem rzi na zkorodovaný povrch jednonásobný polyuretanový</t>
  </si>
  <si>
    <t>1870607211</t>
  </si>
  <si>
    <t>https://podminky.urs.cz/item/CS_URS_2023_02/783343101</t>
  </si>
  <si>
    <t>93</t>
  </si>
  <si>
    <t>784171101</t>
  </si>
  <si>
    <t>Zakrytí nemalovaných ploch (materiál ve specifikaci) včetně pozdějšího odkrytí podlah</t>
  </si>
  <si>
    <t>-1043639581</t>
  </si>
  <si>
    <t>https://podminky.urs.cz/item/CS_URS_2023_02/784171101</t>
  </si>
  <si>
    <t>94</t>
  </si>
  <si>
    <t>784171111</t>
  </si>
  <si>
    <t>Zakrytí nemalovaných ploch (materiál ve specifikaci) včetně pozdějšího odkrytí svislých ploch např. stěn, oken, dveří v místnostech výšky do 3,80</t>
  </si>
  <si>
    <t>-1303349140</t>
  </si>
  <si>
    <t>https://podminky.urs.cz/item/CS_URS_2023_02/784171111</t>
  </si>
  <si>
    <t>95</t>
  </si>
  <si>
    <t>784171121</t>
  </si>
  <si>
    <t>Zakrytí nemalovaných ploch (materiál ve specifikaci) včetně pozdějšího odkrytí konstrukcí nebo samostatných prvků např. schodišť, nábytku, radiátorů, zábradlí v místnostech výšky do 3,80</t>
  </si>
  <si>
    <t>-504343004</t>
  </si>
  <si>
    <t>https://podminky.urs.cz/item/CS_URS_2023_02/784171121</t>
  </si>
  <si>
    <t>96</t>
  </si>
  <si>
    <t>58124842</t>
  </si>
  <si>
    <t>fólie pro malířské potřeby zakrývací tl 7µ 4x5m</t>
  </si>
  <si>
    <t>-127860347</t>
  </si>
  <si>
    <t>97</t>
  </si>
  <si>
    <t>784181101</t>
  </si>
  <si>
    <t>Penetrace podkladu jednonásobná základní akrylátová bezbarvá v místnostech výšky do 3,80 m</t>
  </si>
  <si>
    <t>1170959473</t>
  </si>
  <si>
    <t>https://podminky.urs.cz/item/CS_URS_2023_02/784181101</t>
  </si>
  <si>
    <t>3,2+3,5+20,3+1,4+7,5+17,3+11,9+9,9+1,8+1+12+11,2+1+1,7+1,7+1+11,2+12</t>
  </si>
  <si>
    <t>98</t>
  </si>
  <si>
    <t>784221111</t>
  </si>
  <si>
    <t>Malby z malířských směsí otěruvzdorných za sucha dvojnásobné, bílé za sucha otěruvzdorné středně v místnostech výšky do 3,80 m</t>
  </si>
  <si>
    <t>-1562383206</t>
  </si>
  <si>
    <t>https://podminky.urs.cz/item/CS_URS_2023_02/784221111</t>
  </si>
  <si>
    <t>99</t>
  </si>
  <si>
    <t>784221131</t>
  </si>
  <si>
    <t>Malby z malířských směsí otěruvzdorných za sucha Příplatek k cenám dvojnásobných maleb za zvýšenou pracnost při provádění malého rozsahu plochy do 5 m2</t>
  </si>
  <si>
    <t>455748883</t>
  </si>
  <si>
    <t>https://podminky.urs.cz/item/CS_URS_2023_02/784221131</t>
  </si>
  <si>
    <t>100</t>
  </si>
  <si>
    <t>784221133</t>
  </si>
  <si>
    <t>Malby z malířských směsí otěruvzdorných za sucha Příplatek k cenám dvojnásobných maleb za zvýšenou pracnost při provádění styku 2 barev</t>
  </si>
  <si>
    <t>1164854608</t>
  </si>
  <si>
    <t>https://podminky.urs.cz/item/CS_URS_2023_02/784221133</t>
  </si>
  <si>
    <t>101</t>
  </si>
  <si>
    <t>784221155</t>
  </si>
  <si>
    <t>Malby z malířských směsí otěruvzdorných za sucha Příplatek k cenám dvojnásobných maleb na tónovacích automatech, v odstínu sytém</t>
  </si>
  <si>
    <t>1535778758</t>
  </si>
  <si>
    <t>https://podminky.urs.cz/item/CS_URS_2023_02/784221155</t>
  </si>
  <si>
    <t>03 - Vybavení</t>
  </si>
  <si>
    <t>vyb_04</t>
  </si>
  <si>
    <t>DĚTSKÉ ZRCADLO PRO RŮZNÉ VÝŠKOVÉ ÚROVNĚ, specifikace dle PD D.1.1.1_PSV1</t>
  </si>
  <si>
    <t>-732252428</t>
  </si>
  <si>
    <t>vyb_06</t>
  </si>
  <si>
    <t>ZRCADLO PRO DOSPĚLÉ NAD UMYVADLEM POL.3 V UMÝVÁRNĚ DĚTÍ ROZMĚR 500x700mm, specifikace dle PD D.1.1.1_PSV1</t>
  </si>
  <si>
    <t>-763231473</t>
  </si>
  <si>
    <t>04 - ZTI, ÚT</t>
  </si>
  <si>
    <t xml:space="preserve">    721 - Zdravotechnika - vnitřní kanalizace</t>
  </si>
  <si>
    <t xml:space="preserve">    722 - Zdravotechnika - vnitřní vodovod</t>
  </si>
  <si>
    <t xml:space="preserve">    726 - Zdravotechnika - předstěnové instalace</t>
  </si>
  <si>
    <t xml:space="preserve">    727 - Zdravotechnika - protipožární ochrana</t>
  </si>
  <si>
    <t xml:space="preserve">    735 - Ústřední vytápění - otopná tělesa</t>
  </si>
  <si>
    <t>HZS - Hodinové zúčtovací sazby</t>
  </si>
  <si>
    <t>721</t>
  </si>
  <si>
    <t>Zdravotechnika - vnitřní kanalizace</t>
  </si>
  <si>
    <t>721140802</t>
  </si>
  <si>
    <t>Demontáž potrubí z litinových trub odpadních nebo dešťových do DN 100</t>
  </si>
  <si>
    <t>-2032785326</t>
  </si>
  <si>
    <t>https://podminky.urs.cz/item/CS_URS_2025_01/721140802</t>
  </si>
  <si>
    <t>721140913</t>
  </si>
  <si>
    <t>Opravy odpadního potrubí litinového propojení dosavadního potrubí DN 75</t>
  </si>
  <si>
    <t>-1135938391</t>
  </si>
  <si>
    <t>https://podminky.urs.cz/item/CS_URS_2025_01/721140913</t>
  </si>
  <si>
    <t>721140915</t>
  </si>
  <si>
    <t>Opravy odpadního potrubí litinového propojení dosavadního potrubí DN 100</t>
  </si>
  <si>
    <t>729667655</t>
  </si>
  <si>
    <t>https://podminky.urs.cz/item/CS_URS_2025_01/721140915</t>
  </si>
  <si>
    <t>721171803</t>
  </si>
  <si>
    <t>Demontáž potrubí z novodurových trub odpadních nebo připojovacích do D 75</t>
  </si>
  <si>
    <t>-2005375770</t>
  </si>
  <si>
    <t>https://podminky.urs.cz/item/CS_URS_2025_01/721171803</t>
  </si>
  <si>
    <t>721171808</t>
  </si>
  <si>
    <t>Demontáž potrubí z novodurových trub odpadních nebo připojovacích přes 75 do D 114</t>
  </si>
  <si>
    <t>-1187984556</t>
  </si>
  <si>
    <t>https://podminky.urs.cz/item/CS_URS_2025_01/721171808</t>
  </si>
  <si>
    <t>721174024</t>
  </si>
  <si>
    <t>Potrubí z trub polypropylenových odpadní (svislé) DN 75</t>
  </si>
  <si>
    <t>-1988358519</t>
  </si>
  <si>
    <t>https://podminky.urs.cz/item/CS_URS_2025_01/721174024</t>
  </si>
  <si>
    <t>721174025</t>
  </si>
  <si>
    <t>Potrubí z trub polypropylenových odpadní (svislé) DN 110</t>
  </si>
  <si>
    <t>-380050717</t>
  </si>
  <si>
    <t>https://podminky.urs.cz/item/CS_URS_2025_01/721174025</t>
  </si>
  <si>
    <t>721174042</t>
  </si>
  <si>
    <t>Potrubí z trub polypropylenových připojovací DN 40</t>
  </si>
  <si>
    <t>782818304</t>
  </si>
  <si>
    <t>https://podminky.urs.cz/item/CS_URS_2025_01/721174042</t>
  </si>
  <si>
    <t>721174043</t>
  </si>
  <si>
    <t>Potrubí z trub polypropylenových připojovací DN 50</t>
  </si>
  <si>
    <t>1401743239</t>
  </si>
  <si>
    <t>https://podminky.urs.cz/item/CS_URS_2025_01/721174043</t>
  </si>
  <si>
    <t>721194104</t>
  </si>
  <si>
    <t>Vyměření přípojek na potrubí vyvedení a upevnění odpadních výpustek DN 40</t>
  </si>
  <si>
    <t>-863710455</t>
  </si>
  <si>
    <t>https://podminky.urs.cz/item/CS_URS_2025_01/721194104</t>
  </si>
  <si>
    <t>721194105</t>
  </si>
  <si>
    <t>Vyměření přípojek na potrubí vyvedení a upevnění odpadních výpustek DN 50</t>
  </si>
  <si>
    <t>-1370052004</t>
  </si>
  <si>
    <t>https://podminky.urs.cz/item/CS_URS_2025_01/721194105</t>
  </si>
  <si>
    <t>721194109</t>
  </si>
  <si>
    <t>Vyměření přípojek na potrubí vyvedení a upevnění odpadních výpustek DN 110</t>
  </si>
  <si>
    <t>522105255</t>
  </si>
  <si>
    <t>https://podminky.urs.cz/item/CS_URS_2025_01/721194109</t>
  </si>
  <si>
    <t>721210813</t>
  </si>
  <si>
    <t>Demontáž kanalizačního příslušenství vpustí podlahových z kyselinovzdorné kameniny DN 100</t>
  </si>
  <si>
    <t>-616289714</t>
  </si>
  <si>
    <t>https://podminky.urs.cz/item/CS_URS_2025_01/721210813</t>
  </si>
  <si>
    <t>721220801</t>
  </si>
  <si>
    <t>Demontáž zápachových uzávěrek do DN 70</t>
  </si>
  <si>
    <t>-2133671340</t>
  </si>
  <si>
    <t>https://podminky.urs.cz/item/CS_URS_2025_01/721220801</t>
  </si>
  <si>
    <t>721290111</t>
  </si>
  <si>
    <t>Zkouška těsnosti kanalizace v objektech vodou do DN 125</t>
  </si>
  <si>
    <t>-1037497602</t>
  </si>
  <si>
    <t>https://podminky.urs.cz/item/CS_URS_2025_01/721290111</t>
  </si>
  <si>
    <t>50+52+18+16</t>
  </si>
  <si>
    <t>721910912</t>
  </si>
  <si>
    <t>Pročištění svislých odpadů v jednom podlaží do DN 200, vč, kamerových zkoušek</t>
  </si>
  <si>
    <t>1834727608</t>
  </si>
  <si>
    <t>https://podminky.urs.cz/item/CS_URS_2025_01/721910912</t>
  </si>
  <si>
    <t xml:space="preserve">Poznámka k položce:_x000d_
Poznámka k položce:  - provedení kamerových zkoušek potrubí při demontované stoupačce</t>
  </si>
  <si>
    <t>721910922</t>
  </si>
  <si>
    <t>Pročištění svodů ležatých DN do 300, vč, kamerových zkoušek</t>
  </si>
  <si>
    <t>-160073832</t>
  </si>
  <si>
    <t>https://podminky.urs.cz/item/CS_URS_2025_01/721910922</t>
  </si>
  <si>
    <t>998721121</t>
  </si>
  <si>
    <t>Přesun hmot pro vnitřní kanalizaci stanovený z hmotnosti přesunovaného materiálu vodorovná dopravní vzdálenost do 50 m ruční (bez užití mechanizace) v objektech výšky do 6 m</t>
  </si>
  <si>
    <t>689622208</t>
  </si>
  <si>
    <t>https://podminky.urs.cz/item/CS_URS_2025_01/998721121</t>
  </si>
  <si>
    <t>722</t>
  </si>
  <si>
    <t>Zdravotechnika - vnitřní vodovod</t>
  </si>
  <si>
    <t>722130235</t>
  </si>
  <si>
    <t>Potrubí z ocelových trubek pozinkovaných závitových svařovaných běžných DN 40</t>
  </si>
  <si>
    <t>4049883</t>
  </si>
  <si>
    <t>https://podminky.urs.cz/item/CS_URS_2025_01/722130235</t>
  </si>
  <si>
    <t>722130801</t>
  </si>
  <si>
    <t>Demontáž potrubí z ocelových trubek pozinkovaných závitových do DN 25</t>
  </si>
  <si>
    <t>562218147</t>
  </si>
  <si>
    <t>https://podminky.urs.cz/item/CS_URS_2025_01/722130801</t>
  </si>
  <si>
    <t>6*3*8</t>
  </si>
  <si>
    <t>8+26</t>
  </si>
  <si>
    <t>38+10</t>
  </si>
  <si>
    <t>3*6</t>
  </si>
  <si>
    <t>3*4</t>
  </si>
  <si>
    <t>3*18</t>
  </si>
  <si>
    <t>722130802</t>
  </si>
  <si>
    <t>Demontáž potrubí z ocelových trubek pozinkovaných závitových přes 25 do DN 40</t>
  </si>
  <si>
    <t>-1212587606</t>
  </si>
  <si>
    <t>https://podminky.urs.cz/item/CS_URS_2025_01/722130802</t>
  </si>
  <si>
    <t>12+10</t>
  </si>
  <si>
    <t>15+4</t>
  </si>
  <si>
    <t>3*22</t>
  </si>
  <si>
    <t>722130831</t>
  </si>
  <si>
    <t>Demontáž potrubí z ocelových trubek pozinkovaných tvarovek nástěnek</t>
  </si>
  <si>
    <t>690934805</t>
  </si>
  <si>
    <t>https://podminky.urs.cz/item/CS_URS_2025_01/722130831</t>
  </si>
  <si>
    <t>40+28+8</t>
  </si>
  <si>
    <t>722174021</t>
  </si>
  <si>
    <t>Potrubí z plastových trubek z polypropylenu PPR svařovaných polyfúzně PN 20 (SDR 6) D 16 x 2,7</t>
  </si>
  <si>
    <t>74337041</t>
  </si>
  <si>
    <t>https://podminky.urs.cz/item/CS_URS_2025_01/722174021</t>
  </si>
  <si>
    <t>6*8</t>
  </si>
  <si>
    <t>722174022</t>
  </si>
  <si>
    <t>Potrubí z plastových trubek z polypropylenu PPR svařovaných polyfúzně PN 20 (SDR 6) D 20 x 3,4</t>
  </si>
  <si>
    <t>-870421921</t>
  </si>
  <si>
    <t>https://podminky.urs.cz/item/CS_URS_2025_01/722174022</t>
  </si>
  <si>
    <t>17+15+5+4+4+8+4+4+4</t>
  </si>
  <si>
    <t>12+8</t>
  </si>
  <si>
    <t>15+3+12+4+8+4+4</t>
  </si>
  <si>
    <t>722174023</t>
  </si>
  <si>
    <t>Potrubí z plastových trubek z polypropylenu PPR svařovaných polyfúzně PN 20 (SDR 6) D 25 x 4,2</t>
  </si>
  <si>
    <t>994878114</t>
  </si>
  <si>
    <t>https://podminky.urs.cz/item/CS_URS_2025_01/722174023</t>
  </si>
  <si>
    <t>4+4+4+4+4+4+4+4+4+8+4+10</t>
  </si>
  <si>
    <t>4+4+4+4+4+4+4+10</t>
  </si>
  <si>
    <t>722174024</t>
  </si>
  <si>
    <t>Potrubí z plastových trubek z polypropylenu PPR svařovaných polyfúzně PN 20 (SDR 6) D 32 x 5,4</t>
  </si>
  <si>
    <t>844978811</t>
  </si>
  <si>
    <t>https://podminky.urs.cz/item/CS_URS_2025_01/722174024</t>
  </si>
  <si>
    <t>4+4+4+18+6</t>
  </si>
  <si>
    <t>722174025</t>
  </si>
  <si>
    <t>Potrubí z plastových trubek z polypropylenu PPR svařovaných polyfúzně PN 20 (SDR 6) D 40 x 6,7</t>
  </si>
  <si>
    <t>352239285</t>
  </si>
  <si>
    <t>https://podminky.urs.cz/item/CS_URS_2025_01/722174025</t>
  </si>
  <si>
    <t>722181221</t>
  </si>
  <si>
    <t>Ochrana potrubí termoizolačními trubicemi z pěnového polyetylenu PE přilepenými v příčných a podélných spojích, tloušťky izolace přes 6 do 9 mm, vnitřního průměru izolace DN do 22 mm</t>
  </si>
  <si>
    <t>294594534</t>
  </si>
  <si>
    <t>https://podminky.urs.cz/item/CS_URS_2025_01/722181221</t>
  </si>
  <si>
    <t>65*1,15 "Přepočtené koeficientem množství</t>
  </si>
  <si>
    <t>722181222</t>
  </si>
  <si>
    <t>Ochrana potrubí termoizolačními trubicemi z pěnového polyetylenu PE přilepenými v příčných a podélných spojích, tloušťky izolace přes 6 do 9 mm, vnitřního průměru izolace DN přes 22 do 45 mm</t>
  </si>
  <si>
    <t>167414350</t>
  </si>
  <si>
    <t>https://podminky.urs.cz/item/CS_URS_2025_01/722181222</t>
  </si>
  <si>
    <t>126*1,15 "Přepočtené koeficientem množství</t>
  </si>
  <si>
    <t>722181241</t>
  </si>
  <si>
    <t>Ochrana potrubí termoizolačními trubicemi z pěnového polyetylenu PE přilepenými v příčných a podélných spojích, tloušťky izolace přes 13 do 20 mm, vnitřního průměru izolace DN do 22 mm</t>
  </si>
  <si>
    <t>1976389274</t>
  </si>
  <si>
    <t>https://podminky.urs.cz/item/CS_URS_2025_01/722181241</t>
  </si>
  <si>
    <t>722181242</t>
  </si>
  <si>
    <t>Ochrana potrubí termoizolačními trubicemi z pěnového polyetylenu PE přilepenými v příčných a podélných spojích, tloušťky izolace přes 13 do 20 mm, vnitřního průměru izolace DN přes 22 do 45 mm</t>
  </si>
  <si>
    <t>-511793839</t>
  </si>
  <si>
    <t>https://podminky.urs.cz/item/CS_URS_2025_01/722181242</t>
  </si>
  <si>
    <t>112*1,15 "Přepočtené koeficientem množství</t>
  </si>
  <si>
    <t>722181812</t>
  </si>
  <si>
    <t>Demontáž ochrany potrubí plstěných pásů z trub, průměru do 50 mm</t>
  </si>
  <si>
    <t>-1662953766</t>
  </si>
  <si>
    <t>https://podminky.urs.cz/item/CS_URS_2025_01/722181812</t>
  </si>
  <si>
    <t>310+107</t>
  </si>
  <si>
    <t>722182011</t>
  </si>
  <si>
    <t>Podpůrný žlab pro potrubí průměru D 20</t>
  </si>
  <si>
    <t>2142589329</t>
  </si>
  <si>
    <t>https://podminky.urs.cz/item/CS_URS_2025_01/722182011</t>
  </si>
  <si>
    <t>722182012</t>
  </si>
  <si>
    <t>Podpůrný žlab pro potrubí průměru D 25</t>
  </si>
  <si>
    <t>427960741</t>
  </si>
  <si>
    <t>https://podminky.urs.cz/item/CS_URS_2025_01/722182012</t>
  </si>
  <si>
    <t>722182013</t>
  </si>
  <si>
    <t>Podpůrný žlab pro potrubí průměru D 32</t>
  </si>
  <si>
    <t>644456879</t>
  </si>
  <si>
    <t>https://podminky.urs.cz/item/CS_URS_2025_01/722182013</t>
  </si>
  <si>
    <t>722182014</t>
  </si>
  <si>
    <t>Podpůrný žlab pro potrubí průměru D 40</t>
  </si>
  <si>
    <t>547890654</t>
  </si>
  <si>
    <t>https://podminky.urs.cz/item/CS_URS_2025_01/722182014</t>
  </si>
  <si>
    <t>722190401</t>
  </si>
  <si>
    <t>Zřízení přípojek na potrubí vyvedení a upevnění výpustek do DN 25</t>
  </si>
  <si>
    <t>-236079</t>
  </si>
  <si>
    <t>https://podminky.urs.cz/item/CS_URS_2025_01/722190401</t>
  </si>
  <si>
    <t>722190901</t>
  </si>
  <si>
    <t>Opravy ostatní uzavření nebo otevření vodovodního potrubí při opravách včetně vypuštění a napuštění</t>
  </si>
  <si>
    <t>-1363076993</t>
  </si>
  <si>
    <t>https://podminky.urs.cz/item/CS_URS_2025_01/722190901</t>
  </si>
  <si>
    <t>722220111</t>
  </si>
  <si>
    <t>Armatury s jedním závitem nástěnky pro výtokový ventil G 1/2"</t>
  </si>
  <si>
    <t>642126856</t>
  </si>
  <si>
    <t>https://podminky.urs.cz/item/CS_URS_2025_01/722220111</t>
  </si>
  <si>
    <t>722220121</t>
  </si>
  <si>
    <t>Armatury s jedním závitem nástěnky pro baterii G 1/2"</t>
  </si>
  <si>
    <t>pár</t>
  </si>
  <si>
    <t>-1847075141</t>
  </si>
  <si>
    <t>https://podminky.urs.cz/item/CS_URS_2025_01/722220121</t>
  </si>
  <si>
    <t>722220861</t>
  </si>
  <si>
    <t>Demontáž armatur závitových se dvěma závity do G 3/4</t>
  </si>
  <si>
    <t>1214069029</t>
  </si>
  <si>
    <t>https://podminky.urs.cz/item/CS_URS_2025_01/722220861</t>
  </si>
  <si>
    <t>722220862</t>
  </si>
  <si>
    <t>Demontáž armatur závitových se dvěma závity přes 3/4 do G 5/4</t>
  </si>
  <si>
    <t>685191685</t>
  </si>
  <si>
    <t>https://podminky.urs.cz/item/CS_URS_2025_01/722220862</t>
  </si>
  <si>
    <t>722232043</t>
  </si>
  <si>
    <t>Armatury se dvěma závity kulové kohouty PN 42 do 185 °C přímé vnitřní závit G 1/2"</t>
  </si>
  <si>
    <t>1634416463</t>
  </si>
  <si>
    <t>https://podminky.urs.cz/item/CS_URS_2025_01/722232043</t>
  </si>
  <si>
    <t>722232044</t>
  </si>
  <si>
    <t>Armatury se dvěma závity kulové kohouty PN 42 do 185 °C přímé vnitřní závit G 3/4"</t>
  </si>
  <si>
    <t>1886437613</t>
  </si>
  <si>
    <t>https://podminky.urs.cz/item/CS_URS_2025_01/722232044</t>
  </si>
  <si>
    <t>722232045</t>
  </si>
  <si>
    <t>Armatury se dvěma závity kulové kohouty PN 42 do 185 °C přímé vnitřní závit G 1"</t>
  </si>
  <si>
    <t>-267249889</t>
  </si>
  <si>
    <t>https://podminky.urs.cz/item/CS_URS_2025_01/722232045</t>
  </si>
  <si>
    <t>722239101</t>
  </si>
  <si>
    <t>Armatury se dvěma závity montáž vodovodních armatur se dvěma závity ostatních typů G 1/2"</t>
  </si>
  <si>
    <t>-1666467913</t>
  </si>
  <si>
    <t>https://podminky.urs.cz/item/CS_URS_2025_01/722239101</t>
  </si>
  <si>
    <t>42241020</t>
  </si>
  <si>
    <t>ventil vyvažovací stoupačkový vnitřní závit PN 25 T 120°C s vypouštěním DN 10/15"</t>
  </si>
  <si>
    <t>1340434626</t>
  </si>
  <si>
    <t>722239102M</t>
  </si>
  <si>
    <t>Armatury se třemi závity montáž vodovodních armatur se třemi závity ostatních typů G 3/4"</t>
  </si>
  <si>
    <t>-38212763</t>
  </si>
  <si>
    <t>55128803M</t>
  </si>
  <si>
    <t>ventil směšovací termostatický třícestný pro omezení teploty na výstupu teplé vody</t>
  </si>
  <si>
    <t>-1376855929</t>
  </si>
  <si>
    <t xml:space="preserve">Poznámka k položce:_x000d_
Poznámka k položce:  - termostatický nastavitelný trojcestný ventil pro směšování teplé vody pro dětské umyvadla s nastavitelnou teplotou na výstupu.</t>
  </si>
  <si>
    <t>722290226</t>
  </si>
  <si>
    <t>Zkoušky, proplach a desinfekce vodovodního potrubí zkoušky těsnosti vodovodního potrubí závitového do DN 50</t>
  </si>
  <si>
    <t>-262907619</t>
  </si>
  <si>
    <t>https://podminky.urs.cz/item/CS_URS_2025_01/722290226</t>
  </si>
  <si>
    <t>722290234</t>
  </si>
  <si>
    <t>Zkoušky, proplach a desinfekce vodovodního potrubí proplach a desinfekce vodovodního potrubí do DN 80</t>
  </si>
  <si>
    <t>1857017337</t>
  </si>
  <si>
    <t>https://podminky.urs.cz/item/CS_URS_2025_01/722290234</t>
  </si>
  <si>
    <t>48+135+114+72+40</t>
  </si>
  <si>
    <t>722290246</t>
  </si>
  <si>
    <t>Zkoušky, proplach a desinfekce vodovodního potrubí zkoušky těsnosti vodovodního potrubí plastového do DN 40</t>
  </si>
  <si>
    <t>1163970858</t>
  </si>
  <si>
    <t>https://podminky.urs.cz/item/CS_URS_2025_01/722290246</t>
  </si>
  <si>
    <t>409+12</t>
  </si>
  <si>
    <t>998722121</t>
  </si>
  <si>
    <t>Přesun hmot pro vnitřní vodovod stanovený z hmotnosti přesunovaného materiálu vodorovná dopravní vzdálenost do 50 m ruční (bez užití mechanizace) v objektech výšky do 6 m</t>
  </si>
  <si>
    <t>-2006649466</t>
  </si>
  <si>
    <t>https://podminky.urs.cz/item/CS_URS_2025_01/998722121</t>
  </si>
  <si>
    <t>725110811</t>
  </si>
  <si>
    <t>Demontáž klozetů splachovacíchch s nádrží nebo tlakovým splachovačem</t>
  </si>
  <si>
    <t>-2034071651</t>
  </si>
  <si>
    <t>https://podminky.urs.cz/item/CS_URS_2025_01/725110811</t>
  </si>
  <si>
    <t>725110814</t>
  </si>
  <si>
    <t>Demontáž klozetů kombi</t>
  </si>
  <si>
    <t>1897105388</t>
  </si>
  <si>
    <t>https://podminky.urs.cz/item/CS_URS_2025_01/725110814</t>
  </si>
  <si>
    <t>725112022</t>
  </si>
  <si>
    <t>Zařízení záchodů klozety keramické závěsné na nosné stěny s hlubokým splachováním odpad vodorovný</t>
  </si>
  <si>
    <t>-909868558</t>
  </si>
  <si>
    <t>https://podminky.urs.cz/item/CS_URS_2025_01/725112022</t>
  </si>
  <si>
    <t xml:space="preserve">Poznámka k položce:_x000d_
Poznámka k položce:  - 15x dětské závěsné WC  - 7x klasické závěsné WC</t>
  </si>
  <si>
    <t>725210821</t>
  </si>
  <si>
    <t>Demontáž umyvadel bez výtokových armatur umyvadel</t>
  </si>
  <si>
    <t>-900700722</t>
  </si>
  <si>
    <t>https://podminky.urs.cz/item/CS_URS_2025_01/725210821</t>
  </si>
  <si>
    <t>725210826</t>
  </si>
  <si>
    <t>Demontáž umyvadel bez výtokových armatur umývátek</t>
  </si>
  <si>
    <t>1866549821</t>
  </si>
  <si>
    <t>https://podminky.urs.cz/item/CS_URS_2025_01/725210826</t>
  </si>
  <si>
    <t>725211615</t>
  </si>
  <si>
    <t>Umyvadla keramická bílá bez výtokových armatur připevněná na stěnu šrouby s krytem na sifon (polosloupem), šířka umyvadla 500 mm</t>
  </si>
  <si>
    <t>-222474147</t>
  </si>
  <si>
    <t>https://podminky.urs.cz/item/CS_URS_2025_01/725211615</t>
  </si>
  <si>
    <t>725211617</t>
  </si>
  <si>
    <t>Umyvadla keramická bílá bez výtokových armatur připevněná na stěnu šrouby s krytem na sifon (polosloupem), šířka umyvadla 600 mm</t>
  </si>
  <si>
    <t>892470568</t>
  </si>
  <si>
    <t>https://podminky.urs.cz/item/CS_URS_2025_01/725211617</t>
  </si>
  <si>
    <t>725211701</t>
  </si>
  <si>
    <t>Umyvadla keramická bílá bez výtokových armatur připevněná na stěnu šrouby malá (umývátka) stěnová 400 mm</t>
  </si>
  <si>
    <t>-1400918601</t>
  </si>
  <si>
    <t>https://podminky.urs.cz/item/CS_URS_2025_01/725211701</t>
  </si>
  <si>
    <t>725211703</t>
  </si>
  <si>
    <t>Umyvadla keramická bílá bez výtokových armatur připevněná na stěnu šrouby malá (umývátka) stěnová 450 mm</t>
  </si>
  <si>
    <t>121278279</t>
  </si>
  <si>
    <t>https://podminky.urs.cz/item/CS_URS_2025_01/725211703</t>
  </si>
  <si>
    <t>725219102</t>
  </si>
  <si>
    <t>Umyvadla montáž umyvadel ostatních typů na šrouby</t>
  </si>
  <si>
    <t>1435057648</t>
  </si>
  <si>
    <t>https://podminky.urs.cz/item/CS_URS_2025_01/725219102</t>
  </si>
  <si>
    <t>725240812</t>
  </si>
  <si>
    <t>Demontáž sprchových kabin a vaniček bez výtokových armatur vaniček</t>
  </si>
  <si>
    <t>1107303298</t>
  </si>
  <si>
    <t>https://podminky.urs.cz/item/CS_URS_2025_01/725240812</t>
  </si>
  <si>
    <t>725291650</t>
  </si>
  <si>
    <t>Montáž doplňků zařízení koupelen a záchodů toaletní desky rovné</t>
  </si>
  <si>
    <t>-1849577369</t>
  </si>
  <si>
    <t>https://podminky.urs.cz/item/CS_URS_2025_01/725291650</t>
  </si>
  <si>
    <t xml:space="preserve">Poznámka k položce:_x000d_
Poznámka k položce:  - 15x provedení pro dětské toalety barevné  - 7x klasické dospělé provedení</t>
  </si>
  <si>
    <t>64294623</t>
  </si>
  <si>
    <t>deska keramická toaletní bílá</t>
  </si>
  <si>
    <t>1817066448</t>
  </si>
  <si>
    <t>725291652</t>
  </si>
  <si>
    <t>Montáž doplňků zařízení koupelen a záchodů dávkovače tekutého mýdla</t>
  </si>
  <si>
    <t>-524558470</t>
  </si>
  <si>
    <t>https://podminky.urs.cz/item/CS_URS_2025_01/725291652</t>
  </si>
  <si>
    <t>55431098</t>
  </si>
  <si>
    <t>dávkovač tekutého mýdla bílý 0,8L</t>
  </si>
  <si>
    <t>-1426715515</t>
  </si>
  <si>
    <t>725291653</t>
  </si>
  <si>
    <t>Montáž doplňků zařízení koupelen a záchodů zásobníku toaletních papírů</t>
  </si>
  <si>
    <t>-2032036030</t>
  </si>
  <si>
    <t>https://podminky.urs.cz/item/CS_URS_2025_01/725291653</t>
  </si>
  <si>
    <t>55431092</t>
  </si>
  <si>
    <t>zásobník toaletních papírů komaxit bílý D 310mm</t>
  </si>
  <si>
    <t>332128867</t>
  </si>
  <si>
    <t>725291654</t>
  </si>
  <si>
    <t>Montáž doplňků zařízení koupelen a záchodů zásobníku papírových ručníků</t>
  </si>
  <si>
    <t>-515289573</t>
  </si>
  <si>
    <t>https://podminky.urs.cz/item/CS_URS_2025_01/725291654</t>
  </si>
  <si>
    <t>55431086</t>
  </si>
  <si>
    <t>zásobník papírových ručníků skládaných komaxit bílý</t>
  </si>
  <si>
    <t>2069206579</t>
  </si>
  <si>
    <t>725291664</t>
  </si>
  <si>
    <t>Montáž doplňků zařízení koupelen a záchodů štětky závěsné</t>
  </si>
  <si>
    <t>1617133588</t>
  </si>
  <si>
    <t>https://podminky.urs.cz/item/CS_URS_2025_01/725291664</t>
  </si>
  <si>
    <t>55779012</t>
  </si>
  <si>
    <t>štětka na WC závěsná nebo na podlahu kartáč nylon nerezové záchytné pouzdro lesk</t>
  </si>
  <si>
    <t>-330623330</t>
  </si>
  <si>
    <t>725291668</t>
  </si>
  <si>
    <t>Montáž doplňků zařízení koupelen a záchodů madla invalidního rovného</t>
  </si>
  <si>
    <t>-1358985976</t>
  </si>
  <si>
    <t>https://podminky.urs.cz/item/CS_URS_2025_01/725291668</t>
  </si>
  <si>
    <t>55147127</t>
  </si>
  <si>
    <t>madlo invalidní rovné nerez lesk 600mm</t>
  </si>
  <si>
    <t>524425047</t>
  </si>
  <si>
    <t>725310823</t>
  </si>
  <si>
    <t>Demontáž dřezů jednodílných bez výtokových armatur vestavěných v kuchyňských sestavách</t>
  </si>
  <si>
    <t>439468891</t>
  </si>
  <si>
    <t>https://podminky.urs.cz/item/CS_URS_2025_01/725310823</t>
  </si>
  <si>
    <t>725311121</t>
  </si>
  <si>
    <t>Dřezy bez výtokových armatur jednoduché se zápachovou uzávěrkou nerezové s odkapávací plochou 560x480 mm a miskou</t>
  </si>
  <si>
    <t>-1735280297</t>
  </si>
  <si>
    <t>https://podminky.urs.cz/item/CS_URS_2025_01/725311121</t>
  </si>
  <si>
    <t>725813111</t>
  </si>
  <si>
    <t>Ventily rohové bez připojovací trubičky nebo flexi hadičky G 1/2"</t>
  </si>
  <si>
    <t>-582631232</t>
  </si>
  <si>
    <t>https://podminky.urs.cz/item/CS_URS_2025_01/725813111</t>
  </si>
  <si>
    <t>725820801</t>
  </si>
  <si>
    <t>Demontáž baterií nástěnných do G 3/4</t>
  </si>
  <si>
    <t>-1410339438</t>
  </si>
  <si>
    <t>https://podminky.urs.cz/item/CS_URS_2025_01/725820801</t>
  </si>
  <si>
    <t>725821325</t>
  </si>
  <si>
    <t>Baterie dřezové stojánkové pákové s otáčivým ústím a délkou ramínka 220 mm</t>
  </si>
  <si>
    <t>175442820</t>
  </si>
  <si>
    <t>https://podminky.urs.cz/item/CS_URS_2025_01/725821325</t>
  </si>
  <si>
    <t>725822611</t>
  </si>
  <si>
    <t>Baterie umyvadlové stojánkové pákové bez výpusti</t>
  </si>
  <si>
    <t>1545346847</t>
  </si>
  <si>
    <t>https://podminky.urs.cz/item/CS_URS_2025_01/725822611</t>
  </si>
  <si>
    <t>725822663M</t>
  </si>
  <si>
    <t>Baterie umyvadlová samouzavírací tlačná dětské provedení</t>
  </si>
  <si>
    <t>-1444074795</t>
  </si>
  <si>
    <t>https://podminky.urs.cz/item/CS_URS_2025_01/725822663M</t>
  </si>
  <si>
    <t xml:space="preserve">Poznámka k položce:_x000d_
Poznámka k položce:  - 15x dětské provedení k hracím a mycím plochám</t>
  </si>
  <si>
    <t>725840850</t>
  </si>
  <si>
    <t>Demontáž baterií sprchových diferenciálních do G 3/4 x 1</t>
  </si>
  <si>
    <t>147142038</t>
  </si>
  <si>
    <t>https://podminky.urs.cz/item/CS_URS_2025_01/725840850</t>
  </si>
  <si>
    <t>725841354</t>
  </si>
  <si>
    <t>Baterie sprchové automatické s termostatickým ventilem a sprchovou růžicí</t>
  </si>
  <si>
    <t>-833785559</t>
  </si>
  <si>
    <t>https://podminky.urs.cz/item/CS_URS_2025_01/725841354</t>
  </si>
  <si>
    <t>725860811</t>
  </si>
  <si>
    <t>Demontáž zápachových uzávěrek pro zařizovací předměty jednoduchých</t>
  </si>
  <si>
    <t>1533054552</t>
  </si>
  <si>
    <t>https://podminky.urs.cz/item/CS_URS_2025_01/725860811</t>
  </si>
  <si>
    <t>725861102</t>
  </si>
  <si>
    <t>Zápachové uzávěrky zařizovacích předmětů pro umyvadla DN 40</t>
  </si>
  <si>
    <t>156631899</t>
  </si>
  <si>
    <t>https://podminky.urs.cz/item/CS_URS_2025_01/725861102</t>
  </si>
  <si>
    <t>725862113</t>
  </si>
  <si>
    <t>Zápachové uzávěrky zařizovacích předmětů pro dřezy s přípojkou pro pračku nebo myčku DN 40/50</t>
  </si>
  <si>
    <t>261294586</t>
  </si>
  <si>
    <t>https://podminky.urs.cz/item/CS_URS_2025_01/725862113</t>
  </si>
  <si>
    <t>725865311</t>
  </si>
  <si>
    <t>Zápachové uzávěrky zařizovacích předmětů pro vany sprchových koutů s kulovým kloubem na odtoku DN 40/50</t>
  </si>
  <si>
    <t>2006355182</t>
  </si>
  <si>
    <t>https://podminky.urs.cz/item/CS_URS_2025_01/725865311</t>
  </si>
  <si>
    <t>725980122</t>
  </si>
  <si>
    <t>Dvířka 15/20</t>
  </si>
  <si>
    <t>-1738745081</t>
  </si>
  <si>
    <t>https://podminky.urs.cz/item/CS_URS_2025_01/725980122</t>
  </si>
  <si>
    <t>vyb_01</t>
  </si>
  <si>
    <t>DĚTSKÝ MYCÍ ŽLAB PRO MATEŘSKÉ ŠKOLY ROZMĚR 1800x390mm, specifikace dle PD D.1.1.1_PSV1</t>
  </si>
  <si>
    <t>1226871955</t>
  </si>
  <si>
    <t>vyb_02</t>
  </si>
  <si>
    <t>DĚTSKÝ MYCÍ ŽLAB PRO MATEŘSKÉ ŠKOLY ROZMĚR 1400x390mm, specifikace dle PD D.1.1.1_PSV1</t>
  </si>
  <si>
    <t>-343169702</t>
  </si>
  <si>
    <t>998725121</t>
  </si>
  <si>
    <t>Přesun hmot pro zařizovací předměty stanovený z hmotnosti přesunovaného materiálu vodorovná dopravní vzdálenost do 50 m ruční (bez užití mechanizace) v objektech výšky do 6 m</t>
  </si>
  <si>
    <t>-1899689687</t>
  </si>
  <si>
    <t>https://podminky.urs.cz/item/CS_URS_2025_01/998725121</t>
  </si>
  <si>
    <t>726</t>
  </si>
  <si>
    <t>Zdravotechnika - předstěnové instalace</t>
  </si>
  <si>
    <t>726131041</t>
  </si>
  <si>
    <t>Předstěnové instalační systémy do lehkých stěn s kovovou konstrukcí pro závěsné klozety ovládání zepředu, stavební výšky 1120 mm</t>
  </si>
  <si>
    <t>750211908</t>
  </si>
  <si>
    <t>https://podminky.urs.cz/item/CS_URS_2025_01/726131041</t>
  </si>
  <si>
    <t xml:space="preserve">Poznámka k položce:_x000d_
Poznámka k položce:  - 15x provedení pro dětské toalety s výškou 24-30 cm.  - 7x klasické dospělé provedení</t>
  </si>
  <si>
    <t>15+7</t>
  </si>
  <si>
    <t>726191001</t>
  </si>
  <si>
    <t>Ostatní příslušenství instalačních systémů zvukoizolační souprava pro WC a bidet</t>
  </si>
  <si>
    <t>-864596952</t>
  </si>
  <si>
    <t>https://podminky.urs.cz/item/CS_URS_2025_01/726191001</t>
  </si>
  <si>
    <t>726191002</t>
  </si>
  <si>
    <t>Ostatní příslušenství instalačních systémů souprava pro předstěnovou montáž</t>
  </si>
  <si>
    <t>-1619465444</t>
  </si>
  <si>
    <t>https://podminky.urs.cz/item/CS_URS_2025_01/726191002</t>
  </si>
  <si>
    <t>726191011</t>
  </si>
  <si>
    <t>Ostatní příslušenství instalačních systémů montáž ovládacích tlačítek k WC</t>
  </si>
  <si>
    <t>623538967</t>
  </si>
  <si>
    <t>https://podminky.urs.cz/item/CS_URS_2025_01/726191011</t>
  </si>
  <si>
    <t>55281792</t>
  </si>
  <si>
    <t>tlačítko pro ovládání WC zepředu, chrom, Stop splachování, 246x164mm</t>
  </si>
  <si>
    <t>-1799776126</t>
  </si>
  <si>
    <t>998726131</t>
  </si>
  <si>
    <t>Přesun hmot pro instalační prefabrikáty stanovený z hmotnosti přesunovaného materiálu vodorovná dopravní vzdálenost do 50 m ruční (bez užití mechanizace) v objektech výšky do 6 m</t>
  </si>
  <si>
    <t>1582935946</t>
  </si>
  <si>
    <t>https://podminky.urs.cz/item/CS_URS_2025_01/998726131</t>
  </si>
  <si>
    <t>727</t>
  </si>
  <si>
    <t>Zdravotechnika - protipožární ochrana</t>
  </si>
  <si>
    <t>727223103</t>
  </si>
  <si>
    <t>Protipožární ochranné manžety plastového potrubí prostup stropem tloušťky 150 mm požární odolnost EI 90 D 75</t>
  </si>
  <si>
    <t>1252047182</t>
  </si>
  <si>
    <t>https://podminky.urs.cz/item/CS_URS_2025_01/727223103</t>
  </si>
  <si>
    <t>727223105</t>
  </si>
  <si>
    <t>Protipožární ochranné manžety plastového potrubí prostup stropem tloušťky 150 mm požární odolnost EI 90 D 110</t>
  </si>
  <si>
    <t>265868923</t>
  </si>
  <si>
    <t>https://podminky.urs.cz/item/CS_URS_2025_01/727223105</t>
  </si>
  <si>
    <t>102</t>
  </si>
  <si>
    <t>998727121</t>
  </si>
  <si>
    <t>Přesun hmot pro protipožární ochranu stanovený z hmotnosti přesunovaného materiálu vodorovná dopravní vzdálenost do 50 m ruční (bez užití mechanizace) v objektech výšky do 6 m</t>
  </si>
  <si>
    <t>2063278398</t>
  </si>
  <si>
    <t>https://podminky.urs.cz/item/CS_URS_2025_01/998727121</t>
  </si>
  <si>
    <t>735</t>
  </si>
  <si>
    <t>Ústřední vytápění - otopná tělesa</t>
  </si>
  <si>
    <t>103</t>
  </si>
  <si>
    <t>735111810</t>
  </si>
  <si>
    <t>Demontáž otopných těles litinových článkových</t>
  </si>
  <si>
    <t>-1401696087</t>
  </si>
  <si>
    <t>https://podminky.urs.cz/item/CS_URS_2025_01/735111810</t>
  </si>
  <si>
    <t>9/500/150 - 2x</t>
  </si>
  <si>
    <t>22/500/150 - 2x</t>
  </si>
  <si>
    <t>23/500/150 - 2x</t>
  </si>
  <si>
    <t>24/500/150 - 2x</t>
  </si>
  <si>
    <t>5/500/110 - 1x</t>
  </si>
  <si>
    <t>15/500/160 - 2x</t>
  </si>
  <si>
    <t>16/500/160 - 2x</t>
  </si>
  <si>
    <t>0,21*(18+44+46+48+10)</t>
  </si>
  <si>
    <t>0,255*(15+15+16+16)</t>
  </si>
  <si>
    <t>104</t>
  </si>
  <si>
    <t>735151373</t>
  </si>
  <si>
    <t>Otopná tělesa panelová dvoudesková PN 1,0 MPa, T do 110°C bez přídavné přestupní plochy výšky tělesa 554 mm stavební délky / výkonu 600 mm / 587 W</t>
  </si>
  <si>
    <t>1981992843</t>
  </si>
  <si>
    <t>https://podminky.urs.cz/item/CS_URS_2025_01/735151373</t>
  </si>
  <si>
    <t xml:space="preserve">Poznámka k položce:_x000d_
Poznámka k položce:  - otopné těleso pro náhradu stávajícíc článkových otopných těles  - připojovací rozteč 500 mm, výška 554 mm</t>
  </si>
  <si>
    <t>105</t>
  </si>
  <si>
    <t>735151377</t>
  </si>
  <si>
    <t>Otopná tělesa panelová dvoudesková PN 1,0 MPa, T do 110°C bez přídavné přestupní plochy výšky tělesa 554 mm stavební délky / výkonu 1000 mm / 978 W</t>
  </si>
  <si>
    <t>91553675</t>
  </si>
  <si>
    <t>https://podminky.urs.cz/item/CS_URS_2025_01/735151377</t>
  </si>
  <si>
    <t>106</t>
  </si>
  <si>
    <t>735151379</t>
  </si>
  <si>
    <t>Otopná tělesa panelová dvoudesková PN 1,0 MPa, T do 110°C bez přídavné přestupní plochy výšky tělesa 554 mm stavební délky / výkonu 1200 mm / 1174 W</t>
  </si>
  <si>
    <t>1760239511</t>
  </si>
  <si>
    <t>https://podminky.urs.cz/item/CS_URS_2025_01/735151379</t>
  </si>
  <si>
    <t>107</t>
  </si>
  <si>
    <t>735151380</t>
  </si>
  <si>
    <t>Otopná tělesa panelová dvoudesková PN 1,0 MPa, T do 110°C bez přídavné přestupní plochy výšky tělesa 554 mm stavební délky / výkonu 1400 mm / 1369 W</t>
  </si>
  <si>
    <t>276271521</t>
  </si>
  <si>
    <t>https://podminky.urs.cz/item/CS_URS_2025_01/735151380</t>
  </si>
  <si>
    <t>108</t>
  </si>
  <si>
    <t>735160132</t>
  </si>
  <si>
    <t>Otopná tělesa trubková teplovodní na stěnu výšky tělesa 1 500 mm, délky 500 mm</t>
  </si>
  <si>
    <t>-2125241728</t>
  </si>
  <si>
    <t>https://podminky.urs.cz/item/CS_URS_2025_01/735160132</t>
  </si>
  <si>
    <t>109</t>
  </si>
  <si>
    <t>735160143</t>
  </si>
  <si>
    <t>Otopná tělesa trubková teplovodní na stěnu výšky tělesa 1 820 mm, délky 600 mm</t>
  </si>
  <si>
    <t>2012272276</t>
  </si>
  <si>
    <t>https://podminky.urs.cz/item/CS_URS_2025_01/735160143</t>
  </si>
  <si>
    <t>110</t>
  </si>
  <si>
    <t>735191905</t>
  </si>
  <si>
    <t>Ostatní opravy otopných těles odvzdušnění tělesa</t>
  </si>
  <si>
    <t>963545434</t>
  </si>
  <si>
    <t>https://podminky.urs.cz/item/CS_URS_2025_01/735191905</t>
  </si>
  <si>
    <t>4+4+4+2+1+4+2</t>
  </si>
  <si>
    <t>111</t>
  </si>
  <si>
    <t>735191910</t>
  </si>
  <si>
    <t>Ostatní opravy otopných těles napuštění vody do otopného systému včetně potrubí (bez kotle a ohříváků) otopných těles</t>
  </si>
  <si>
    <t>-235027431</t>
  </si>
  <si>
    <t>https://podminky.urs.cz/item/CS_URS_2025_01/735191910</t>
  </si>
  <si>
    <t>2*0,554*0,6*2</t>
  </si>
  <si>
    <t>2*0,554*1</t>
  </si>
  <si>
    <t>2*0,554*1,2*4</t>
  </si>
  <si>
    <t>2*0,554*1,4*6</t>
  </si>
  <si>
    <t>0,5*1,5*5</t>
  </si>
  <si>
    <t>0,6*1,82*2</t>
  </si>
  <si>
    <t>112</t>
  </si>
  <si>
    <t>735221842</t>
  </si>
  <si>
    <t>Demontáž registrů z trubek hladkých DN 100 stavební délky do 3 m, o počtu pramenů registru 2</t>
  </si>
  <si>
    <t>-19033772</t>
  </si>
  <si>
    <t>https://podminky.urs.cz/item/CS_URS_2025_01/735221842</t>
  </si>
  <si>
    <t>113</t>
  </si>
  <si>
    <t>735291800</t>
  </si>
  <si>
    <t>Demontáž konzol nebo držáků otopných těles, registrů, konvektorů do odpadu</t>
  </si>
  <si>
    <t>-152902199</t>
  </si>
  <si>
    <t>https://podminky.urs.cz/item/CS_URS_2025_01/735291800</t>
  </si>
  <si>
    <t>13*4</t>
  </si>
  <si>
    <t>7*4</t>
  </si>
  <si>
    <t>114</t>
  </si>
  <si>
    <t>735494811</t>
  </si>
  <si>
    <t>Vypuštění vody z otopných soustav bez kotlů, ohříváků, zásobníků a nádrží</t>
  </si>
  <si>
    <t>744618729</t>
  </si>
  <si>
    <t>https://podminky.urs.cz/item/CS_URS_2025_01/735494811</t>
  </si>
  <si>
    <t>50,670</t>
  </si>
  <si>
    <t>7*2*0,1*2</t>
  </si>
  <si>
    <t>115</t>
  </si>
  <si>
    <t>998735121</t>
  </si>
  <si>
    <t>Přesun hmot pro otopná tělesa stanovený z hmotnosti přesunovaného materiálu vodorovná dopravní vzdálenost do 50 m ruční (bez užití mechanizace) v objektech výšky do 6 m</t>
  </si>
  <si>
    <t>1495873675</t>
  </si>
  <si>
    <t>https://podminky.urs.cz/item/CS_URS_2025_01/998735121</t>
  </si>
  <si>
    <t>HZS</t>
  </si>
  <si>
    <t>Hodinové zúčtovací sazby</t>
  </si>
  <si>
    <t>116</t>
  </si>
  <si>
    <t>HZS2122</t>
  </si>
  <si>
    <t>Hodinové zúčtovací sazby profesí PSV provádění stavebních konstrukcí truhlář odborný</t>
  </si>
  <si>
    <t>hod</t>
  </si>
  <si>
    <t>262144</t>
  </si>
  <si>
    <t>1013275666</t>
  </si>
  <si>
    <t>https://podminky.urs.cz/item/CS_URS_2025_01/HZS2122</t>
  </si>
  <si>
    <t xml:space="preserve">Poznámka k položce:_x000d_
Poznámka k položce:  - demontáž stávajících krytů otopných těles - 10x  - dodávka a montáž nového krytu otopněho tělesa - 13x</t>
  </si>
  <si>
    <t>2*8*5</t>
  </si>
  <si>
    <t>117</t>
  </si>
  <si>
    <t>HZS2212</t>
  </si>
  <si>
    <t>Hodinové zúčtovací sazby profesí PSV provádění stavebních instalací instalatér odborný</t>
  </si>
  <si>
    <t>654653697</t>
  </si>
  <si>
    <t>https://podminky.urs.cz/item/CS_URS_2025_01/HZS2212</t>
  </si>
  <si>
    <t xml:space="preserve">Poznámka k položce:_x000d_
Poznámka k položce:  - ztížená montáž v technickém podlaží  - dopojení původního ponechaného potrubí v suterénu  - dodávka práce včetně materiálů  - nepředpokládatelné potřebné práce při realizaci díla</t>
  </si>
  <si>
    <t>2*8*7</t>
  </si>
  <si>
    <t>118</t>
  </si>
  <si>
    <t>HZS2222</t>
  </si>
  <si>
    <t>Hodinové zúčtovací sazby profesí PSV provádění stavebních instalací topenář odborný</t>
  </si>
  <si>
    <t>-1380568665</t>
  </si>
  <si>
    <t>https://podminky.urs.cz/item/CS_URS_2025_01/HZS2222</t>
  </si>
  <si>
    <t xml:space="preserve">Poznámka k položce:_x000d_
Poznámka k položce:  - výměna stávajícího článkového litinového tělesa za deskové těleso  - úprava potrubí pro připojení topných žebříků  - dodávka materiálů včetně práce</t>
  </si>
  <si>
    <t>2*8*3</t>
  </si>
  <si>
    <t>119</t>
  </si>
  <si>
    <t>HZS2491</t>
  </si>
  <si>
    <t>Hodinové zúčtovací sazby profesí PSV zednické výpomoci a pomocné práce PSV dělník zednických výpomocí</t>
  </si>
  <si>
    <t>-1284119927</t>
  </si>
  <si>
    <t>https://podminky.urs.cz/item/CS_URS_2025_01/HZS2491</t>
  </si>
  <si>
    <t xml:space="preserve">Poznámka k položce:_x000d_
Poznámka k položce:  - zapravení prostupů a drážek  - drobná nespecifikovaná zednická činnost při realizaci díla  - dodávka práce včetně materiálů</t>
  </si>
  <si>
    <t>2*8*4</t>
  </si>
  <si>
    <t>120</t>
  </si>
  <si>
    <t>HZS3212</t>
  </si>
  <si>
    <t>Hodinové zúčtovací sazby montáží technologických zařízení na stavebních objektech montér vzduchotechniky odborný</t>
  </si>
  <si>
    <t>384081131</t>
  </si>
  <si>
    <t>https://podminky.urs.cz/item/CS_URS_2025_01/HZS3212</t>
  </si>
  <si>
    <t xml:space="preserve">Poznámka k položce:_x000d_
Poznámka k položce:  - výměna stávajících vnitřních VZT mřížek - 9x  - dodávka materiálů včetně práce</t>
  </si>
  <si>
    <t>2*8</t>
  </si>
  <si>
    <t>05 - Elektro</t>
  </si>
  <si>
    <t xml:space="preserve">    741 - Elektroinstalace - silnoproud</t>
  </si>
  <si>
    <t>M - Práce a dodávky M</t>
  </si>
  <si>
    <t xml:space="preserve">    46-M - Zemní práce při extr.mont.pracích</t>
  </si>
  <si>
    <t>VRN - Vedlejší rozpočtové náklady</t>
  </si>
  <si>
    <t xml:space="preserve">    VRN1 - Průzkumné, zeměměřičské a projektové práce</t>
  </si>
  <si>
    <t>741</t>
  </si>
  <si>
    <t>Elektroinstalace - silnoproud</t>
  </si>
  <si>
    <t>741112001</t>
  </si>
  <si>
    <t>Montáž krabice zapuštěná plastová kruhová</t>
  </si>
  <si>
    <t>-1379217504</t>
  </si>
  <si>
    <t>34571450</t>
  </si>
  <si>
    <t>krabice pod omítku PVC přístrojová kruhová D 70mm</t>
  </si>
  <si>
    <t>-94016947</t>
  </si>
  <si>
    <t>741112021</t>
  </si>
  <si>
    <t>Montáž krabice nástěnná plastová čtyřhranná do 100x100 mm</t>
  </si>
  <si>
    <t>-801517536</t>
  </si>
  <si>
    <t>34571485</t>
  </si>
  <si>
    <t>krabice v uzavřeném provedení PVC s krytím IP 40 čtvercová 80x80mm</t>
  </si>
  <si>
    <t>1822331715</t>
  </si>
  <si>
    <t>741122611</t>
  </si>
  <si>
    <t>Montáž kabel Cu plný kulatý žíla 3x1,5 až 6 mm2 uložený pevně (např. CYKY)</t>
  </si>
  <si>
    <t>-1757568941</t>
  </si>
  <si>
    <t>34111123</t>
  </si>
  <si>
    <t>kabel silový oheň retardující bezhalogenový bez funkční schopnosti při požáru třída reakce na oheň B2cas1d1a1 jádro Cu 0,6/1kV (1-CXKH-R B2) 3x1,5mm2</t>
  </si>
  <si>
    <t>1276082364</t>
  </si>
  <si>
    <t>Poznámka k položce:_x000d_
1-CXKH-R B2 B2cas1d1a1, průměr kabelu 10,2mm</t>
  </si>
  <si>
    <t>741130001</t>
  </si>
  <si>
    <t>Ukončení vodič izolovaný do 2,5 mm2 v rozváděči nebo na přístroji</t>
  </si>
  <si>
    <t>-1106565939</t>
  </si>
  <si>
    <t>741130021</t>
  </si>
  <si>
    <t>Ukončení vodič izolovaný do 2,5 mm2 na svorkovnici</t>
  </si>
  <si>
    <t>459131888</t>
  </si>
  <si>
    <t>741311815</t>
  </si>
  <si>
    <t>Demontáž spínačů nástěnných normálních do 10 A šroubových bez zachování funkčnosti přes 2 do 4 svorek</t>
  </si>
  <si>
    <t>347037564</t>
  </si>
  <si>
    <t>741371821</t>
  </si>
  <si>
    <t>Demontáž osvětlovacího modulového systému zářivkového dl do 1100 mm bez zachování funkčnosti</t>
  </si>
  <si>
    <t>-1349790650</t>
  </si>
  <si>
    <t>741371843</t>
  </si>
  <si>
    <t>Demontáž svítidla interiérového se standardní paticí nebo int. zdrojem LED přisazeného stropního přes 0,09 m2 do 0,36 m2 bez zachování funkčnosti</t>
  </si>
  <si>
    <t>-455166619</t>
  </si>
  <si>
    <t>741372032</t>
  </si>
  <si>
    <t>Montáž svítidlo LED interiérové přisazené nástěnné nouzové s piktogramem</t>
  </si>
  <si>
    <t>1217543723</t>
  </si>
  <si>
    <t>34835012</t>
  </si>
  <si>
    <t>svítidlo LED nouzové přisazené baterie 3h</t>
  </si>
  <si>
    <t>244543133</t>
  </si>
  <si>
    <t>741372062</t>
  </si>
  <si>
    <t>Montáž svítidlo LED interiérové přisazené stropní hranaté nebo kruhové přes 0,09 do 0,36 m2 se zapojením vodičů</t>
  </si>
  <si>
    <t>-216517273</t>
  </si>
  <si>
    <t>34825003</t>
  </si>
  <si>
    <t>svítidlo interiérové stropní přisazené kruhové D 300-450mm 1900-2500lm</t>
  </si>
  <si>
    <t>528360015</t>
  </si>
  <si>
    <t>741372112</t>
  </si>
  <si>
    <t>Montáž svítidlo LED interiérové vestavné panelové hranaté nebo kruhové přes 0,09 do 0,36 m2 se zapojením vodičů</t>
  </si>
  <si>
    <t>495827875</t>
  </si>
  <si>
    <t>RMAT0001</t>
  </si>
  <si>
    <t>Svítidlo LED vestavné typ F - viz technické zpráva</t>
  </si>
  <si>
    <t>1060961588</t>
  </si>
  <si>
    <t>741810002</t>
  </si>
  <si>
    <t>Celková prohlídka elektrického rozvodu a zařízení přes 100 000 do 500 000,- Kč</t>
  </si>
  <si>
    <t>1490593090</t>
  </si>
  <si>
    <t>998741102</t>
  </si>
  <si>
    <t>Přesun hmot tonážní pro silnoproud v objektech v přes 6 do 12 m</t>
  </si>
  <si>
    <t>-1298240333</t>
  </si>
  <si>
    <t>Práce a dodávky M</t>
  </si>
  <si>
    <t>46-M</t>
  </si>
  <si>
    <t>Zemní práce při extr.mont.pracích</t>
  </si>
  <si>
    <t>468094112</t>
  </si>
  <si>
    <t>Vyvrtání otvorů pro elektroinstalační krabice ve stěnách z cihel hloubky přes 6 do 9 cm</t>
  </si>
  <si>
    <t>695957394</t>
  </si>
  <si>
    <t>468111111</t>
  </si>
  <si>
    <t>Frézování drážek pro vodiče ve stěnách z cihel do 3x3 cm</t>
  </si>
  <si>
    <t>-176088519</t>
  </si>
  <si>
    <t>HZS2232</t>
  </si>
  <si>
    <t>Hodinová zúčtovací sazba elektrikář odborný</t>
  </si>
  <si>
    <t>512</t>
  </si>
  <si>
    <t>1447934907</t>
  </si>
  <si>
    <t>Vedlejší rozpočtové náklady</t>
  </si>
  <si>
    <t>VRN1</t>
  </si>
  <si>
    <t>Průzkumné, zeměměřičské a projektové práce</t>
  </si>
  <si>
    <t>013254000</t>
  </si>
  <si>
    <t>Dokumentace skutečného provedení stavby</t>
  </si>
  <si>
    <t>…</t>
  </si>
  <si>
    <t>1024</t>
  </si>
  <si>
    <t>-1991921650</t>
  </si>
  <si>
    <t>06 - VRN</t>
  </si>
  <si>
    <t xml:space="preserve">    VRN3 - Zařízení staveniště</t>
  </si>
  <si>
    <t xml:space="preserve">    VRN4 - Inženýrská činnost</t>
  </si>
  <si>
    <t xml:space="preserve">    VRN7 - Provozní vlivy</t>
  </si>
  <si>
    <t xml:space="preserve">    VRN9 - Ostatní náklady</t>
  </si>
  <si>
    <t>VRN3</t>
  </si>
  <si>
    <t>Zařízení staveniště</t>
  </si>
  <si>
    <t>030001000</t>
  </si>
  <si>
    <t>123292693</t>
  </si>
  <si>
    <t>https://podminky.urs.cz/item/CS_URS_2025_01/030001000</t>
  </si>
  <si>
    <t>Poznámka k položce:_x000d_
* náklady po celou skutečnou dobu trvání stavby_x000d_
* zajištění přístupu_x000d_
* mobilní WC_x000d_
* náklady s připojením na energie _x000d_
* náklady na průběžný úklid v prostoru staveniště_x000d_
* náklady na opatření k zajištění zabránění nadměrného zatěžování staveniště a jeho okolí prachem (např. kropení, plachty, předstany, atd.)_x000d_
* náklady na uvedení stavbou dotčených ploch a ploch zařízení stavenišzě do původního stavu</t>
  </si>
  <si>
    <t>VRN4</t>
  </si>
  <si>
    <t>Inženýrská činnost</t>
  </si>
  <si>
    <t>040001000</t>
  </si>
  <si>
    <t>-1088842381</t>
  </si>
  <si>
    <t>https://podminky.urs.cz/item/CS_URS_2025_01/040001000</t>
  </si>
  <si>
    <t xml:space="preserve">Poznámka k položce:_x000d_
* kompletní dokladová část dle SoD (revize, atesty, certifikáty, prohlášení o shodě) pro předání a převzetí dokončeného díla a pro zajištění kolaudačního souhlasu _x000d_
* náklady zhotovitele, související s prováděním vzorkování dodávaných materiálů a výrobků v souladu s SoD _x000d_
* náklady zhotovitele, související s prováděním zkoušek a REVIZÍ předepsaných technickými normami a vyjádřeními dotčených orgánů pro řádné provedení a předání díla * náklady na individuální zkoušky dodaných a smontovaných technologických zařízení včetně komplexního vyzkoušení _x000d_
* náklady zhotovitele na vypracování provozních řádů pro trvalý provoz _x000d_
* náklady na předání všech návodů k obsluze a údržbě pro technologická zařízení  _x000d_
* náklady na zaškolení obsluhy objednatele</t>
  </si>
  <si>
    <t>VRN7</t>
  </si>
  <si>
    <t>Provozní vlivy</t>
  </si>
  <si>
    <t>070001000</t>
  </si>
  <si>
    <t>-31942015</t>
  </si>
  <si>
    <t>https://podminky.urs.cz/item/CS_URS_2025_01/070001000</t>
  </si>
  <si>
    <t>Poznámka k položce:_x000d_
* před započetím bouracích prací provést vyklizení dotčených prostor. Zajistit uzavření/vypnutí jednotlivých médií voda, elektrická energie, plyn. _x000d_
* je nutno zajistit ochranu ponechávaných konstrukcí na přístupové trase: ochrana podlah, zábradlí, zárubní, dveřních křídel. _x000d_
* dveřní křídla demontovat, uskladnit a po provedené rekonstrukci opětovně osadit</t>
  </si>
  <si>
    <t>VRN9</t>
  </si>
  <si>
    <t>Ostatní náklady</t>
  </si>
  <si>
    <t>090001000</t>
  </si>
  <si>
    <t>-42024930</t>
  </si>
  <si>
    <t>https://podminky.urs.cz/item/CS_URS_2025_01/090001000</t>
  </si>
  <si>
    <t>Poznámka k položce:_x000d_
* vystěhování dotčených prostor stavbou a opětovné nastěhování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</si>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</sst>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941211111" TargetMode="External" /><Relationship Id="rId2" Type="http://schemas.openxmlformats.org/officeDocument/2006/relationships/hyperlink" Target="https://podminky.urs.cz/item/CS_URS_2025_01/941211211" TargetMode="External" /><Relationship Id="rId3" Type="http://schemas.openxmlformats.org/officeDocument/2006/relationships/hyperlink" Target="https://podminky.urs.cz/item/CS_URS_2025_01/941211811" TargetMode="External" /><Relationship Id="rId4" Type="http://schemas.openxmlformats.org/officeDocument/2006/relationships/hyperlink" Target="https://podminky.urs.cz/item/CS_URS_2025_01/949101111" TargetMode="External" /><Relationship Id="rId5" Type="http://schemas.openxmlformats.org/officeDocument/2006/relationships/hyperlink" Target="https://podminky.urs.cz/item/CS_URS_2025_01/962031133" TargetMode="External" /><Relationship Id="rId6" Type="http://schemas.openxmlformats.org/officeDocument/2006/relationships/hyperlink" Target="https://podminky.urs.cz/item/CS_URS_2025_01/965046111" TargetMode="External" /><Relationship Id="rId7" Type="http://schemas.openxmlformats.org/officeDocument/2006/relationships/hyperlink" Target="https://podminky.urs.cz/item/CS_URS_2025_01/965046119" TargetMode="External" /><Relationship Id="rId8" Type="http://schemas.openxmlformats.org/officeDocument/2006/relationships/hyperlink" Target="https://podminky.urs.cz/item/CS_URS_2025_01/965081213" TargetMode="External" /><Relationship Id="rId9" Type="http://schemas.openxmlformats.org/officeDocument/2006/relationships/hyperlink" Target="https://podminky.urs.cz/item/CS_URS_2025_01/965081611" TargetMode="External" /><Relationship Id="rId10" Type="http://schemas.openxmlformats.org/officeDocument/2006/relationships/hyperlink" Target="https://podminky.urs.cz/item/CS_URS_2025_01/978013191" TargetMode="External" /><Relationship Id="rId11" Type="http://schemas.openxmlformats.org/officeDocument/2006/relationships/hyperlink" Target="https://podminky.urs.cz/item/CS_URS_2025_01/997013152" TargetMode="External" /><Relationship Id="rId12" Type="http://schemas.openxmlformats.org/officeDocument/2006/relationships/hyperlink" Target="https://podminky.urs.cz/item/CS_URS_2025_01/997013311" TargetMode="External" /><Relationship Id="rId13" Type="http://schemas.openxmlformats.org/officeDocument/2006/relationships/hyperlink" Target="https://podminky.urs.cz/item/CS_URS_2025_01/997013321" TargetMode="External" /><Relationship Id="rId14" Type="http://schemas.openxmlformats.org/officeDocument/2006/relationships/hyperlink" Target="https://podminky.urs.cz/item/CS_URS_2025_01/997013501" TargetMode="External" /><Relationship Id="rId15" Type="http://schemas.openxmlformats.org/officeDocument/2006/relationships/hyperlink" Target="https://podminky.urs.cz/item/CS_URS_2025_01/997013509" TargetMode="External" /><Relationship Id="rId16" Type="http://schemas.openxmlformats.org/officeDocument/2006/relationships/hyperlink" Target="https://podminky.urs.cz/item/CS_URS_2025_01/997013631" TargetMode="External" /><Relationship Id="rId17" Type="http://schemas.openxmlformats.org/officeDocument/2006/relationships/hyperlink" Target="https://podminky.urs.cz/item/CS_URS_2025_01/997013813" TargetMode="External" /><Relationship Id="rId18" Type="http://schemas.openxmlformats.org/officeDocument/2006/relationships/hyperlink" Target="https://podminky.urs.cz/item/CS_URS_2025_01/997013821" TargetMode="External" /><Relationship Id="rId19" Type="http://schemas.openxmlformats.org/officeDocument/2006/relationships/hyperlink" Target="https://podminky.urs.cz/item/CS_URS_2025_01/751398821" TargetMode="External" /><Relationship Id="rId20" Type="http://schemas.openxmlformats.org/officeDocument/2006/relationships/hyperlink" Target="https://podminky.urs.cz/item/CS_URS_2025_01/751511885" TargetMode="External" /><Relationship Id="rId21" Type="http://schemas.openxmlformats.org/officeDocument/2006/relationships/hyperlink" Target="https://podminky.urs.cz/item/CS_URS_2025_01/762841822" TargetMode="External" /><Relationship Id="rId22" Type="http://schemas.openxmlformats.org/officeDocument/2006/relationships/hyperlink" Target="https://podminky.urs.cz/item/CS_URS_2025_01/763131822" TargetMode="External" /><Relationship Id="rId23" Type="http://schemas.openxmlformats.org/officeDocument/2006/relationships/hyperlink" Target="https://podminky.urs.cz/item/CS_URS_2025_01/766491851" TargetMode="External" /><Relationship Id="rId24" Type="http://schemas.openxmlformats.org/officeDocument/2006/relationships/hyperlink" Target="https://podminky.urs.cz/item/CS_URS_2025_01/766691914" TargetMode="External" /><Relationship Id="rId25" Type="http://schemas.openxmlformats.org/officeDocument/2006/relationships/hyperlink" Target="https://podminky.urs.cz/item/CS_URS_2025_01/766812820" TargetMode="External" /><Relationship Id="rId26" Type="http://schemas.openxmlformats.org/officeDocument/2006/relationships/hyperlink" Target="https://podminky.urs.cz/item/CS_URS_2025_01/766825821.1" TargetMode="External" /><Relationship Id="rId27" Type="http://schemas.openxmlformats.org/officeDocument/2006/relationships/hyperlink" Target="https://podminky.urs.cz/item/CS_URS_2025_01/767641800" TargetMode="External" /><Relationship Id="rId28" Type="http://schemas.openxmlformats.org/officeDocument/2006/relationships/hyperlink" Target="https://podminky.urs.cz/item/CS_URS_2025_01/776201812" TargetMode="External" /><Relationship Id="rId29" Type="http://schemas.openxmlformats.org/officeDocument/2006/relationships/hyperlink" Target="https://podminky.urs.cz/item/CS_URS_2025_01/776410811" TargetMode="External" /><Relationship Id="rId30" Type="http://schemas.openxmlformats.org/officeDocument/2006/relationships/hyperlink" Target="https://podminky.urs.cz/item/CS_URS_2025_01/781473810" TargetMode="External" /><Relationship Id="rId31" Type="http://schemas.openxmlformats.org/officeDocument/2006/relationships/hyperlink" Target="https://podminky.urs.cz/item/CS_URS_2025_01/784121001" TargetMode="External" /><Relationship Id="rId32" Type="http://schemas.openxmlformats.org/officeDocument/2006/relationships/hyperlink" Target="https://podminky.urs.cz/item/CS_URS_2025_01/784121011" TargetMode="External" /><Relationship Id="rId3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317141442" TargetMode="External" /><Relationship Id="rId2" Type="http://schemas.openxmlformats.org/officeDocument/2006/relationships/hyperlink" Target="https://podminky.urs.cz/item/CS_URS_2025_01/342272225" TargetMode="External" /><Relationship Id="rId3" Type="http://schemas.openxmlformats.org/officeDocument/2006/relationships/hyperlink" Target="https://podminky.urs.cz/item/CS_URS_2025_01/342272245" TargetMode="External" /><Relationship Id="rId4" Type="http://schemas.openxmlformats.org/officeDocument/2006/relationships/hyperlink" Target="https://podminky.urs.cz/item/CS_URS_2025_01/612131101" TargetMode="External" /><Relationship Id="rId5" Type="http://schemas.openxmlformats.org/officeDocument/2006/relationships/hyperlink" Target="https://podminky.urs.cz/item/CS_URS_2025_01/612142001" TargetMode="External" /><Relationship Id="rId6" Type="http://schemas.openxmlformats.org/officeDocument/2006/relationships/hyperlink" Target="https://podminky.urs.cz/item/CS_URS_2025_01/612331121" TargetMode="External" /><Relationship Id="rId7" Type="http://schemas.openxmlformats.org/officeDocument/2006/relationships/hyperlink" Target="https://podminky.urs.cz/item/CS_URS_2023_02/642944121" TargetMode="External" /><Relationship Id="rId8" Type="http://schemas.openxmlformats.org/officeDocument/2006/relationships/hyperlink" Target="https://podminky.urs.cz/item/CS_URS_2023_02/952901111" TargetMode="External" /><Relationship Id="rId9" Type="http://schemas.openxmlformats.org/officeDocument/2006/relationships/hyperlink" Target="https://podminky.urs.cz/item/CS_URS_2025_01/998018001" TargetMode="External" /><Relationship Id="rId10" Type="http://schemas.openxmlformats.org/officeDocument/2006/relationships/hyperlink" Target="https://podminky.urs.cz/item/CS_URS_2025_01/998018011" TargetMode="External" /><Relationship Id="rId11" Type="http://schemas.openxmlformats.org/officeDocument/2006/relationships/hyperlink" Target="https://podminky.urs.cz/item/CS_URS_2025_01/711111051" TargetMode="External" /><Relationship Id="rId12" Type="http://schemas.openxmlformats.org/officeDocument/2006/relationships/hyperlink" Target="https://podminky.urs.cz/item/CS_URS_2025_01/711112051" TargetMode="External" /><Relationship Id="rId13" Type="http://schemas.openxmlformats.org/officeDocument/2006/relationships/hyperlink" Target="https://podminky.urs.cz/item/CS_URS_2025_01/998711121" TargetMode="External" /><Relationship Id="rId14" Type="http://schemas.openxmlformats.org/officeDocument/2006/relationships/hyperlink" Target="https://podminky.urs.cz/item/CS_URS_2025_01/725244906" TargetMode="External" /><Relationship Id="rId15" Type="http://schemas.openxmlformats.org/officeDocument/2006/relationships/hyperlink" Target="https://podminky.urs.cz/item/CS_URS_2025_01/751111012" TargetMode="External" /><Relationship Id="rId16" Type="http://schemas.openxmlformats.org/officeDocument/2006/relationships/hyperlink" Target="https://podminky.urs.cz/item/CS_URS_2025_01/751511003" TargetMode="External" /><Relationship Id="rId17" Type="http://schemas.openxmlformats.org/officeDocument/2006/relationships/hyperlink" Target="https://podminky.urs.cz/item/CS_URS_2025_01/998751121" TargetMode="External" /><Relationship Id="rId18" Type="http://schemas.openxmlformats.org/officeDocument/2006/relationships/hyperlink" Target="https://podminky.urs.cz/item/CS_URS_2025_01/763131461" TargetMode="External" /><Relationship Id="rId19" Type="http://schemas.openxmlformats.org/officeDocument/2006/relationships/hyperlink" Target="https://podminky.urs.cz/item/CS_URS_2025_01/763164640" TargetMode="External" /><Relationship Id="rId20" Type="http://schemas.openxmlformats.org/officeDocument/2006/relationships/hyperlink" Target="https://podminky.urs.cz/item/CS_URS_2025_01/763431001" TargetMode="External" /><Relationship Id="rId21" Type="http://schemas.openxmlformats.org/officeDocument/2006/relationships/hyperlink" Target="https://podminky.urs.cz/item/CS_URS_2025_01/763431201" TargetMode="External" /><Relationship Id="rId22" Type="http://schemas.openxmlformats.org/officeDocument/2006/relationships/hyperlink" Target="https://podminky.urs.cz/item/CS_URS_2025_01/998763331" TargetMode="External" /><Relationship Id="rId23" Type="http://schemas.openxmlformats.org/officeDocument/2006/relationships/hyperlink" Target="https://podminky.urs.cz/item/CS_URS_2025_01/766660002" TargetMode="External" /><Relationship Id="rId24" Type="http://schemas.openxmlformats.org/officeDocument/2006/relationships/hyperlink" Target="https://podminky.urs.cz/item/CS_URS_2025_01/766811111" TargetMode="External" /><Relationship Id="rId25" Type="http://schemas.openxmlformats.org/officeDocument/2006/relationships/hyperlink" Target="https://podminky.urs.cz/item/CS_URS_2025_01/998766121" TargetMode="External" /><Relationship Id="rId26" Type="http://schemas.openxmlformats.org/officeDocument/2006/relationships/hyperlink" Target="https://podminky.urs.cz/item/CS_URS_2025_01/767646411" TargetMode="External" /><Relationship Id="rId27" Type="http://schemas.openxmlformats.org/officeDocument/2006/relationships/hyperlink" Target="https://podminky.urs.cz/item/CS_URS_2025_01/767810113" TargetMode="External" /><Relationship Id="rId28" Type="http://schemas.openxmlformats.org/officeDocument/2006/relationships/hyperlink" Target="https://podminky.urs.cz/item/CS_URS_2025_01/998767121" TargetMode="External" /><Relationship Id="rId29" Type="http://schemas.openxmlformats.org/officeDocument/2006/relationships/hyperlink" Target="https://podminky.urs.cz/item/CS_URS_2023_02/771161011" TargetMode="External" /><Relationship Id="rId30" Type="http://schemas.openxmlformats.org/officeDocument/2006/relationships/hyperlink" Target="https://podminky.urs.cz/item/CS_URS_2023_02/771474113" TargetMode="External" /><Relationship Id="rId31" Type="http://schemas.openxmlformats.org/officeDocument/2006/relationships/hyperlink" Target="https://podminky.urs.cz/item/CS_URS_2023_02/771577114" TargetMode="External" /><Relationship Id="rId32" Type="http://schemas.openxmlformats.org/officeDocument/2006/relationships/hyperlink" Target="https://podminky.urs.cz/item/CS_URS_2023_02/775141124" TargetMode="External" /><Relationship Id="rId33" Type="http://schemas.openxmlformats.org/officeDocument/2006/relationships/hyperlink" Target="https://podminky.urs.cz/item/CS_URS_2025_01/998771121" TargetMode="External" /><Relationship Id="rId34" Type="http://schemas.openxmlformats.org/officeDocument/2006/relationships/hyperlink" Target="https://podminky.urs.cz/item/CS_URS_2023_02/776111311" TargetMode="External" /><Relationship Id="rId35" Type="http://schemas.openxmlformats.org/officeDocument/2006/relationships/hyperlink" Target="https://podminky.urs.cz/item/CS_URS_2023_02/776121112" TargetMode="External" /><Relationship Id="rId36" Type="http://schemas.openxmlformats.org/officeDocument/2006/relationships/hyperlink" Target="https://podminky.urs.cz/item/CS_URS_2023_02/776141114" TargetMode="External" /><Relationship Id="rId37" Type="http://schemas.openxmlformats.org/officeDocument/2006/relationships/hyperlink" Target="https://podminky.urs.cz/item/CS_URS_2023_02/776231111" TargetMode="External" /><Relationship Id="rId38" Type="http://schemas.openxmlformats.org/officeDocument/2006/relationships/hyperlink" Target="https://podminky.urs.cz/item/CS_URS_2023_02/776411224" TargetMode="External" /><Relationship Id="rId39" Type="http://schemas.openxmlformats.org/officeDocument/2006/relationships/hyperlink" Target="https://podminky.urs.cz/item/CS_URS_2023_02/776421311" TargetMode="External" /><Relationship Id="rId40" Type="http://schemas.openxmlformats.org/officeDocument/2006/relationships/hyperlink" Target="https://podminky.urs.cz/item/CS_URS_2023_02/998776102" TargetMode="External" /><Relationship Id="rId41" Type="http://schemas.openxmlformats.org/officeDocument/2006/relationships/hyperlink" Target="https://podminky.urs.cz/item/CS_URS_2025_01/998776121" TargetMode="External" /><Relationship Id="rId42" Type="http://schemas.openxmlformats.org/officeDocument/2006/relationships/hyperlink" Target="https://podminky.urs.cz/item/CS_URS_2023_02/781121011" TargetMode="External" /><Relationship Id="rId43" Type="http://schemas.openxmlformats.org/officeDocument/2006/relationships/hyperlink" Target="https://podminky.urs.cz/item/CS_URS_2023_02/781151031" TargetMode="External" /><Relationship Id="rId44" Type="http://schemas.openxmlformats.org/officeDocument/2006/relationships/hyperlink" Target="https://podminky.urs.cz/item/CS_URS_2023_02/781151041" TargetMode="External" /><Relationship Id="rId45" Type="http://schemas.openxmlformats.org/officeDocument/2006/relationships/hyperlink" Target="https://podminky.urs.cz/item/CS_URS_2023_02/781474113" TargetMode="External" /><Relationship Id="rId46" Type="http://schemas.openxmlformats.org/officeDocument/2006/relationships/hyperlink" Target="https://podminky.urs.cz/item/CS_URS_2023_02/781477114" TargetMode="External" /><Relationship Id="rId47" Type="http://schemas.openxmlformats.org/officeDocument/2006/relationships/hyperlink" Target="https://podminky.urs.cz/item/CS_URS_2025_01/781491021" TargetMode="External" /><Relationship Id="rId48" Type="http://schemas.openxmlformats.org/officeDocument/2006/relationships/hyperlink" Target="https://podminky.urs.cz/item/CS_URS_2023_02/781494511" TargetMode="External" /><Relationship Id="rId49" Type="http://schemas.openxmlformats.org/officeDocument/2006/relationships/hyperlink" Target="https://podminky.urs.cz/item/CS_URS_2023_02/781495115" TargetMode="External" /><Relationship Id="rId50" Type="http://schemas.openxmlformats.org/officeDocument/2006/relationships/hyperlink" Target="https://podminky.urs.cz/item/CS_URS_2025_01/998781121" TargetMode="External" /><Relationship Id="rId51" Type="http://schemas.openxmlformats.org/officeDocument/2006/relationships/hyperlink" Target="https://podminky.urs.cz/item/CS_URS_2023_02/783301303" TargetMode="External" /><Relationship Id="rId52" Type="http://schemas.openxmlformats.org/officeDocument/2006/relationships/hyperlink" Target="https://podminky.urs.cz/item/CS_URS_2023_02/783301401" TargetMode="External" /><Relationship Id="rId53" Type="http://schemas.openxmlformats.org/officeDocument/2006/relationships/hyperlink" Target="https://podminky.urs.cz/item/CS_URS_2023_02/783314101" TargetMode="External" /><Relationship Id="rId54" Type="http://schemas.openxmlformats.org/officeDocument/2006/relationships/hyperlink" Target="https://podminky.urs.cz/item/CS_URS_2023_02/783315101" TargetMode="External" /><Relationship Id="rId55" Type="http://schemas.openxmlformats.org/officeDocument/2006/relationships/hyperlink" Target="https://podminky.urs.cz/item/CS_URS_2023_02/783317101" TargetMode="External" /><Relationship Id="rId56" Type="http://schemas.openxmlformats.org/officeDocument/2006/relationships/hyperlink" Target="https://podminky.urs.cz/item/CS_URS_2023_02/783343101" TargetMode="External" /><Relationship Id="rId57" Type="http://schemas.openxmlformats.org/officeDocument/2006/relationships/hyperlink" Target="https://podminky.urs.cz/item/CS_URS_2023_02/784171101" TargetMode="External" /><Relationship Id="rId58" Type="http://schemas.openxmlformats.org/officeDocument/2006/relationships/hyperlink" Target="https://podminky.urs.cz/item/CS_URS_2023_02/784171111" TargetMode="External" /><Relationship Id="rId59" Type="http://schemas.openxmlformats.org/officeDocument/2006/relationships/hyperlink" Target="https://podminky.urs.cz/item/CS_URS_2023_02/784171121" TargetMode="External" /><Relationship Id="rId60" Type="http://schemas.openxmlformats.org/officeDocument/2006/relationships/hyperlink" Target="https://podminky.urs.cz/item/CS_URS_2023_02/784181101" TargetMode="External" /><Relationship Id="rId61" Type="http://schemas.openxmlformats.org/officeDocument/2006/relationships/hyperlink" Target="https://podminky.urs.cz/item/CS_URS_2023_02/784221111" TargetMode="External" /><Relationship Id="rId62" Type="http://schemas.openxmlformats.org/officeDocument/2006/relationships/hyperlink" Target="https://podminky.urs.cz/item/CS_URS_2023_02/784221131" TargetMode="External" /><Relationship Id="rId63" Type="http://schemas.openxmlformats.org/officeDocument/2006/relationships/hyperlink" Target="https://podminky.urs.cz/item/CS_URS_2023_02/784221133" TargetMode="External" /><Relationship Id="rId64" Type="http://schemas.openxmlformats.org/officeDocument/2006/relationships/hyperlink" Target="https://podminky.urs.cz/item/CS_URS_2023_02/784221155" TargetMode="External" /><Relationship Id="rId65"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1/721140802" TargetMode="External" /><Relationship Id="rId2" Type="http://schemas.openxmlformats.org/officeDocument/2006/relationships/hyperlink" Target="https://podminky.urs.cz/item/CS_URS_2025_01/721140913" TargetMode="External" /><Relationship Id="rId3" Type="http://schemas.openxmlformats.org/officeDocument/2006/relationships/hyperlink" Target="https://podminky.urs.cz/item/CS_URS_2025_01/721140915" TargetMode="External" /><Relationship Id="rId4" Type="http://schemas.openxmlformats.org/officeDocument/2006/relationships/hyperlink" Target="https://podminky.urs.cz/item/CS_URS_2025_01/721171803" TargetMode="External" /><Relationship Id="rId5" Type="http://schemas.openxmlformats.org/officeDocument/2006/relationships/hyperlink" Target="https://podminky.urs.cz/item/CS_URS_2025_01/721171808" TargetMode="External" /><Relationship Id="rId6" Type="http://schemas.openxmlformats.org/officeDocument/2006/relationships/hyperlink" Target="https://podminky.urs.cz/item/CS_URS_2025_01/721174024" TargetMode="External" /><Relationship Id="rId7" Type="http://schemas.openxmlformats.org/officeDocument/2006/relationships/hyperlink" Target="https://podminky.urs.cz/item/CS_URS_2025_01/721174025" TargetMode="External" /><Relationship Id="rId8" Type="http://schemas.openxmlformats.org/officeDocument/2006/relationships/hyperlink" Target="https://podminky.urs.cz/item/CS_URS_2025_01/721174042" TargetMode="External" /><Relationship Id="rId9" Type="http://schemas.openxmlformats.org/officeDocument/2006/relationships/hyperlink" Target="https://podminky.urs.cz/item/CS_URS_2025_01/721174043" TargetMode="External" /><Relationship Id="rId10" Type="http://schemas.openxmlformats.org/officeDocument/2006/relationships/hyperlink" Target="https://podminky.urs.cz/item/CS_URS_2025_01/721194104" TargetMode="External" /><Relationship Id="rId11" Type="http://schemas.openxmlformats.org/officeDocument/2006/relationships/hyperlink" Target="https://podminky.urs.cz/item/CS_URS_2025_01/721194105" TargetMode="External" /><Relationship Id="rId12" Type="http://schemas.openxmlformats.org/officeDocument/2006/relationships/hyperlink" Target="https://podminky.urs.cz/item/CS_URS_2025_01/721194109" TargetMode="External" /><Relationship Id="rId13" Type="http://schemas.openxmlformats.org/officeDocument/2006/relationships/hyperlink" Target="https://podminky.urs.cz/item/CS_URS_2025_01/721210813" TargetMode="External" /><Relationship Id="rId14" Type="http://schemas.openxmlformats.org/officeDocument/2006/relationships/hyperlink" Target="https://podminky.urs.cz/item/CS_URS_2025_01/721220801" TargetMode="External" /><Relationship Id="rId15" Type="http://schemas.openxmlformats.org/officeDocument/2006/relationships/hyperlink" Target="https://podminky.urs.cz/item/CS_URS_2025_01/721290111" TargetMode="External" /><Relationship Id="rId16" Type="http://schemas.openxmlformats.org/officeDocument/2006/relationships/hyperlink" Target="https://podminky.urs.cz/item/CS_URS_2025_01/721910912" TargetMode="External" /><Relationship Id="rId17" Type="http://schemas.openxmlformats.org/officeDocument/2006/relationships/hyperlink" Target="https://podminky.urs.cz/item/CS_URS_2025_01/721910922" TargetMode="External" /><Relationship Id="rId18" Type="http://schemas.openxmlformats.org/officeDocument/2006/relationships/hyperlink" Target="https://podminky.urs.cz/item/CS_URS_2025_01/998721121" TargetMode="External" /><Relationship Id="rId19" Type="http://schemas.openxmlformats.org/officeDocument/2006/relationships/hyperlink" Target="https://podminky.urs.cz/item/CS_URS_2025_01/722130235" TargetMode="External" /><Relationship Id="rId20" Type="http://schemas.openxmlformats.org/officeDocument/2006/relationships/hyperlink" Target="https://podminky.urs.cz/item/CS_URS_2025_01/722130801" TargetMode="External" /><Relationship Id="rId21" Type="http://schemas.openxmlformats.org/officeDocument/2006/relationships/hyperlink" Target="https://podminky.urs.cz/item/CS_URS_2025_01/722130802" TargetMode="External" /><Relationship Id="rId22" Type="http://schemas.openxmlformats.org/officeDocument/2006/relationships/hyperlink" Target="https://podminky.urs.cz/item/CS_URS_2025_01/722130831" TargetMode="External" /><Relationship Id="rId23" Type="http://schemas.openxmlformats.org/officeDocument/2006/relationships/hyperlink" Target="https://podminky.urs.cz/item/CS_URS_2025_01/722174021" TargetMode="External" /><Relationship Id="rId24" Type="http://schemas.openxmlformats.org/officeDocument/2006/relationships/hyperlink" Target="https://podminky.urs.cz/item/CS_URS_2025_01/722174022" TargetMode="External" /><Relationship Id="rId25" Type="http://schemas.openxmlformats.org/officeDocument/2006/relationships/hyperlink" Target="https://podminky.urs.cz/item/CS_URS_2025_01/722174023" TargetMode="External" /><Relationship Id="rId26" Type="http://schemas.openxmlformats.org/officeDocument/2006/relationships/hyperlink" Target="https://podminky.urs.cz/item/CS_URS_2025_01/722174024" TargetMode="External" /><Relationship Id="rId27" Type="http://schemas.openxmlformats.org/officeDocument/2006/relationships/hyperlink" Target="https://podminky.urs.cz/item/CS_URS_2025_01/722174025" TargetMode="External" /><Relationship Id="rId28" Type="http://schemas.openxmlformats.org/officeDocument/2006/relationships/hyperlink" Target="https://podminky.urs.cz/item/CS_URS_2025_01/722181221" TargetMode="External" /><Relationship Id="rId29" Type="http://schemas.openxmlformats.org/officeDocument/2006/relationships/hyperlink" Target="https://podminky.urs.cz/item/CS_URS_2025_01/722181222" TargetMode="External" /><Relationship Id="rId30" Type="http://schemas.openxmlformats.org/officeDocument/2006/relationships/hyperlink" Target="https://podminky.urs.cz/item/CS_URS_2025_01/722181241" TargetMode="External" /><Relationship Id="rId31" Type="http://schemas.openxmlformats.org/officeDocument/2006/relationships/hyperlink" Target="https://podminky.urs.cz/item/CS_URS_2025_01/722181242" TargetMode="External" /><Relationship Id="rId32" Type="http://schemas.openxmlformats.org/officeDocument/2006/relationships/hyperlink" Target="https://podminky.urs.cz/item/CS_URS_2025_01/722181812" TargetMode="External" /><Relationship Id="rId33" Type="http://schemas.openxmlformats.org/officeDocument/2006/relationships/hyperlink" Target="https://podminky.urs.cz/item/CS_URS_2025_01/722182011" TargetMode="External" /><Relationship Id="rId34" Type="http://schemas.openxmlformats.org/officeDocument/2006/relationships/hyperlink" Target="https://podminky.urs.cz/item/CS_URS_2025_01/722182012" TargetMode="External" /><Relationship Id="rId35" Type="http://schemas.openxmlformats.org/officeDocument/2006/relationships/hyperlink" Target="https://podminky.urs.cz/item/CS_URS_2025_01/722182013" TargetMode="External" /><Relationship Id="rId36" Type="http://schemas.openxmlformats.org/officeDocument/2006/relationships/hyperlink" Target="https://podminky.urs.cz/item/CS_URS_2025_01/722182014" TargetMode="External" /><Relationship Id="rId37" Type="http://schemas.openxmlformats.org/officeDocument/2006/relationships/hyperlink" Target="https://podminky.urs.cz/item/CS_URS_2025_01/722190401" TargetMode="External" /><Relationship Id="rId38" Type="http://schemas.openxmlformats.org/officeDocument/2006/relationships/hyperlink" Target="https://podminky.urs.cz/item/CS_URS_2025_01/722190901" TargetMode="External" /><Relationship Id="rId39" Type="http://schemas.openxmlformats.org/officeDocument/2006/relationships/hyperlink" Target="https://podminky.urs.cz/item/CS_URS_2025_01/722220111" TargetMode="External" /><Relationship Id="rId40" Type="http://schemas.openxmlformats.org/officeDocument/2006/relationships/hyperlink" Target="https://podminky.urs.cz/item/CS_URS_2025_01/722220121" TargetMode="External" /><Relationship Id="rId41" Type="http://schemas.openxmlformats.org/officeDocument/2006/relationships/hyperlink" Target="https://podminky.urs.cz/item/CS_URS_2025_01/722220861" TargetMode="External" /><Relationship Id="rId42" Type="http://schemas.openxmlformats.org/officeDocument/2006/relationships/hyperlink" Target="https://podminky.urs.cz/item/CS_URS_2025_01/722220862" TargetMode="External" /><Relationship Id="rId43" Type="http://schemas.openxmlformats.org/officeDocument/2006/relationships/hyperlink" Target="https://podminky.urs.cz/item/CS_URS_2025_01/722232043" TargetMode="External" /><Relationship Id="rId44" Type="http://schemas.openxmlformats.org/officeDocument/2006/relationships/hyperlink" Target="https://podminky.urs.cz/item/CS_URS_2025_01/722232044" TargetMode="External" /><Relationship Id="rId45" Type="http://schemas.openxmlformats.org/officeDocument/2006/relationships/hyperlink" Target="https://podminky.urs.cz/item/CS_URS_2025_01/722232045" TargetMode="External" /><Relationship Id="rId46" Type="http://schemas.openxmlformats.org/officeDocument/2006/relationships/hyperlink" Target="https://podminky.urs.cz/item/CS_URS_2025_01/722239101" TargetMode="External" /><Relationship Id="rId47" Type="http://schemas.openxmlformats.org/officeDocument/2006/relationships/hyperlink" Target="https://podminky.urs.cz/item/CS_URS_2025_01/722290226" TargetMode="External" /><Relationship Id="rId48" Type="http://schemas.openxmlformats.org/officeDocument/2006/relationships/hyperlink" Target="https://podminky.urs.cz/item/CS_URS_2025_01/722290234" TargetMode="External" /><Relationship Id="rId49" Type="http://schemas.openxmlformats.org/officeDocument/2006/relationships/hyperlink" Target="https://podminky.urs.cz/item/CS_URS_2025_01/722290246" TargetMode="External" /><Relationship Id="rId50" Type="http://schemas.openxmlformats.org/officeDocument/2006/relationships/hyperlink" Target="https://podminky.urs.cz/item/CS_URS_2025_01/998722121" TargetMode="External" /><Relationship Id="rId51" Type="http://schemas.openxmlformats.org/officeDocument/2006/relationships/hyperlink" Target="https://podminky.urs.cz/item/CS_URS_2025_01/725110811" TargetMode="External" /><Relationship Id="rId52" Type="http://schemas.openxmlformats.org/officeDocument/2006/relationships/hyperlink" Target="https://podminky.urs.cz/item/CS_URS_2025_01/725110814" TargetMode="External" /><Relationship Id="rId53" Type="http://schemas.openxmlformats.org/officeDocument/2006/relationships/hyperlink" Target="https://podminky.urs.cz/item/CS_URS_2025_01/725112022" TargetMode="External" /><Relationship Id="rId54" Type="http://schemas.openxmlformats.org/officeDocument/2006/relationships/hyperlink" Target="https://podminky.urs.cz/item/CS_URS_2025_01/725210821" TargetMode="External" /><Relationship Id="rId55" Type="http://schemas.openxmlformats.org/officeDocument/2006/relationships/hyperlink" Target="https://podminky.urs.cz/item/CS_URS_2025_01/725210826" TargetMode="External" /><Relationship Id="rId56" Type="http://schemas.openxmlformats.org/officeDocument/2006/relationships/hyperlink" Target="https://podminky.urs.cz/item/CS_URS_2025_01/725211615" TargetMode="External" /><Relationship Id="rId57" Type="http://schemas.openxmlformats.org/officeDocument/2006/relationships/hyperlink" Target="https://podminky.urs.cz/item/CS_URS_2025_01/725211617" TargetMode="External" /><Relationship Id="rId58" Type="http://schemas.openxmlformats.org/officeDocument/2006/relationships/hyperlink" Target="https://podminky.urs.cz/item/CS_URS_2025_01/725211701" TargetMode="External" /><Relationship Id="rId59" Type="http://schemas.openxmlformats.org/officeDocument/2006/relationships/hyperlink" Target="https://podminky.urs.cz/item/CS_URS_2025_01/725211703" TargetMode="External" /><Relationship Id="rId60" Type="http://schemas.openxmlformats.org/officeDocument/2006/relationships/hyperlink" Target="https://podminky.urs.cz/item/CS_URS_2025_01/725219102" TargetMode="External" /><Relationship Id="rId61" Type="http://schemas.openxmlformats.org/officeDocument/2006/relationships/hyperlink" Target="https://podminky.urs.cz/item/CS_URS_2025_01/725240812" TargetMode="External" /><Relationship Id="rId62" Type="http://schemas.openxmlformats.org/officeDocument/2006/relationships/hyperlink" Target="https://podminky.urs.cz/item/CS_URS_2025_01/725291650" TargetMode="External" /><Relationship Id="rId63" Type="http://schemas.openxmlformats.org/officeDocument/2006/relationships/hyperlink" Target="https://podminky.urs.cz/item/CS_URS_2025_01/725291652" TargetMode="External" /><Relationship Id="rId64" Type="http://schemas.openxmlformats.org/officeDocument/2006/relationships/hyperlink" Target="https://podminky.urs.cz/item/CS_URS_2025_01/725291653" TargetMode="External" /><Relationship Id="rId65" Type="http://schemas.openxmlformats.org/officeDocument/2006/relationships/hyperlink" Target="https://podminky.urs.cz/item/CS_URS_2025_01/725291654" TargetMode="External" /><Relationship Id="rId66" Type="http://schemas.openxmlformats.org/officeDocument/2006/relationships/hyperlink" Target="https://podminky.urs.cz/item/CS_URS_2025_01/725291664" TargetMode="External" /><Relationship Id="rId67" Type="http://schemas.openxmlformats.org/officeDocument/2006/relationships/hyperlink" Target="https://podminky.urs.cz/item/CS_URS_2025_01/725291668" TargetMode="External" /><Relationship Id="rId68" Type="http://schemas.openxmlformats.org/officeDocument/2006/relationships/hyperlink" Target="https://podminky.urs.cz/item/CS_URS_2025_01/725310823" TargetMode="External" /><Relationship Id="rId69" Type="http://schemas.openxmlformats.org/officeDocument/2006/relationships/hyperlink" Target="https://podminky.urs.cz/item/CS_URS_2025_01/725311121" TargetMode="External" /><Relationship Id="rId70" Type="http://schemas.openxmlformats.org/officeDocument/2006/relationships/hyperlink" Target="https://podminky.urs.cz/item/CS_URS_2025_01/725813111" TargetMode="External" /><Relationship Id="rId71" Type="http://schemas.openxmlformats.org/officeDocument/2006/relationships/hyperlink" Target="https://podminky.urs.cz/item/CS_URS_2025_01/725820801" TargetMode="External" /><Relationship Id="rId72" Type="http://schemas.openxmlformats.org/officeDocument/2006/relationships/hyperlink" Target="https://podminky.urs.cz/item/CS_URS_2025_01/725821325" TargetMode="External" /><Relationship Id="rId73" Type="http://schemas.openxmlformats.org/officeDocument/2006/relationships/hyperlink" Target="https://podminky.urs.cz/item/CS_URS_2025_01/725822611" TargetMode="External" /><Relationship Id="rId74" Type="http://schemas.openxmlformats.org/officeDocument/2006/relationships/hyperlink" Target="https://podminky.urs.cz/item/CS_URS_2025_01/725822663M" TargetMode="External" /><Relationship Id="rId75" Type="http://schemas.openxmlformats.org/officeDocument/2006/relationships/hyperlink" Target="https://podminky.urs.cz/item/CS_URS_2025_01/725840850" TargetMode="External" /><Relationship Id="rId76" Type="http://schemas.openxmlformats.org/officeDocument/2006/relationships/hyperlink" Target="https://podminky.urs.cz/item/CS_URS_2025_01/725841354" TargetMode="External" /><Relationship Id="rId77" Type="http://schemas.openxmlformats.org/officeDocument/2006/relationships/hyperlink" Target="https://podminky.urs.cz/item/CS_URS_2025_01/725860811" TargetMode="External" /><Relationship Id="rId78" Type="http://schemas.openxmlformats.org/officeDocument/2006/relationships/hyperlink" Target="https://podminky.urs.cz/item/CS_URS_2025_01/725861102" TargetMode="External" /><Relationship Id="rId79" Type="http://schemas.openxmlformats.org/officeDocument/2006/relationships/hyperlink" Target="https://podminky.urs.cz/item/CS_URS_2025_01/725862113" TargetMode="External" /><Relationship Id="rId80" Type="http://schemas.openxmlformats.org/officeDocument/2006/relationships/hyperlink" Target="https://podminky.urs.cz/item/CS_URS_2025_01/725865311" TargetMode="External" /><Relationship Id="rId81" Type="http://schemas.openxmlformats.org/officeDocument/2006/relationships/hyperlink" Target="https://podminky.urs.cz/item/CS_URS_2025_01/725980122" TargetMode="External" /><Relationship Id="rId82" Type="http://schemas.openxmlformats.org/officeDocument/2006/relationships/hyperlink" Target="https://podminky.urs.cz/item/CS_URS_2025_01/998725121" TargetMode="External" /><Relationship Id="rId83" Type="http://schemas.openxmlformats.org/officeDocument/2006/relationships/hyperlink" Target="https://podminky.urs.cz/item/CS_URS_2025_01/726131041" TargetMode="External" /><Relationship Id="rId84" Type="http://schemas.openxmlformats.org/officeDocument/2006/relationships/hyperlink" Target="https://podminky.urs.cz/item/CS_URS_2025_01/726191001" TargetMode="External" /><Relationship Id="rId85" Type="http://schemas.openxmlformats.org/officeDocument/2006/relationships/hyperlink" Target="https://podminky.urs.cz/item/CS_URS_2025_01/726191002" TargetMode="External" /><Relationship Id="rId86" Type="http://schemas.openxmlformats.org/officeDocument/2006/relationships/hyperlink" Target="https://podminky.urs.cz/item/CS_URS_2025_01/726191011" TargetMode="External" /><Relationship Id="rId87" Type="http://schemas.openxmlformats.org/officeDocument/2006/relationships/hyperlink" Target="https://podminky.urs.cz/item/CS_URS_2025_01/998726131" TargetMode="External" /><Relationship Id="rId88" Type="http://schemas.openxmlformats.org/officeDocument/2006/relationships/hyperlink" Target="https://podminky.urs.cz/item/CS_URS_2025_01/727223103" TargetMode="External" /><Relationship Id="rId89" Type="http://schemas.openxmlformats.org/officeDocument/2006/relationships/hyperlink" Target="https://podminky.urs.cz/item/CS_URS_2025_01/727223105" TargetMode="External" /><Relationship Id="rId90" Type="http://schemas.openxmlformats.org/officeDocument/2006/relationships/hyperlink" Target="https://podminky.urs.cz/item/CS_URS_2025_01/998727121" TargetMode="External" /><Relationship Id="rId91" Type="http://schemas.openxmlformats.org/officeDocument/2006/relationships/hyperlink" Target="https://podminky.urs.cz/item/CS_URS_2025_01/735111810" TargetMode="External" /><Relationship Id="rId92" Type="http://schemas.openxmlformats.org/officeDocument/2006/relationships/hyperlink" Target="https://podminky.urs.cz/item/CS_URS_2025_01/735151373" TargetMode="External" /><Relationship Id="rId93" Type="http://schemas.openxmlformats.org/officeDocument/2006/relationships/hyperlink" Target="https://podminky.urs.cz/item/CS_URS_2025_01/735151377" TargetMode="External" /><Relationship Id="rId94" Type="http://schemas.openxmlformats.org/officeDocument/2006/relationships/hyperlink" Target="https://podminky.urs.cz/item/CS_URS_2025_01/735151379" TargetMode="External" /><Relationship Id="rId95" Type="http://schemas.openxmlformats.org/officeDocument/2006/relationships/hyperlink" Target="https://podminky.urs.cz/item/CS_URS_2025_01/735151380" TargetMode="External" /><Relationship Id="rId96" Type="http://schemas.openxmlformats.org/officeDocument/2006/relationships/hyperlink" Target="https://podminky.urs.cz/item/CS_URS_2025_01/735160132" TargetMode="External" /><Relationship Id="rId97" Type="http://schemas.openxmlformats.org/officeDocument/2006/relationships/hyperlink" Target="https://podminky.urs.cz/item/CS_URS_2025_01/735160143" TargetMode="External" /><Relationship Id="rId98" Type="http://schemas.openxmlformats.org/officeDocument/2006/relationships/hyperlink" Target="https://podminky.urs.cz/item/CS_URS_2025_01/735191905" TargetMode="External" /><Relationship Id="rId99" Type="http://schemas.openxmlformats.org/officeDocument/2006/relationships/hyperlink" Target="https://podminky.urs.cz/item/CS_URS_2025_01/735191910" TargetMode="External" /><Relationship Id="rId100" Type="http://schemas.openxmlformats.org/officeDocument/2006/relationships/hyperlink" Target="https://podminky.urs.cz/item/CS_URS_2025_01/735221842" TargetMode="External" /><Relationship Id="rId101" Type="http://schemas.openxmlformats.org/officeDocument/2006/relationships/hyperlink" Target="https://podminky.urs.cz/item/CS_URS_2025_01/735291800" TargetMode="External" /><Relationship Id="rId102" Type="http://schemas.openxmlformats.org/officeDocument/2006/relationships/hyperlink" Target="https://podminky.urs.cz/item/CS_URS_2025_01/735494811" TargetMode="External" /><Relationship Id="rId103" Type="http://schemas.openxmlformats.org/officeDocument/2006/relationships/hyperlink" Target="https://podminky.urs.cz/item/CS_URS_2025_01/998735121" TargetMode="External" /><Relationship Id="rId104" Type="http://schemas.openxmlformats.org/officeDocument/2006/relationships/hyperlink" Target="https://podminky.urs.cz/item/CS_URS_2025_01/HZS2122" TargetMode="External" /><Relationship Id="rId105" Type="http://schemas.openxmlformats.org/officeDocument/2006/relationships/hyperlink" Target="https://podminky.urs.cz/item/CS_URS_2025_01/HZS2212" TargetMode="External" /><Relationship Id="rId106" Type="http://schemas.openxmlformats.org/officeDocument/2006/relationships/hyperlink" Target="https://podminky.urs.cz/item/CS_URS_2025_01/HZS2222" TargetMode="External" /><Relationship Id="rId107" Type="http://schemas.openxmlformats.org/officeDocument/2006/relationships/hyperlink" Target="https://podminky.urs.cz/item/CS_URS_2025_01/HZS2491" TargetMode="External" /><Relationship Id="rId108" Type="http://schemas.openxmlformats.org/officeDocument/2006/relationships/hyperlink" Target="https://podminky.urs.cz/item/CS_URS_2025_01/HZS3212" TargetMode="External" /><Relationship Id="rId10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5_01/030001000" TargetMode="External" /><Relationship Id="rId2" Type="http://schemas.openxmlformats.org/officeDocument/2006/relationships/hyperlink" Target="https://podminky.urs.cz/item/CS_URS_2025_01/040001000" TargetMode="External" /><Relationship Id="rId3" Type="http://schemas.openxmlformats.org/officeDocument/2006/relationships/hyperlink" Target="https://podminky.urs.cz/item/CS_URS_2025_01/070001000" TargetMode="External" /><Relationship Id="rId4" Type="http://schemas.openxmlformats.org/officeDocument/2006/relationships/hyperlink" Target="https://podminky.urs.cz/item/CS_URS_2025_01/090001000" TargetMode="External" /><Relationship Id="rId5"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37</v>
      </c>
      <c r="AO19" s="24"/>
      <c r="AP19" s="24"/>
      <c r="AQ19" s="24"/>
      <c r="AR19" s="22"/>
      <c r="BE19" s="33"/>
      <c r="BS19" s="19" t="s">
        <v>6</v>
      </c>
    </row>
    <row r="20" s="1" customFormat="1" ht="18.48" customHeight="1">
      <c r="B20" s="23"/>
      <c r="C20" s="24"/>
      <c r="D20" s="24"/>
      <c r="E20" s="29" t="s">
        <v>38</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39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42</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43</v>
      </c>
      <c r="M28" s="47"/>
      <c r="N28" s="47"/>
      <c r="O28" s="47"/>
      <c r="P28" s="47"/>
      <c r="Q28" s="42"/>
      <c r="R28" s="42"/>
      <c r="S28" s="42"/>
      <c r="T28" s="42"/>
      <c r="U28" s="42"/>
      <c r="V28" s="42"/>
      <c r="W28" s="47" t="s">
        <v>44</v>
      </c>
      <c r="X28" s="47"/>
      <c r="Y28" s="47"/>
      <c r="Z28" s="47"/>
      <c r="AA28" s="47"/>
      <c r="AB28" s="47"/>
      <c r="AC28" s="47"/>
      <c r="AD28" s="47"/>
      <c r="AE28" s="47"/>
      <c r="AF28" s="42"/>
      <c r="AG28" s="42"/>
      <c r="AH28" s="42"/>
      <c r="AI28" s="42"/>
      <c r="AJ28" s="42"/>
      <c r="AK28" s="47" t="s">
        <v>45</v>
      </c>
      <c r="AL28" s="47"/>
      <c r="AM28" s="47"/>
      <c r="AN28" s="47"/>
      <c r="AO28" s="47"/>
      <c r="AP28" s="42"/>
      <c r="AQ28" s="42"/>
      <c r="AR28" s="46"/>
      <c r="BE28" s="33"/>
    </row>
    <row r="29" s="3" customFormat="1" ht="14.4" customHeight="1">
      <c r="A29" s="3"/>
      <c r="B29" s="48"/>
      <c r="C29" s="49"/>
      <c r="D29" s="34" t="s">
        <v>46</v>
      </c>
      <c r="E29" s="49"/>
      <c r="F29" s="34" t="s">
        <v>47</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48</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49</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50</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51</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52</v>
      </c>
      <c r="E35" s="56"/>
      <c r="F35" s="56"/>
      <c r="G35" s="56"/>
      <c r="H35" s="56"/>
      <c r="I35" s="56"/>
      <c r="J35" s="56"/>
      <c r="K35" s="56"/>
      <c r="L35" s="56"/>
      <c r="M35" s="56"/>
      <c r="N35" s="56"/>
      <c r="O35" s="56"/>
      <c r="P35" s="56"/>
      <c r="Q35" s="56"/>
      <c r="R35" s="56"/>
      <c r="S35" s="56"/>
      <c r="T35" s="57" t="s">
        <v>53</v>
      </c>
      <c r="U35" s="56"/>
      <c r="V35" s="56"/>
      <c r="W35" s="56"/>
      <c r="X35" s="58" t="s">
        <v>54</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55</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25_02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Rekonstrukce hygienického zařízení, MŠ Paraplíčko Havířov</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ul. Mozartova 1092/2</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30. 1. 2025</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MŠ Paraplíčko, Havířov, p.o.</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 xml:space="preserve"> </v>
      </c>
      <c r="AN49" s="66"/>
      <c r="AO49" s="66"/>
      <c r="AP49" s="66"/>
      <c r="AQ49" s="42"/>
      <c r="AR49" s="46"/>
      <c r="AS49" s="76" t="s">
        <v>56</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Amun Pro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57</v>
      </c>
      <c r="D52" s="89"/>
      <c r="E52" s="89"/>
      <c r="F52" s="89"/>
      <c r="G52" s="89"/>
      <c r="H52" s="90"/>
      <c r="I52" s="91" t="s">
        <v>58</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59</v>
      </c>
      <c r="AH52" s="89"/>
      <c r="AI52" s="89"/>
      <c r="AJ52" s="89"/>
      <c r="AK52" s="89"/>
      <c r="AL52" s="89"/>
      <c r="AM52" s="89"/>
      <c r="AN52" s="91" t="s">
        <v>60</v>
      </c>
      <c r="AO52" s="89"/>
      <c r="AP52" s="89"/>
      <c r="AQ52" s="93" t="s">
        <v>61</v>
      </c>
      <c r="AR52" s="46"/>
      <c r="AS52" s="94" t="s">
        <v>62</v>
      </c>
      <c r="AT52" s="95" t="s">
        <v>63</v>
      </c>
      <c r="AU52" s="95" t="s">
        <v>64</v>
      </c>
      <c r="AV52" s="95" t="s">
        <v>65</v>
      </c>
      <c r="AW52" s="95" t="s">
        <v>66</v>
      </c>
      <c r="AX52" s="95" t="s">
        <v>67</v>
      </c>
      <c r="AY52" s="95" t="s">
        <v>68</v>
      </c>
      <c r="AZ52" s="95" t="s">
        <v>69</v>
      </c>
      <c r="BA52" s="95" t="s">
        <v>70</v>
      </c>
      <c r="BB52" s="95" t="s">
        <v>71</v>
      </c>
      <c r="BC52" s="95" t="s">
        <v>72</v>
      </c>
      <c r="BD52" s="96" t="s">
        <v>73</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74</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ROUND(SUM(AG55:AG60),2)</f>
        <v>0</v>
      </c>
      <c r="AH54" s="103"/>
      <c r="AI54" s="103"/>
      <c r="AJ54" s="103"/>
      <c r="AK54" s="103"/>
      <c r="AL54" s="103"/>
      <c r="AM54" s="103"/>
      <c r="AN54" s="104">
        <f>SUM(AG54,AT54)</f>
        <v>0</v>
      </c>
      <c r="AO54" s="104"/>
      <c r="AP54" s="104"/>
      <c r="AQ54" s="105" t="s">
        <v>19</v>
      </c>
      <c r="AR54" s="106"/>
      <c r="AS54" s="107">
        <f>ROUND(SUM(AS55:AS60),2)</f>
        <v>0</v>
      </c>
      <c r="AT54" s="108">
        <f>ROUND(SUM(AV54:AW54),2)</f>
        <v>0</v>
      </c>
      <c r="AU54" s="109">
        <f>ROUND(SUM(AU55:AU60),5)</f>
        <v>0</v>
      </c>
      <c r="AV54" s="108">
        <f>ROUND(AZ54*L29,2)</f>
        <v>0</v>
      </c>
      <c r="AW54" s="108">
        <f>ROUND(BA54*L30,2)</f>
        <v>0</v>
      </c>
      <c r="AX54" s="108">
        <f>ROUND(BB54*L29,2)</f>
        <v>0</v>
      </c>
      <c r="AY54" s="108">
        <f>ROUND(BC54*L30,2)</f>
        <v>0</v>
      </c>
      <c r="AZ54" s="108">
        <f>ROUND(SUM(AZ55:AZ60),2)</f>
        <v>0</v>
      </c>
      <c r="BA54" s="108">
        <f>ROUND(SUM(BA55:BA60),2)</f>
        <v>0</v>
      </c>
      <c r="BB54" s="108">
        <f>ROUND(SUM(BB55:BB60),2)</f>
        <v>0</v>
      </c>
      <c r="BC54" s="108">
        <f>ROUND(SUM(BC55:BC60),2)</f>
        <v>0</v>
      </c>
      <c r="BD54" s="110">
        <f>ROUND(SUM(BD55:BD60),2)</f>
        <v>0</v>
      </c>
      <c r="BE54" s="6"/>
      <c r="BS54" s="111" t="s">
        <v>75</v>
      </c>
      <c r="BT54" s="111" t="s">
        <v>76</v>
      </c>
      <c r="BU54" s="112" t="s">
        <v>77</v>
      </c>
      <c r="BV54" s="111" t="s">
        <v>78</v>
      </c>
      <c r="BW54" s="111" t="s">
        <v>5</v>
      </c>
      <c r="BX54" s="111" t="s">
        <v>79</v>
      </c>
      <c r="CL54" s="111" t="s">
        <v>19</v>
      </c>
    </row>
    <row r="55" s="7" customFormat="1" ht="16.5" customHeight="1">
      <c r="A55" s="113" t="s">
        <v>80</v>
      </c>
      <c r="B55" s="114"/>
      <c r="C55" s="115"/>
      <c r="D55" s="116" t="s">
        <v>81</v>
      </c>
      <c r="E55" s="116"/>
      <c r="F55" s="116"/>
      <c r="G55" s="116"/>
      <c r="H55" s="116"/>
      <c r="I55" s="117"/>
      <c r="J55" s="116" t="s">
        <v>82</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Bourací práce'!J30</f>
        <v>0</v>
      </c>
      <c r="AH55" s="117"/>
      <c r="AI55" s="117"/>
      <c r="AJ55" s="117"/>
      <c r="AK55" s="117"/>
      <c r="AL55" s="117"/>
      <c r="AM55" s="117"/>
      <c r="AN55" s="118">
        <f>SUM(AG55,AT55)</f>
        <v>0</v>
      </c>
      <c r="AO55" s="117"/>
      <c r="AP55" s="117"/>
      <c r="AQ55" s="119" t="s">
        <v>83</v>
      </c>
      <c r="AR55" s="120"/>
      <c r="AS55" s="121">
        <v>0</v>
      </c>
      <c r="AT55" s="122">
        <f>ROUND(SUM(AV55:AW55),2)</f>
        <v>0</v>
      </c>
      <c r="AU55" s="123">
        <f>'01 - Bourací práce'!P91</f>
        <v>0</v>
      </c>
      <c r="AV55" s="122">
        <f>'01 - Bourací práce'!J33</f>
        <v>0</v>
      </c>
      <c r="AW55" s="122">
        <f>'01 - Bourací práce'!J34</f>
        <v>0</v>
      </c>
      <c r="AX55" s="122">
        <f>'01 - Bourací práce'!J35</f>
        <v>0</v>
      </c>
      <c r="AY55" s="122">
        <f>'01 - Bourací práce'!J36</f>
        <v>0</v>
      </c>
      <c r="AZ55" s="122">
        <f>'01 - Bourací práce'!F33</f>
        <v>0</v>
      </c>
      <c r="BA55" s="122">
        <f>'01 - Bourací práce'!F34</f>
        <v>0</v>
      </c>
      <c r="BB55" s="122">
        <f>'01 - Bourací práce'!F35</f>
        <v>0</v>
      </c>
      <c r="BC55" s="122">
        <f>'01 - Bourací práce'!F36</f>
        <v>0</v>
      </c>
      <c r="BD55" s="124">
        <f>'01 - Bourací práce'!F37</f>
        <v>0</v>
      </c>
      <c r="BE55" s="7"/>
      <c r="BT55" s="125" t="s">
        <v>84</v>
      </c>
      <c r="BV55" s="125" t="s">
        <v>78</v>
      </c>
      <c r="BW55" s="125" t="s">
        <v>85</v>
      </c>
      <c r="BX55" s="125" t="s">
        <v>5</v>
      </c>
      <c r="CL55" s="125" t="s">
        <v>19</v>
      </c>
      <c r="CM55" s="125" t="s">
        <v>86</v>
      </c>
    </row>
    <row r="56" s="7" customFormat="1" ht="16.5" customHeight="1">
      <c r="A56" s="113" t="s">
        <v>80</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 Stavba'!J30</f>
        <v>0</v>
      </c>
      <c r="AH56" s="117"/>
      <c r="AI56" s="117"/>
      <c r="AJ56" s="117"/>
      <c r="AK56" s="117"/>
      <c r="AL56" s="117"/>
      <c r="AM56" s="117"/>
      <c r="AN56" s="118">
        <f>SUM(AG56,AT56)</f>
        <v>0</v>
      </c>
      <c r="AO56" s="117"/>
      <c r="AP56" s="117"/>
      <c r="AQ56" s="119" t="s">
        <v>83</v>
      </c>
      <c r="AR56" s="120"/>
      <c r="AS56" s="121">
        <v>0</v>
      </c>
      <c r="AT56" s="122">
        <f>ROUND(SUM(AV56:AW56),2)</f>
        <v>0</v>
      </c>
      <c r="AU56" s="123">
        <f>'02 - Stavba'!P96</f>
        <v>0</v>
      </c>
      <c r="AV56" s="122">
        <f>'02 - Stavba'!J33</f>
        <v>0</v>
      </c>
      <c r="AW56" s="122">
        <f>'02 - Stavba'!J34</f>
        <v>0</v>
      </c>
      <c r="AX56" s="122">
        <f>'02 - Stavba'!J35</f>
        <v>0</v>
      </c>
      <c r="AY56" s="122">
        <f>'02 - Stavba'!J36</f>
        <v>0</v>
      </c>
      <c r="AZ56" s="122">
        <f>'02 - Stavba'!F33</f>
        <v>0</v>
      </c>
      <c r="BA56" s="122">
        <f>'02 - Stavba'!F34</f>
        <v>0</v>
      </c>
      <c r="BB56" s="122">
        <f>'02 - Stavba'!F35</f>
        <v>0</v>
      </c>
      <c r="BC56" s="122">
        <f>'02 - Stavba'!F36</f>
        <v>0</v>
      </c>
      <c r="BD56" s="124">
        <f>'02 - Stavba'!F37</f>
        <v>0</v>
      </c>
      <c r="BE56" s="7"/>
      <c r="BT56" s="125" t="s">
        <v>84</v>
      </c>
      <c r="BV56" s="125" t="s">
        <v>78</v>
      </c>
      <c r="BW56" s="125" t="s">
        <v>89</v>
      </c>
      <c r="BX56" s="125" t="s">
        <v>5</v>
      </c>
      <c r="CL56" s="125" t="s">
        <v>19</v>
      </c>
      <c r="CM56" s="125" t="s">
        <v>86</v>
      </c>
    </row>
    <row r="57" s="7" customFormat="1" ht="16.5" customHeight="1">
      <c r="A57" s="113" t="s">
        <v>80</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 Vybavení'!J30</f>
        <v>0</v>
      </c>
      <c r="AH57" s="117"/>
      <c r="AI57" s="117"/>
      <c r="AJ57" s="117"/>
      <c r="AK57" s="117"/>
      <c r="AL57" s="117"/>
      <c r="AM57" s="117"/>
      <c r="AN57" s="118">
        <f>SUM(AG57,AT57)</f>
        <v>0</v>
      </c>
      <c r="AO57" s="117"/>
      <c r="AP57" s="117"/>
      <c r="AQ57" s="119" t="s">
        <v>83</v>
      </c>
      <c r="AR57" s="120"/>
      <c r="AS57" s="121">
        <v>0</v>
      </c>
      <c r="AT57" s="122">
        <f>ROUND(SUM(AV57:AW57),2)</f>
        <v>0</v>
      </c>
      <c r="AU57" s="123">
        <f>'03 - Vybavení'!P79</f>
        <v>0</v>
      </c>
      <c r="AV57" s="122">
        <f>'03 - Vybavení'!J33</f>
        <v>0</v>
      </c>
      <c r="AW57" s="122">
        <f>'03 - Vybavení'!J34</f>
        <v>0</v>
      </c>
      <c r="AX57" s="122">
        <f>'03 - Vybavení'!J35</f>
        <v>0</v>
      </c>
      <c r="AY57" s="122">
        <f>'03 - Vybavení'!J36</f>
        <v>0</v>
      </c>
      <c r="AZ57" s="122">
        <f>'03 - Vybavení'!F33</f>
        <v>0</v>
      </c>
      <c r="BA57" s="122">
        <f>'03 - Vybavení'!F34</f>
        <v>0</v>
      </c>
      <c r="BB57" s="122">
        <f>'03 - Vybavení'!F35</f>
        <v>0</v>
      </c>
      <c r="BC57" s="122">
        <f>'03 - Vybavení'!F36</f>
        <v>0</v>
      </c>
      <c r="BD57" s="124">
        <f>'03 - Vybavení'!F37</f>
        <v>0</v>
      </c>
      <c r="BE57" s="7"/>
      <c r="BT57" s="125" t="s">
        <v>84</v>
      </c>
      <c r="BV57" s="125" t="s">
        <v>78</v>
      </c>
      <c r="BW57" s="125" t="s">
        <v>92</v>
      </c>
      <c r="BX57" s="125" t="s">
        <v>5</v>
      </c>
      <c r="CL57" s="125" t="s">
        <v>19</v>
      </c>
      <c r="CM57" s="125" t="s">
        <v>86</v>
      </c>
    </row>
    <row r="58" s="7" customFormat="1" ht="16.5" customHeight="1">
      <c r="A58" s="113" t="s">
        <v>80</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 ZTI, ÚT'!J30</f>
        <v>0</v>
      </c>
      <c r="AH58" s="117"/>
      <c r="AI58" s="117"/>
      <c r="AJ58" s="117"/>
      <c r="AK58" s="117"/>
      <c r="AL58" s="117"/>
      <c r="AM58" s="117"/>
      <c r="AN58" s="118">
        <f>SUM(AG58,AT58)</f>
        <v>0</v>
      </c>
      <c r="AO58" s="117"/>
      <c r="AP58" s="117"/>
      <c r="AQ58" s="119" t="s">
        <v>83</v>
      </c>
      <c r="AR58" s="120"/>
      <c r="AS58" s="121">
        <v>0</v>
      </c>
      <c r="AT58" s="122">
        <f>ROUND(SUM(AV58:AW58),2)</f>
        <v>0</v>
      </c>
      <c r="AU58" s="123">
        <f>'04 - ZTI, ÚT'!P87</f>
        <v>0</v>
      </c>
      <c r="AV58" s="122">
        <f>'04 - ZTI, ÚT'!J33</f>
        <v>0</v>
      </c>
      <c r="AW58" s="122">
        <f>'04 - ZTI, ÚT'!J34</f>
        <v>0</v>
      </c>
      <c r="AX58" s="122">
        <f>'04 - ZTI, ÚT'!J35</f>
        <v>0</v>
      </c>
      <c r="AY58" s="122">
        <f>'04 - ZTI, ÚT'!J36</f>
        <v>0</v>
      </c>
      <c r="AZ58" s="122">
        <f>'04 - ZTI, ÚT'!F33</f>
        <v>0</v>
      </c>
      <c r="BA58" s="122">
        <f>'04 - ZTI, ÚT'!F34</f>
        <v>0</v>
      </c>
      <c r="BB58" s="122">
        <f>'04 - ZTI, ÚT'!F35</f>
        <v>0</v>
      </c>
      <c r="BC58" s="122">
        <f>'04 - ZTI, ÚT'!F36</f>
        <v>0</v>
      </c>
      <c r="BD58" s="124">
        <f>'04 - ZTI, ÚT'!F37</f>
        <v>0</v>
      </c>
      <c r="BE58" s="7"/>
      <c r="BT58" s="125" t="s">
        <v>84</v>
      </c>
      <c r="BV58" s="125" t="s">
        <v>78</v>
      </c>
      <c r="BW58" s="125" t="s">
        <v>95</v>
      </c>
      <c r="BX58" s="125" t="s">
        <v>5</v>
      </c>
      <c r="CL58" s="125" t="s">
        <v>19</v>
      </c>
      <c r="CM58" s="125" t="s">
        <v>86</v>
      </c>
    </row>
    <row r="59" s="7" customFormat="1" ht="16.5" customHeight="1">
      <c r="A59" s="113" t="s">
        <v>80</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 Elektro'!J30</f>
        <v>0</v>
      </c>
      <c r="AH59" s="117"/>
      <c r="AI59" s="117"/>
      <c r="AJ59" s="117"/>
      <c r="AK59" s="117"/>
      <c r="AL59" s="117"/>
      <c r="AM59" s="117"/>
      <c r="AN59" s="118">
        <f>SUM(AG59,AT59)</f>
        <v>0</v>
      </c>
      <c r="AO59" s="117"/>
      <c r="AP59" s="117"/>
      <c r="AQ59" s="119" t="s">
        <v>83</v>
      </c>
      <c r="AR59" s="120"/>
      <c r="AS59" s="121">
        <v>0</v>
      </c>
      <c r="AT59" s="122">
        <f>ROUND(SUM(AV59:AW59),2)</f>
        <v>0</v>
      </c>
      <c r="AU59" s="123">
        <f>'05 - Elektro'!P86</f>
        <v>0</v>
      </c>
      <c r="AV59" s="122">
        <f>'05 - Elektro'!J33</f>
        <v>0</v>
      </c>
      <c r="AW59" s="122">
        <f>'05 - Elektro'!J34</f>
        <v>0</v>
      </c>
      <c r="AX59" s="122">
        <f>'05 - Elektro'!J35</f>
        <v>0</v>
      </c>
      <c r="AY59" s="122">
        <f>'05 - Elektro'!J36</f>
        <v>0</v>
      </c>
      <c r="AZ59" s="122">
        <f>'05 - Elektro'!F33</f>
        <v>0</v>
      </c>
      <c r="BA59" s="122">
        <f>'05 - Elektro'!F34</f>
        <v>0</v>
      </c>
      <c r="BB59" s="122">
        <f>'05 - Elektro'!F35</f>
        <v>0</v>
      </c>
      <c r="BC59" s="122">
        <f>'05 - Elektro'!F36</f>
        <v>0</v>
      </c>
      <c r="BD59" s="124">
        <f>'05 - Elektro'!F37</f>
        <v>0</v>
      </c>
      <c r="BE59" s="7"/>
      <c r="BT59" s="125" t="s">
        <v>84</v>
      </c>
      <c r="BV59" s="125" t="s">
        <v>78</v>
      </c>
      <c r="BW59" s="125" t="s">
        <v>98</v>
      </c>
      <c r="BX59" s="125" t="s">
        <v>5</v>
      </c>
      <c r="CL59" s="125" t="s">
        <v>19</v>
      </c>
      <c r="CM59" s="125" t="s">
        <v>86</v>
      </c>
    </row>
    <row r="60" s="7" customFormat="1" ht="16.5" customHeight="1">
      <c r="A60" s="113" t="s">
        <v>80</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 VRN'!J30</f>
        <v>0</v>
      </c>
      <c r="AH60" s="117"/>
      <c r="AI60" s="117"/>
      <c r="AJ60" s="117"/>
      <c r="AK60" s="117"/>
      <c r="AL60" s="117"/>
      <c r="AM60" s="117"/>
      <c r="AN60" s="118">
        <f>SUM(AG60,AT60)</f>
        <v>0</v>
      </c>
      <c r="AO60" s="117"/>
      <c r="AP60" s="117"/>
      <c r="AQ60" s="119" t="s">
        <v>83</v>
      </c>
      <c r="AR60" s="120"/>
      <c r="AS60" s="126">
        <v>0</v>
      </c>
      <c r="AT60" s="127">
        <f>ROUND(SUM(AV60:AW60),2)</f>
        <v>0</v>
      </c>
      <c r="AU60" s="128">
        <f>'06 - VRN'!P84</f>
        <v>0</v>
      </c>
      <c r="AV60" s="127">
        <f>'06 - VRN'!J33</f>
        <v>0</v>
      </c>
      <c r="AW60" s="127">
        <f>'06 - VRN'!J34</f>
        <v>0</v>
      </c>
      <c r="AX60" s="127">
        <f>'06 - VRN'!J35</f>
        <v>0</v>
      </c>
      <c r="AY60" s="127">
        <f>'06 - VRN'!J36</f>
        <v>0</v>
      </c>
      <c r="AZ60" s="127">
        <f>'06 - VRN'!F33</f>
        <v>0</v>
      </c>
      <c r="BA60" s="127">
        <f>'06 - VRN'!F34</f>
        <v>0</v>
      </c>
      <c r="BB60" s="127">
        <f>'06 - VRN'!F35</f>
        <v>0</v>
      </c>
      <c r="BC60" s="127">
        <f>'06 - VRN'!F36</f>
        <v>0</v>
      </c>
      <c r="BD60" s="129">
        <f>'06 - VRN'!F37</f>
        <v>0</v>
      </c>
      <c r="BE60" s="7"/>
      <c r="BT60" s="125" t="s">
        <v>84</v>
      </c>
      <c r="BV60" s="125" t="s">
        <v>78</v>
      </c>
      <c r="BW60" s="125" t="s">
        <v>101</v>
      </c>
      <c r="BX60" s="125" t="s">
        <v>5</v>
      </c>
      <c r="CL60" s="125" t="s">
        <v>19</v>
      </c>
      <c r="CM60" s="125" t="s">
        <v>86</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n90idQX0ZUUOh2NqpyKDGUmsCFSjvKoxuxQKl/PK0qFJ6ifxXVTaUmEURS3p5lJBRMU1mAr9UJNwXLxHwsPYzg==" hashValue="MfFPVnYsgyXLFFrjoeHCxi9E3DMdYzHhrTUaSvMrSYsHsqq3/37WXJBC+Rqqq9c7RunLl6JjH+tNxMq5VOTltA=="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Bourací práce'!C2" display="/"/>
    <hyperlink ref="A56" location="'02 - Stavba'!C2" display="/"/>
    <hyperlink ref="A57" location="'03 - Vybavení'!C2" display="/"/>
    <hyperlink ref="A58" location="'04 - ZTI, ÚT'!C2" display="/"/>
    <hyperlink ref="A59" location="'05 - Elektro'!C2" display="/"/>
    <hyperlink ref="A60" location="'06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ROUND((SUM(BE91:BE203)),  2)</f>
        <v>0</v>
      </c>
      <c r="G33" s="40"/>
      <c r="H33" s="40"/>
      <c r="I33" s="150">
        <v>0.20999999999999999</v>
      </c>
      <c r="J33" s="149">
        <f>ROUND(((SUM(BE91:BE203))*I33),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ROUND((SUM(BF91:BF203)),  2)</f>
        <v>0</v>
      </c>
      <c r="G34" s="40"/>
      <c r="H34" s="40"/>
      <c r="I34" s="150">
        <v>0.12</v>
      </c>
      <c r="J34" s="149">
        <f>ROUND(((SUM(BF91:BF203))*I34),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ROUND((SUM(BG91:BG203)),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ROUND((SUM(BH91:BH203)),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ROUND((SUM(BI91:BI203)),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 Bourací práce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108</v>
      </c>
    </row>
    <row r="60" s="9" customFormat="1" ht="24.96" customHeight="1">
      <c r="A60" s="9"/>
      <c r="B60" s="167"/>
      <c r="C60" s="168"/>
      <c r="D60" s="169" t="s">
        <v>109</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110</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111</v>
      </c>
      <c r="E62" s="176"/>
      <c r="F62" s="176"/>
      <c r="G62" s="176"/>
      <c r="H62" s="176"/>
      <c r="I62" s="176"/>
      <c r="J62" s="177">
        <f>J131</f>
        <v>0</v>
      </c>
      <c r="K62" s="174"/>
      <c r="L62" s="178"/>
      <c r="S62" s="10"/>
      <c r="T62" s="10"/>
      <c r="U62" s="10"/>
      <c r="V62" s="10"/>
      <c r="W62" s="10"/>
      <c r="X62" s="10"/>
      <c r="Y62" s="10"/>
      <c r="Z62" s="10"/>
      <c r="AA62" s="10"/>
      <c r="AB62" s="10"/>
      <c r="AC62" s="10"/>
      <c r="AD62" s="10"/>
      <c r="AE62" s="10"/>
    </row>
    <row r="63" s="9" customFormat="1" ht="24.96" customHeight="1">
      <c r="A63" s="9"/>
      <c r="B63" s="167"/>
      <c r="C63" s="168"/>
      <c r="D63" s="169" t="s">
        <v>112</v>
      </c>
      <c r="E63" s="170"/>
      <c r="F63" s="170"/>
      <c r="G63" s="170"/>
      <c r="H63" s="170"/>
      <c r="I63" s="170"/>
      <c r="J63" s="171">
        <f>J150</f>
        <v>0</v>
      </c>
      <c r="K63" s="168"/>
      <c r="L63" s="172"/>
      <c r="S63" s="9"/>
      <c r="T63" s="9"/>
      <c r="U63" s="9"/>
      <c r="V63" s="9"/>
      <c r="W63" s="9"/>
      <c r="X63" s="9"/>
      <c r="Y63" s="9"/>
      <c r="Z63" s="9"/>
      <c r="AA63" s="9"/>
      <c r="AB63" s="9"/>
      <c r="AC63" s="9"/>
      <c r="AD63" s="9"/>
      <c r="AE63" s="9"/>
    </row>
    <row r="64" s="10" customFormat="1" ht="19.92" customHeight="1">
      <c r="A64" s="10"/>
      <c r="B64" s="173"/>
      <c r="C64" s="174"/>
      <c r="D64" s="175" t="s">
        <v>113</v>
      </c>
      <c r="E64" s="176"/>
      <c r="F64" s="176"/>
      <c r="G64" s="176"/>
      <c r="H64" s="176"/>
      <c r="I64" s="176"/>
      <c r="J64" s="177">
        <f>J151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114</v>
      </c>
      <c r="E65" s="176"/>
      <c r="F65" s="176"/>
      <c r="G65" s="176"/>
      <c r="H65" s="176"/>
      <c r="I65" s="176"/>
      <c r="J65" s="177">
        <f>J157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115</v>
      </c>
      <c r="E66" s="176"/>
      <c r="F66" s="176"/>
      <c r="G66" s="176"/>
      <c r="H66" s="176"/>
      <c r="I66" s="176"/>
      <c r="J66" s="177">
        <f>J160</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116</v>
      </c>
      <c r="E67" s="176"/>
      <c r="F67" s="176"/>
      <c r="G67" s="176"/>
      <c r="H67" s="176"/>
      <c r="I67" s="176"/>
      <c r="J67" s="177">
        <f>J165</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117</v>
      </c>
      <c r="E68" s="176"/>
      <c r="F68" s="176"/>
      <c r="G68" s="176"/>
      <c r="H68" s="176"/>
      <c r="I68" s="176"/>
      <c r="J68" s="177">
        <f>J175</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118</v>
      </c>
      <c r="E69" s="176"/>
      <c r="F69" s="176"/>
      <c r="G69" s="176"/>
      <c r="H69" s="176"/>
      <c r="I69" s="176"/>
      <c r="J69" s="177">
        <f>J179</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119</v>
      </c>
      <c r="E70" s="176"/>
      <c r="F70" s="176"/>
      <c r="G70" s="176"/>
      <c r="H70" s="176"/>
      <c r="I70" s="176"/>
      <c r="J70" s="177">
        <f>J186</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120</v>
      </c>
      <c r="E71" s="176"/>
      <c r="F71" s="176"/>
      <c r="G71" s="176"/>
      <c r="H71" s="176"/>
      <c r="I71" s="176"/>
      <c r="J71" s="177">
        <f>J193</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121</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Rekonstrukce hygienického zařízení, MŠ Paraplíčko Havířov</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103</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01 - Bourací práce</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F12</f>
        <v>ul. Mozartova 1092/2</v>
      </c>
      <c r="G85" s="42"/>
      <c r="H85" s="42"/>
      <c r="I85" s="34" t="s">
        <v>23</v>
      </c>
      <c r="J85" s="74" t="str">
        <f>IF(J12="","",J12)</f>
        <v>30. 1. 2025</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E15</f>
        <v>MŠ Paraplíčko, Havířov, p.o.</v>
      </c>
      <c r="G87" s="42"/>
      <c r="H87" s="42"/>
      <c r="I87" s="34" t="s">
        <v>33</v>
      </c>
      <c r="J87" s="38" t="str">
        <f>E21</f>
        <v xml:space="preserve"> </v>
      </c>
      <c r="K87" s="42"/>
      <c r="L87" s="136"/>
      <c r="S87" s="40"/>
      <c r="T87" s="40"/>
      <c r="U87" s="40"/>
      <c r="V87" s="40"/>
      <c r="W87" s="40"/>
      <c r="X87" s="40"/>
      <c r="Y87" s="40"/>
      <c r="Z87" s="40"/>
      <c r="AA87" s="40"/>
      <c r="AB87" s="40"/>
      <c r="AC87" s="40"/>
      <c r="AD87" s="40"/>
      <c r="AE87" s="40"/>
    </row>
    <row r="88" s="2" customFormat="1" ht="15.15" customHeight="1">
      <c r="A88" s="40"/>
      <c r="B88" s="41"/>
      <c r="C88" s="34" t="s">
        <v>31</v>
      </c>
      <c r="D88" s="42"/>
      <c r="E88" s="42"/>
      <c r="F88" s="29" t="str">
        <f>IF(E18="","",E18)</f>
        <v>Vyplň údaj</v>
      </c>
      <c r="G88" s="42"/>
      <c r="H88" s="42"/>
      <c r="I88" s="34" t="s">
        <v>36</v>
      </c>
      <c r="J88" s="38" t="str">
        <f>E24</f>
        <v>Amun Pro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122</v>
      </c>
      <c r="D90" s="182" t="s">
        <v>61</v>
      </c>
      <c r="E90" s="182" t="s">
        <v>57</v>
      </c>
      <c r="F90" s="182" t="s">
        <v>58</v>
      </c>
      <c r="G90" s="182" t="s">
        <v>123</v>
      </c>
      <c r="H90" s="182" t="s">
        <v>124</v>
      </c>
      <c r="I90" s="182" t="s">
        <v>125</v>
      </c>
      <c r="J90" s="182" t="s">
        <v>107</v>
      </c>
      <c r="K90" s="183" t="s">
        <v>126</v>
      </c>
      <c r="L90" s="184"/>
      <c r="M90" s="94" t="s">
        <v>19</v>
      </c>
      <c r="N90" s="95" t="s">
        <v>46</v>
      </c>
      <c r="O90" s="95" t="s">
        <v>127</v>
      </c>
      <c r="P90" s="95" t="s">
        <v>128</v>
      </c>
      <c r="Q90" s="95" t="s">
        <v>129</v>
      </c>
      <c r="R90" s="95" t="s">
        <v>130</v>
      </c>
      <c r="S90" s="95" t="s">
        <v>131</v>
      </c>
      <c r="T90" s="96" t="s">
        <v>132</v>
      </c>
      <c r="U90" s="179"/>
      <c r="V90" s="179"/>
      <c r="W90" s="179"/>
      <c r="X90" s="179"/>
      <c r="Y90" s="179"/>
      <c r="Z90" s="179"/>
      <c r="AA90" s="179"/>
      <c r="AB90" s="179"/>
      <c r="AC90" s="179"/>
      <c r="AD90" s="179"/>
      <c r="AE90" s="179"/>
    </row>
    <row r="91" s="2" customFormat="1" ht="22.8" customHeight="1">
      <c r="A91" s="40"/>
      <c r="B91" s="41"/>
      <c r="C91" s="101" t="s">
        <v>133</v>
      </c>
      <c r="D91" s="42"/>
      <c r="E91" s="42"/>
      <c r="F91" s="42"/>
      <c r="G91" s="42"/>
      <c r="H91" s="42"/>
      <c r="I91" s="42"/>
      <c r="J91" s="185">
        <f>BK91</f>
        <v>0</v>
      </c>
      <c r="K91" s="42"/>
      <c r="L91" s="46"/>
      <c r="M91" s="97"/>
      <c r="N91" s="186"/>
      <c r="O91" s="98"/>
      <c r="P91" s="187">
        <f>P92+P150</f>
        <v>0</v>
      </c>
      <c r="Q91" s="98"/>
      <c r="R91" s="187">
        <f>R92+R150</f>
        <v>0.25590000000000002</v>
      </c>
      <c r="S91" s="98"/>
      <c r="T91" s="188">
        <f>T92+T150</f>
        <v>54.220231900000002</v>
      </c>
      <c r="U91" s="40"/>
      <c r="V91" s="40"/>
      <c r="W91" s="40"/>
      <c r="X91" s="40"/>
      <c r="Y91" s="40"/>
      <c r="Z91" s="40"/>
      <c r="AA91" s="40"/>
      <c r="AB91" s="40"/>
      <c r="AC91" s="40"/>
      <c r="AD91" s="40"/>
      <c r="AE91" s="40"/>
      <c r="AT91" s="19" t="s">
        <v>75</v>
      </c>
      <c r="AU91" s="19" t="s">
        <v>108</v>
      </c>
      <c r="BK91" s="189">
        <f>BK92+BK150</f>
        <v>0</v>
      </c>
    </row>
    <row r="92" s="12" customFormat="1" ht="25.92" customHeight="1">
      <c r="A92" s="12"/>
      <c r="B92" s="190"/>
      <c r="C92" s="191"/>
      <c r="D92" s="192" t="s">
        <v>75</v>
      </c>
      <c r="E92" s="193" t="s">
        <v>134</v>
      </c>
      <c r="F92" s="193" t="s">
        <v>135</v>
      </c>
      <c r="G92" s="191"/>
      <c r="H92" s="191"/>
      <c r="I92" s="194"/>
      <c r="J92" s="195">
        <f>BK92</f>
        <v>0</v>
      </c>
      <c r="K92" s="191"/>
      <c r="L92" s="196"/>
      <c r="M92" s="197"/>
      <c r="N92" s="198"/>
      <c r="O92" s="198"/>
      <c r="P92" s="199">
        <f>P93+P131</f>
        <v>0</v>
      </c>
      <c r="Q92" s="198"/>
      <c r="R92" s="199">
        <f>R93+R131</f>
        <v>0</v>
      </c>
      <c r="S92" s="198"/>
      <c r="T92" s="200">
        <f>T93+T131</f>
        <v>43.985849999999999</v>
      </c>
      <c r="U92" s="12"/>
      <c r="V92" s="12"/>
      <c r="W92" s="12"/>
      <c r="X92" s="12"/>
      <c r="Y92" s="12"/>
      <c r="Z92" s="12"/>
      <c r="AA92" s="12"/>
      <c r="AB92" s="12"/>
      <c r="AC92" s="12"/>
      <c r="AD92" s="12"/>
      <c r="AE92" s="12"/>
      <c r="AR92" s="201" t="s">
        <v>84</v>
      </c>
      <c r="AT92" s="202" t="s">
        <v>75</v>
      </c>
      <c r="AU92" s="202" t="s">
        <v>76</v>
      </c>
      <c r="AY92" s="201" t="s">
        <v>136</v>
      </c>
      <c r="BK92" s="203">
        <f>BK93+BK131</f>
        <v>0</v>
      </c>
    </row>
    <row r="93" s="12" customFormat="1" ht="22.8" customHeight="1">
      <c r="A93" s="12"/>
      <c r="B93" s="190"/>
      <c r="C93" s="191"/>
      <c r="D93" s="192" t="s">
        <v>75</v>
      </c>
      <c r="E93" s="204" t="s">
        <v>137</v>
      </c>
      <c r="F93" s="204" t="s">
        <v>138</v>
      </c>
      <c r="G93" s="191"/>
      <c r="H93" s="191"/>
      <c r="I93" s="194"/>
      <c r="J93" s="205">
        <f>BK93</f>
        <v>0</v>
      </c>
      <c r="K93" s="191"/>
      <c r="L93" s="196"/>
      <c r="M93" s="197"/>
      <c r="N93" s="198"/>
      <c r="O93" s="198"/>
      <c r="P93" s="199">
        <f>SUM(P94:P130)</f>
        <v>0</v>
      </c>
      <c r="Q93" s="198"/>
      <c r="R93" s="199">
        <f>SUM(R94:R130)</f>
        <v>0</v>
      </c>
      <c r="S93" s="198"/>
      <c r="T93" s="200">
        <f>SUM(T94:T130)</f>
        <v>43.985849999999999</v>
      </c>
      <c r="U93" s="12"/>
      <c r="V93" s="12"/>
      <c r="W93" s="12"/>
      <c r="X93" s="12"/>
      <c r="Y93" s="12"/>
      <c r="Z93" s="12"/>
      <c r="AA93" s="12"/>
      <c r="AB93" s="12"/>
      <c r="AC93" s="12"/>
      <c r="AD93" s="12"/>
      <c r="AE93" s="12"/>
      <c r="AR93" s="201" t="s">
        <v>84</v>
      </c>
      <c r="AT93" s="202" t="s">
        <v>75</v>
      </c>
      <c r="AU93" s="202" t="s">
        <v>84</v>
      </c>
      <c r="AY93" s="201" t="s">
        <v>136</v>
      </c>
      <c r="BK93" s="203">
        <f>SUM(BK94:BK130)</f>
        <v>0</v>
      </c>
    </row>
    <row r="94" s="2" customFormat="1" ht="24.15" customHeight="1">
      <c r="A94" s="40"/>
      <c r="B94" s="41"/>
      <c r="C94" s="206" t="s">
        <v>84</v>
      </c>
      <c r="D94" s="206" t="s">
        <v>139</v>
      </c>
      <c r="E94" s="207" t="s">
        <v>140</v>
      </c>
      <c r="F94" s="208" t="s">
        <v>141</v>
      </c>
      <c r="G94" s="209" t="s">
        <v>142</v>
      </c>
      <c r="H94" s="210">
        <v>60</v>
      </c>
      <c r="I94" s="211"/>
      <c r="J94" s="212">
        <f>ROUND(I94*H94,2)</f>
        <v>0</v>
      </c>
      <c r="K94" s="208" t="s">
        <v>143</v>
      </c>
      <c r="L94" s="46"/>
      <c r="M94" s="213" t="s">
        <v>19</v>
      </c>
      <c r="N94" s="214" t="s">
        <v>47</v>
      </c>
      <c r="O94" s="86"/>
      <c r="P94" s="215">
        <f>O94*H94</f>
        <v>0</v>
      </c>
      <c r="Q94" s="215">
        <v>0</v>
      </c>
      <c r="R94" s="215">
        <f>Q94*H94</f>
        <v>0</v>
      </c>
      <c r="S94" s="215">
        <v>0</v>
      </c>
      <c r="T94" s="216">
        <f>S94*H94</f>
        <v>0</v>
      </c>
      <c r="U94" s="40"/>
      <c r="V94" s="40"/>
      <c r="W94" s="40"/>
      <c r="X94" s="40"/>
      <c r="Y94" s="40"/>
      <c r="Z94" s="40"/>
      <c r="AA94" s="40"/>
      <c r="AB94" s="40"/>
      <c r="AC94" s="40"/>
      <c r="AD94" s="40"/>
      <c r="AE94" s="40"/>
      <c r="AR94" s="217" t="s">
        <v>144</v>
      </c>
      <c r="AT94" s="217" t="s">
        <v>139</v>
      </c>
      <c r="AU94" s="217" t="s">
        <v>86</v>
      </c>
      <c r="AY94" s="19" t="s">
        <v>136</v>
      </c>
      <c r="BE94" s="218">
        <f>IF(N94="základní",J94,0)</f>
        <v>0</v>
      </c>
      <c r="BF94" s="218">
        <f>IF(N94="snížená",J94,0)</f>
        <v>0</v>
      </c>
      <c r="BG94" s="218">
        <f>IF(N94="zákl. přenesená",J94,0)</f>
        <v>0</v>
      </c>
      <c r="BH94" s="218">
        <f>IF(N94="sníž. přenesená",J94,0)</f>
        <v>0</v>
      </c>
      <c r="BI94" s="218">
        <f>IF(N94="nulová",J94,0)</f>
        <v>0</v>
      </c>
      <c r="BJ94" s="19" t="s">
        <v>84</v>
      </c>
      <c r="BK94" s="218">
        <f>ROUND(I94*H94,2)</f>
        <v>0</v>
      </c>
      <c r="BL94" s="19" t="s">
        <v>144</v>
      </c>
      <c r="BM94" s="217" t="s">
        <v>145</v>
      </c>
    </row>
    <row r="95" s="2" customFormat="1">
      <c r="A95" s="40"/>
      <c r="B95" s="41"/>
      <c r="C95" s="42"/>
      <c r="D95" s="219" t="s">
        <v>146</v>
      </c>
      <c r="E95" s="42"/>
      <c r="F95" s="220" t="s">
        <v>147</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146</v>
      </c>
      <c r="AU95" s="19" t="s">
        <v>86</v>
      </c>
    </row>
    <row r="96" s="2" customFormat="1" ht="24.15" customHeight="1">
      <c r="A96" s="40"/>
      <c r="B96" s="41"/>
      <c r="C96" s="206" t="s">
        <v>86</v>
      </c>
      <c r="D96" s="206" t="s">
        <v>139</v>
      </c>
      <c r="E96" s="207" t="s">
        <v>148</v>
      </c>
      <c r="F96" s="208" t="s">
        <v>149</v>
      </c>
      <c r="G96" s="209" t="s">
        <v>142</v>
      </c>
      <c r="H96" s="210">
        <v>3600</v>
      </c>
      <c r="I96" s="211"/>
      <c r="J96" s="212">
        <f>ROUND(I96*H96,2)</f>
        <v>0</v>
      </c>
      <c r="K96" s="208" t="s">
        <v>143</v>
      </c>
      <c r="L96" s="46"/>
      <c r="M96" s="213" t="s">
        <v>19</v>
      </c>
      <c r="N96" s="214" t="s">
        <v>47</v>
      </c>
      <c r="O96" s="86"/>
      <c r="P96" s="215">
        <f>O96*H96</f>
        <v>0</v>
      </c>
      <c r="Q96" s="215">
        <v>0</v>
      </c>
      <c r="R96" s="215">
        <f>Q96*H96</f>
        <v>0</v>
      </c>
      <c r="S96" s="215">
        <v>0</v>
      </c>
      <c r="T96" s="216">
        <f>S96*H96</f>
        <v>0</v>
      </c>
      <c r="U96" s="40"/>
      <c r="V96" s="40"/>
      <c r="W96" s="40"/>
      <c r="X96" s="40"/>
      <c r="Y96" s="40"/>
      <c r="Z96" s="40"/>
      <c r="AA96" s="40"/>
      <c r="AB96" s="40"/>
      <c r="AC96" s="40"/>
      <c r="AD96" s="40"/>
      <c r="AE96" s="40"/>
      <c r="AR96" s="217" t="s">
        <v>144</v>
      </c>
      <c r="AT96" s="217" t="s">
        <v>139</v>
      </c>
      <c r="AU96" s="217" t="s">
        <v>86</v>
      </c>
      <c r="AY96" s="19" t="s">
        <v>136</v>
      </c>
      <c r="BE96" s="218">
        <f>IF(N96="základní",J96,0)</f>
        <v>0</v>
      </c>
      <c r="BF96" s="218">
        <f>IF(N96="snížená",J96,0)</f>
        <v>0</v>
      </c>
      <c r="BG96" s="218">
        <f>IF(N96="zákl. přenesená",J96,0)</f>
        <v>0</v>
      </c>
      <c r="BH96" s="218">
        <f>IF(N96="sníž. přenesená",J96,0)</f>
        <v>0</v>
      </c>
      <c r="BI96" s="218">
        <f>IF(N96="nulová",J96,0)</f>
        <v>0</v>
      </c>
      <c r="BJ96" s="19" t="s">
        <v>84</v>
      </c>
      <c r="BK96" s="218">
        <f>ROUND(I96*H96,2)</f>
        <v>0</v>
      </c>
      <c r="BL96" s="19" t="s">
        <v>144</v>
      </c>
      <c r="BM96" s="217" t="s">
        <v>150</v>
      </c>
    </row>
    <row r="97" s="2" customFormat="1">
      <c r="A97" s="40"/>
      <c r="B97" s="41"/>
      <c r="C97" s="42"/>
      <c r="D97" s="219" t="s">
        <v>146</v>
      </c>
      <c r="E97" s="42"/>
      <c r="F97" s="220" t="s">
        <v>151</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146</v>
      </c>
      <c r="AU97" s="19" t="s">
        <v>86</v>
      </c>
    </row>
    <row r="98" s="13" customFormat="1">
      <c r="A98" s="13"/>
      <c r="B98" s="224"/>
      <c r="C98" s="225"/>
      <c r="D98" s="226" t="s">
        <v>152</v>
      </c>
      <c r="E98" s="227" t="s">
        <v>19</v>
      </c>
      <c r="F98" s="228" t="s">
        <v>153</v>
      </c>
      <c r="G98" s="225"/>
      <c r="H98" s="229">
        <v>3600</v>
      </c>
      <c r="I98" s="230"/>
      <c r="J98" s="225"/>
      <c r="K98" s="225"/>
      <c r="L98" s="231"/>
      <c r="M98" s="232"/>
      <c r="N98" s="233"/>
      <c r="O98" s="233"/>
      <c r="P98" s="233"/>
      <c r="Q98" s="233"/>
      <c r="R98" s="233"/>
      <c r="S98" s="233"/>
      <c r="T98" s="234"/>
      <c r="U98" s="13"/>
      <c r="V98" s="13"/>
      <c r="W98" s="13"/>
      <c r="X98" s="13"/>
      <c r="Y98" s="13"/>
      <c r="Z98" s="13"/>
      <c r="AA98" s="13"/>
      <c r="AB98" s="13"/>
      <c r="AC98" s="13"/>
      <c r="AD98" s="13"/>
      <c r="AE98" s="13"/>
      <c r="AT98" s="235" t="s">
        <v>152</v>
      </c>
      <c r="AU98" s="235" t="s">
        <v>86</v>
      </c>
      <c r="AV98" s="13" t="s">
        <v>86</v>
      </c>
      <c r="AW98" s="13" t="s">
        <v>35</v>
      </c>
      <c r="AX98" s="13" t="s">
        <v>84</v>
      </c>
      <c r="AY98" s="235" t="s">
        <v>136</v>
      </c>
    </row>
    <row r="99" s="2" customFormat="1" ht="24.15" customHeight="1">
      <c r="A99" s="40"/>
      <c r="B99" s="41"/>
      <c r="C99" s="206" t="s">
        <v>154</v>
      </c>
      <c r="D99" s="206" t="s">
        <v>139</v>
      </c>
      <c r="E99" s="207" t="s">
        <v>155</v>
      </c>
      <c r="F99" s="208" t="s">
        <v>156</v>
      </c>
      <c r="G99" s="209" t="s">
        <v>142</v>
      </c>
      <c r="H99" s="210">
        <v>60</v>
      </c>
      <c r="I99" s="211"/>
      <c r="J99" s="212">
        <f>ROUND(I99*H99,2)</f>
        <v>0</v>
      </c>
      <c r="K99" s="208" t="s">
        <v>143</v>
      </c>
      <c r="L99" s="46"/>
      <c r="M99" s="213" t="s">
        <v>19</v>
      </c>
      <c r="N99" s="214" t="s">
        <v>47</v>
      </c>
      <c r="O99" s="86"/>
      <c r="P99" s="215">
        <f>O99*H99</f>
        <v>0</v>
      </c>
      <c r="Q99" s="215">
        <v>0</v>
      </c>
      <c r="R99" s="215">
        <f>Q99*H99</f>
        <v>0</v>
      </c>
      <c r="S99" s="215">
        <v>0</v>
      </c>
      <c r="T99" s="216">
        <f>S99*H99</f>
        <v>0</v>
      </c>
      <c r="U99" s="40"/>
      <c r="V99" s="40"/>
      <c r="W99" s="40"/>
      <c r="X99" s="40"/>
      <c r="Y99" s="40"/>
      <c r="Z99" s="40"/>
      <c r="AA99" s="40"/>
      <c r="AB99" s="40"/>
      <c r="AC99" s="40"/>
      <c r="AD99" s="40"/>
      <c r="AE99" s="40"/>
      <c r="AR99" s="217" t="s">
        <v>144</v>
      </c>
      <c r="AT99" s="217" t="s">
        <v>139</v>
      </c>
      <c r="AU99" s="217" t="s">
        <v>86</v>
      </c>
      <c r="AY99" s="19" t="s">
        <v>136</v>
      </c>
      <c r="BE99" s="218">
        <f>IF(N99="základní",J99,0)</f>
        <v>0</v>
      </c>
      <c r="BF99" s="218">
        <f>IF(N99="snížená",J99,0)</f>
        <v>0</v>
      </c>
      <c r="BG99" s="218">
        <f>IF(N99="zákl. přenesená",J99,0)</f>
        <v>0</v>
      </c>
      <c r="BH99" s="218">
        <f>IF(N99="sníž. přenesená",J99,0)</f>
        <v>0</v>
      </c>
      <c r="BI99" s="218">
        <f>IF(N99="nulová",J99,0)</f>
        <v>0</v>
      </c>
      <c r="BJ99" s="19" t="s">
        <v>84</v>
      </c>
      <c r="BK99" s="218">
        <f>ROUND(I99*H99,2)</f>
        <v>0</v>
      </c>
      <c r="BL99" s="19" t="s">
        <v>144</v>
      </c>
      <c r="BM99" s="217" t="s">
        <v>157</v>
      </c>
    </row>
    <row r="100" s="2" customFormat="1">
      <c r="A100" s="40"/>
      <c r="B100" s="41"/>
      <c r="C100" s="42"/>
      <c r="D100" s="219" t="s">
        <v>146</v>
      </c>
      <c r="E100" s="42"/>
      <c r="F100" s="220" t="s">
        <v>158</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86</v>
      </c>
    </row>
    <row r="101" s="2" customFormat="1" ht="24.15" customHeight="1">
      <c r="A101" s="40"/>
      <c r="B101" s="41"/>
      <c r="C101" s="206" t="s">
        <v>144</v>
      </c>
      <c r="D101" s="206" t="s">
        <v>139</v>
      </c>
      <c r="E101" s="207" t="s">
        <v>159</v>
      </c>
      <c r="F101" s="208" t="s">
        <v>160</v>
      </c>
      <c r="G101" s="209" t="s">
        <v>142</v>
      </c>
      <c r="H101" s="210">
        <v>91.299999999999997</v>
      </c>
      <c r="I101" s="211"/>
      <c r="J101" s="212">
        <f>ROUND(I101*H101,2)</f>
        <v>0</v>
      </c>
      <c r="K101" s="208" t="s">
        <v>143</v>
      </c>
      <c r="L101" s="46"/>
      <c r="M101" s="213" t="s">
        <v>19</v>
      </c>
      <c r="N101" s="214" t="s">
        <v>47</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144</v>
      </c>
      <c r="AT101" s="217" t="s">
        <v>139</v>
      </c>
      <c r="AU101" s="217" t="s">
        <v>86</v>
      </c>
      <c r="AY101" s="19" t="s">
        <v>136</v>
      </c>
      <c r="BE101" s="218">
        <f>IF(N101="základní",J101,0)</f>
        <v>0</v>
      </c>
      <c r="BF101" s="218">
        <f>IF(N101="snížená",J101,0)</f>
        <v>0</v>
      </c>
      <c r="BG101" s="218">
        <f>IF(N101="zákl. přenesená",J101,0)</f>
        <v>0</v>
      </c>
      <c r="BH101" s="218">
        <f>IF(N101="sníž. přenesená",J101,0)</f>
        <v>0</v>
      </c>
      <c r="BI101" s="218">
        <f>IF(N101="nulová",J101,0)</f>
        <v>0</v>
      </c>
      <c r="BJ101" s="19" t="s">
        <v>84</v>
      </c>
      <c r="BK101" s="218">
        <f>ROUND(I101*H101,2)</f>
        <v>0</v>
      </c>
      <c r="BL101" s="19" t="s">
        <v>144</v>
      </c>
      <c r="BM101" s="217" t="s">
        <v>161</v>
      </c>
    </row>
    <row r="102" s="2" customFormat="1">
      <c r="A102" s="40"/>
      <c r="B102" s="41"/>
      <c r="C102" s="42"/>
      <c r="D102" s="219" t="s">
        <v>146</v>
      </c>
      <c r="E102" s="42"/>
      <c r="F102" s="220" t="s">
        <v>162</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146</v>
      </c>
      <c r="AU102" s="19" t="s">
        <v>86</v>
      </c>
    </row>
    <row r="103" s="2" customFormat="1" ht="16.5" customHeight="1">
      <c r="A103" s="40"/>
      <c r="B103" s="41"/>
      <c r="C103" s="206" t="s">
        <v>163</v>
      </c>
      <c r="D103" s="206" t="s">
        <v>139</v>
      </c>
      <c r="E103" s="207" t="s">
        <v>164</v>
      </c>
      <c r="F103" s="208" t="s">
        <v>165</v>
      </c>
      <c r="G103" s="209" t="s">
        <v>142</v>
      </c>
      <c r="H103" s="210">
        <v>113.55</v>
      </c>
      <c r="I103" s="211"/>
      <c r="J103" s="212">
        <f>ROUND(I103*H103,2)</f>
        <v>0</v>
      </c>
      <c r="K103" s="208" t="s">
        <v>143</v>
      </c>
      <c r="L103" s="46"/>
      <c r="M103" s="213" t="s">
        <v>19</v>
      </c>
      <c r="N103" s="214" t="s">
        <v>47</v>
      </c>
      <c r="O103" s="86"/>
      <c r="P103" s="215">
        <f>O103*H103</f>
        <v>0</v>
      </c>
      <c r="Q103" s="215">
        <v>0</v>
      </c>
      <c r="R103" s="215">
        <f>Q103*H103</f>
        <v>0</v>
      </c>
      <c r="S103" s="215">
        <v>0.308</v>
      </c>
      <c r="T103" s="216">
        <f>S103*H103</f>
        <v>34.973399999999998</v>
      </c>
      <c r="U103" s="40"/>
      <c r="V103" s="40"/>
      <c r="W103" s="40"/>
      <c r="X103" s="40"/>
      <c r="Y103" s="40"/>
      <c r="Z103" s="40"/>
      <c r="AA103" s="40"/>
      <c r="AB103" s="40"/>
      <c r="AC103" s="40"/>
      <c r="AD103" s="40"/>
      <c r="AE103" s="40"/>
      <c r="AR103" s="217" t="s">
        <v>144</v>
      </c>
      <c r="AT103" s="217" t="s">
        <v>139</v>
      </c>
      <c r="AU103" s="217" t="s">
        <v>86</v>
      </c>
      <c r="AY103" s="19" t="s">
        <v>136</v>
      </c>
      <c r="BE103" s="218">
        <f>IF(N103="základní",J103,0)</f>
        <v>0</v>
      </c>
      <c r="BF103" s="218">
        <f>IF(N103="snížená",J103,0)</f>
        <v>0</v>
      </c>
      <c r="BG103" s="218">
        <f>IF(N103="zákl. přenesená",J103,0)</f>
        <v>0</v>
      </c>
      <c r="BH103" s="218">
        <f>IF(N103="sníž. přenesená",J103,0)</f>
        <v>0</v>
      </c>
      <c r="BI103" s="218">
        <f>IF(N103="nulová",J103,0)</f>
        <v>0</v>
      </c>
      <c r="BJ103" s="19" t="s">
        <v>84</v>
      </c>
      <c r="BK103" s="218">
        <f>ROUND(I103*H103,2)</f>
        <v>0</v>
      </c>
      <c r="BL103" s="19" t="s">
        <v>144</v>
      </c>
      <c r="BM103" s="217" t="s">
        <v>166</v>
      </c>
    </row>
    <row r="104" s="2" customFormat="1">
      <c r="A104" s="40"/>
      <c r="B104" s="41"/>
      <c r="C104" s="42"/>
      <c r="D104" s="219" t="s">
        <v>146</v>
      </c>
      <c r="E104" s="42"/>
      <c r="F104" s="220" t="s">
        <v>167</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146</v>
      </c>
      <c r="AU104" s="19" t="s">
        <v>86</v>
      </c>
    </row>
    <row r="105" s="13" customFormat="1">
      <c r="A105" s="13"/>
      <c r="B105" s="224"/>
      <c r="C105" s="225"/>
      <c r="D105" s="226" t="s">
        <v>152</v>
      </c>
      <c r="E105" s="227" t="s">
        <v>19</v>
      </c>
      <c r="F105" s="228" t="s">
        <v>168</v>
      </c>
      <c r="G105" s="225"/>
      <c r="H105" s="229">
        <v>16.710000000000001</v>
      </c>
      <c r="I105" s="230"/>
      <c r="J105" s="225"/>
      <c r="K105" s="225"/>
      <c r="L105" s="231"/>
      <c r="M105" s="232"/>
      <c r="N105" s="233"/>
      <c r="O105" s="233"/>
      <c r="P105" s="233"/>
      <c r="Q105" s="233"/>
      <c r="R105" s="233"/>
      <c r="S105" s="233"/>
      <c r="T105" s="234"/>
      <c r="U105" s="13"/>
      <c r="V105" s="13"/>
      <c r="W105" s="13"/>
      <c r="X105" s="13"/>
      <c r="Y105" s="13"/>
      <c r="Z105" s="13"/>
      <c r="AA105" s="13"/>
      <c r="AB105" s="13"/>
      <c r="AC105" s="13"/>
      <c r="AD105" s="13"/>
      <c r="AE105" s="13"/>
      <c r="AT105" s="235" t="s">
        <v>152</v>
      </c>
      <c r="AU105" s="235" t="s">
        <v>86</v>
      </c>
      <c r="AV105" s="13" t="s">
        <v>86</v>
      </c>
      <c r="AW105" s="13" t="s">
        <v>35</v>
      </c>
      <c r="AX105" s="13" t="s">
        <v>76</v>
      </c>
      <c r="AY105" s="235" t="s">
        <v>136</v>
      </c>
    </row>
    <row r="106" s="13" customFormat="1">
      <c r="A106" s="13"/>
      <c r="B106" s="224"/>
      <c r="C106" s="225"/>
      <c r="D106" s="226" t="s">
        <v>152</v>
      </c>
      <c r="E106" s="227" t="s">
        <v>19</v>
      </c>
      <c r="F106" s="228" t="s">
        <v>169</v>
      </c>
      <c r="G106" s="225"/>
      <c r="H106" s="229">
        <v>36.869999999999997</v>
      </c>
      <c r="I106" s="230"/>
      <c r="J106" s="225"/>
      <c r="K106" s="225"/>
      <c r="L106" s="231"/>
      <c r="M106" s="232"/>
      <c r="N106" s="233"/>
      <c r="O106" s="233"/>
      <c r="P106" s="233"/>
      <c r="Q106" s="233"/>
      <c r="R106" s="233"/>
      <c r="S106" s="233"/>
      <c r="T106" s="234"/>
      <c r="U106" s="13"/>
      <c r="V106" s="13"/>
      <c r="W106" s="13"/>
      <c r="X106" s="13"/>
      <c r="Y106" s="13"/>
      <c r="Z106" s="13"/>
      <c r="AA106" s="13"/>
      <c r="AB106" s="13"/>
      <c r="AC106" s="13"/>
      <c r="AD106" s="13"/>
      <c r="AE106" s="13"/>
      <c r="AT106" s="235" t="s">
        <v>152</v>
      </c>
      <c r="AU106" s="235" t="s">
        <v>86</v>
      </c>
      <c r="AV106" s="13" t="s">
        <v>86</v>
      </c>
      <c r="AW106" s="13" t="s">
        <v>35</v>
      </c>
      <c r="AX106" s="13" t="s">
        <v>76</v>
      </c>
      <c r="AY106" s="235" t="s">
        <v>136</v>
      </c>
    </row>
    <row r="107" s="13" customFormat="1">
      <c r="A107" s="13"/>
      <c r="B107" s="224"/>
      <c r="C107" s="225"/>
      <c r="D107" s="226" t="s">
        <v>152</v>
      </c>
      <c r="E107" s="227" t="s">
        <v>19</v>
      </c>
      <c r="F107" s="228" t="s">
        <v>170</v>
      </c>
      <c r="G107" s="225"/>
      <c r="H107" s="229">
        <v>26.850000000000001</v>
      </c>
      <c r="I107" s="230"/>
      <c r="J107" s="225"/>
      <c r="K107" s="225"/>
      <c r="L107" s="231"/>
      <c r="M107" s="232"/>
      <c r="N107" s="233"/>
      <c r="O107" s="233"/>
      <c r="P107" s="233"/>
      <c r="Q107" s="233"/>
      <c r="R107" s="233"/>
      <c r="S107" s="233"/>
      <c r="T107" s="234"/>
      <c r="U107" s="13"/>
      <c r="V107" s="13"/>
      <c r="W107" s="13"/>
      <c r="X107" s="13"/>
      <c r="Y107" s="13"/>
      <c r="Z107" s="13"/>
      <c r="AA107" s="13"/>
      <c r="AB107" s="13"/>
      <c r="AC107" s="13"/>
      <c r="AD107" s="13"/>
      <c r="AE107" s="13"/>
      <c r="AT107" s="235" t="s">
        <v>152</v>
      </c>
      <c r="AU107" s="235" t="s">
        <v>86</v>
      </c>
      <c r="AV107" s="13" t="s">
        <v>86</v>
      </c>
      <c r="AW107" s="13" t="s">
        <v>35</v>
      </c>
      <c r="AX107" s="13" t="s">
        <v>76</v>
      </c>
      <c r="AY107" s="235" t="s">
        <v>136</v>
      </c>
    </row>
    <row r="108" s="13" customFormat="1">
      <c r="A108" s="13"/>
      <c r="B108" s="224"/>
      <c r="C108" s="225"/>
      <c r="D108" s="226" t="s">
        <v>152</v>
      </c>
      <c r="E108" s="227" t="s">
        <v>19</v>
      </c>
      <c r="F108" s="228" t="s">
        <v>171</v>
      </c>
      <c r="G108" s="225"/>
      <c r="H108" s="229">
        <v>33.119999999999997</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152</v>
      </c>
      <c r="AU108" s="235" t="s">
        <v>86</v>
      </c>
      <c r="AV108" s="13" t="s">
        <v>86</v>
      </c>
      <c r="AW108" s="13" t="s">
        <v>35</v>
      </c>
      <c r="AX108" s="13" t="s">
        <v>76</v>
      </c>
      <c r="AY108" s="235" t="s">
        <v>136</v>
      </c>
    </row>
    <row r="109" s="14" customFormat="1">
      <c r="A109" s="14"/>
      <c r="B109" s="236"/>
      <c r="C109" s="237"/>
      <c r="D109" s="226" t="s">
        <v>152</v>
      </c>
      <c r="E109" s="238" t="s">
        <v>19</v>
      </c>
      <c r="F109" s="239" t="s">
        <v>172</v>
      </c>
      <c r="G109" s="237"/>
      <c r="H109" s="240">
        <v>113.55000000000001</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152</v>
      </c>
      <c r="AU109" s="246" t="s">
        <v>86</v>
      </c>
      <c r="AV109" s="14" t="s">
        <v>144</v>
      </c>
      <c r="AW109" s="14" t="s">
        <v>35</v>
      </c>
      <c r="AX109" s="14" t="s">
        <v>84</v>
      </c>
      <c r="AY109" s="246" t="s">
        <v>136</v>
      </c>
    </row>
    <row r="110" s="2" customFormat="1" ht="16.5" customHeight="1">
      <c r="A110" s="40"/>
      <c r="B110" s="41"/>
      <c r="C110" s="206" t="s">
        <v>173</v>
      </c>
      <c r="D110" s="206" t="s">
        <v>139</v>
      </c>
      <c r="E110" s="207" t="s">
        <v>174</v>
      </c>
      <c r="F110" s="208" t="s">
        <v>175</v>
      </c>
      <c r="G110" s="209" t="s">
        <v>142</v>
      </c>
      <c r="H110" s="210">
        <v>128.90000000000001</v>
      </c>
      <c r="I110" s="211"/>
      <c r="J110" s="212">
        <f>ROUND(I110*H110,2)</f>
        <v>0</v>
      </c>
      <c r="K110" s="208" t="s">
        <v>143</v>
      </c>
      <c r="L110" s="46"/>
      <c r="M110" s="213" t="s">
        <v>19</v>
      </c>
      <c r="N110" s="214" t="s">
        <v>47</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144</v>
      </c>
      <c r="AT110" s="217" t="s">
        <v>139</v>
      </c>
      <c r="AU110" s="217" t="s">
        <v>86</v>
      </c>
      <c r="AY110" s="19" t="s">
        <v>136</v>
      </c>
      <c r="BE110" s="218">
        <f>IF(N110="základní",J110,0)</f>
        <v>0</v>
      </c>
      <c r="BF110" s="218">
        <f>IF(N110="snížená",J110,0)</f>
        <v>0</v>
      </c>
      <c r="BG110" s="218">
        <f>IF(N110="zákl. přenesená",J110,0)</f>
        <v>0</v>
      </c>
      <c r="BH110" s="218">
        <f>IF(N110="sníž. přenesená",J110,0)</f>
        <v>0</v>
      </c>
      <c r="BI110" s="218">
        <f>IF(N110="nulová",J110,0)</f>
        <v>0</v>
      </c>
      <c r="BJ110" s="19" t="s">
        <v>84</v>
      </c>
      <c r="BK110" s="218">
        <f>ROUND(I110*H110,2)</f>
        <v>0</v>
      </c>
      <c r="BL110" s="19" t="s">
        <v>144</v>
      </c>
      <c r="BM110" s="217" t="s">
        <v>176</v>
      </c>
    </row>
    <row r="111" s="2" customFormat="1">
      <c r="A111" s="40"/>
      <c r="B111" s="41"/>
      <c r="C111" s="42"/>
      <c r="D111" s="219" t="s">
        <v>146</v>
      </c>
      <c r="E111" s="42"/>
      <c r="F111" s="220" t="s">
        <v>177</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146</v>
      </c>
      <c r="AU111" s="19" t="s">
        <v>86</v>
      </c>
    </row>
    <row r="112" s="13" customFormat="1">
      <c r="A112" s="13"/>
      <c r="B112" s="224"/>
      <c r="C112" s="225"/>
      <c r="D112" s="226" t="s">
        <v>152</v>
      </c>
      <c r="E112" s="227" t="s">
        <v>19</v>
      </c>
      <c r="F112" s="228" t="s">
        <v>178</v>
      </c>
      <c r="G112" s="225"/>
      <c r="H112" s="229">
        <v>6.7000000000000002</v>
      </c>
      <c r="I112" s="230"/>
      <c r="J112" s="225"/>
      <c r="K112" s="225"/>
      <c r="L112" s="231"/>
      <c r="M112" s="232"/>
      <c r="N112" s="233"/>
      <c r="O112" s="233"/>
      <c r="P112" s="233"/>
      <c r="Q112" s="233"/>
      <c r="R112" s="233"/>
      <c r="S112" s="233"/>
      <c r="T112" s="234"/>
      <c r="U112" s="13"/>
      <c r="V112" s="13"/>
      <c r="W112" s="13"/>
      <c r="X112" s="13"/>
      <c r="Y112" s="13"/>
      <c r="Z112" s="13"/>
      <c r="AA112" s="13"/>
      <c r="AB112" s="13"/>
      <c r="AC112" s="13"/>
      <c r="AD112" s="13"/>
      <c r="AE112" s="13"/>
      <c r="AT112" s="235" t="s">
        <v>152</v>
      </c>
      <c r="AU112" s="235" t="s">
        <v>86</v>
      </c>
      <c r="AV112" s="13" t="s">
        <v>86</v>
      </c>
      <c r="AW112" s="13" t="s">
        <v>35</v>
      </c>
      <c r="AX112" s="13" t="s">
        <v>76</v>
      </c>
      <c r="AY112" s="235" t="s">
        <v>136</v>
      </c>
    </row>
    <row r="113" s="13" customFormat="1">
      <c r="A113" s="13"/>
      <c r="B113" s="224"/>
      <c r="C113" s="225"/>
      <c r="D113" s="226" t="s">
        <v>152</v>
      </c>
      <c r="E113" s="227" t="s">
        <v>19</v>
      </c>
      <c r="F113" s="228" t="s">
        <v>179</v>
      </c>
      <c r="G113" s="225"/>
      <c r="H113" s="229">
        <v>8.1999999999999993</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152</v>
      </c>
      <c r="AU113" s="235" t="s">
        <v>86</v>
      </c>
      <c r="AV113" s="13" t="s">
        <v>86</v>
      </c>
      <c r="AW113" s="13" t="s">
        <v>35</v>
      </c>
      <c r="AX113" s="13" t="s">
        <v>76</v>
      </c>
      <c r="AY113" s="235" t="s">
        <v>136</v>
      </c>
    </row>
    <row r="114" s="13" customFormat="1">
      <c r="A114" s="13"/>
      <c r="B114" s="224"/>
      <c r="C114" s="225"/>
      <c r="D114" s="226" t="s">
        <v>152</v>
      </c>
      <c r="E114" s="227" t="s">
        <v>19</v>
      </c>
      <c r="F114" s="228" t="s">
        <v>180</v>
      </c>
      <c r="G114" s="225"/>
      <c r="H114" s="229">
        <v>24.600000000000001</v>
      </c>
      <c r="I114" s="230"/>
      <c r="J114" s="225"/>
      <c r="K114" s="225"/>
      <c r="L114" s="231"/>
      <c r="M114" s="232"/>
      <c r="N114" s="233"/>
      <c r="O114" s="233"/>
      <c r="P114" s="233"/>
      <c r="Q114" s="233"/>
      <c r="R114" s="233"/>
      <c r="S114" s="233"/>
      <c r="T114" s="234"/>
      <c r="U114" s="13"/>
      <c r="V114" s="13"/>
      <c r="W114" s="13"/>
      <c r="X114" s="13"/>
      <c r="Y114" s="13"/>
      <c r="Z114" s="13"/>
      <c r="AA114" s="13"/>
      <c r="AB114" s="13"/>
      <c r="AC114" s="13"/>
      <c r="AD114" s="13"/>
      <c r="AE114" s="13"/>
      <c r="AT114" s="235" t="s">
        <v>152</v>
      </c>
      <c r="AU114" s="235" t="s">
        <v>86</v>
      </c>
      <c r="AV114" s="13" t="s">
        <v>86</v>
      </c>
      <c r="AW114" s="13" t="s">
        <v>35</v>
      </c>
      <c r="AX114" s="13" t="s">
        <v>76</v>
      </c>
      <c r="AY114" s="235" t="s">
        <v>136</v>
      </c>
    </row>
    <row r="115" s="13" customFormat="1">
      <c r="A115" s="13"/>
      <c r="B115" s="224"/>
      <c r="C115" s="225"/>
      <c r="D115" s="226" t="s">
        <v>152</v>
      </c>
      <c r="E115" s="227" t="s">
        <v>19</v>
      </c>
      <c r="F115" s="228" t="s">
        <v>181</v>
      </c>
      <c r="G115" s="225"/>
      <c r="H115" s="229">
        <v>25.899999999999999</v>
      </c>
      <c r="I115" s="230"/>
      <c r="J115" s="225"/>
      <c r="K115" s="225"/>
      <c r="L115" s="231"/>
      <c r="M115" s="232"/>
      <c r="N115" s="233"/>
      <c r="O115" s="233"/>
      <c r="P115" s="233"/>
      <c r="Q115" s="233"/>
      <c r="R115" s="233"/>
      <c r="S115" s="233"/>
      <c r="T115" s="234"/>
      <c r="U115" s="13"/>
      <c r="V115" s="13"/>
      <c r="W115" s="13"/>
      <c r="X115" s="13"/>
      <c r="Y115" s="13"/>
      <c r="Z115" s="13"/>
      <c r="AA115" s="13"/>
      <c r="AB115" s="13"/>
      <c r="AC115" s="13"/>
      <c r="AD115" s="13"/>
      <c r="AE115" s="13"/>
      <c r="AT115" s="235" t="s">
        <v>152</v>
      </c>
      <c r="AU115" s="235" t="s">
        <v>86</v>
      </c>
      <c r="AV115" s="13" t="s">
        <v>86</v>
      </c>
      <c r="AW115" s="13" t="s">
        <v>35</v>
      </c>
      <c r="AX115" s="13" t="s">
        <v>76</v>
      </c>
      <c r="AY115" s="235" t="s">
        <v>136</v>
      </c>
    </row>
    <row r="116" s="13" customFormat="1">
      <c r="A116" s="13"/>
      <c r="B116" s="224"/>
      <c r="C116" s="225"/>
      <c r="D116" s="226" t="s">
        <v>152</v>
      </c>
      <c r="E116" s="227" t="s">
        <v>19</v>
      </c>
      <c r="F116" s="228" t="s">
        <v>182</v>
      </c>
      <c r="G116" s="225"/>
      <c r="H116" s="229">
        <v>25.899999999999999</v>
      </c>
      <c r="I116" s="230"/>
      <c r="J116" s="225"/>
      <c r="K116" s="225"/>
      <c r="L116" s="231"/>
      <c r="M116" s="232"/>
      <c r="N116" s="233"/>
      <c r="O116" s="233"/>
      <c r="P116" s="233"/>
      <c r="Q116" s="233"/>
      <c r="R116" s="233"/>
      <c r="S116" s="233"/>
      <c r="T116" s="234"/>
      <c r="U116" s="13"/>
      <c r="V116" s="13"/>
      <c r="W116" s="13"/>
      <c r="X116" s="13"/>
      <c r="Y116" s="13"/>
      <c r="Z116" s="13"/>
      <c r="AA116" s="13"/>
      <c r="AB116" s="13"/>
      <c r="AC116" s="13"/>
      <c r="AD116" s="13"/>
      <c r="AE116" s="13"/>
      <c r="AT116" s="235" t="s">
        <v>152</v>
      </c>
      <c r="AU116" s="235" t="s">
        <v>86</v>
      </c>
      <c r="AV116" s="13" t="s">
        <v>86</v>
      </c>
      <c r="AW116" s="13" t="s">
        <v>35</v>
      </c>
      <c r="AX116" s="13" t="s">
        <v>76</v>
      </c>
      <c r="AY116" s="235" t="s">
        <v>136</v>
      </c>
    </row>
    <row r="117" s="13" customFormat="1">
      <c r="A117" s="13"/>
      <c r="B117" s="224"/>
      <c r="C117" s="225"/>
      <c r="D117" s="226" t="s">
        <v>152</v>
      </c>
      <c r="E117" s="227" t="s">
        <v>19</v>
      </c>
      <c r="F117" s="228" t="s">
        <v>183</v>
      </c>
      <c r="G117" s="225"/>
      <c r="H117" s="229">
        <v>37.600000000000001</v>
      </c>
      <c r="I117" s="230"/>
      <c r="J117" s="225"/>
      <c r="K117" s="225"/>
      <c r="L117" s="231"/>
      <c r="M117" s="232"/>
      <c r="N117" s="233"/>
      <c r="O117" s="233"/>
      <c r="P117" s="233"/>
      <c r="Q117" s="233"/>
      <c r="R117" s="233"/>
      <c r="S117" s="233"/>
      <c r="T117" s="234"/>
      <c r="U117" s="13"/>
      <c r="V117" s="13"/>
      <c r="W117" s="13"/>
      <c r="X117" s="13"/>
      <c r="Y117" s="13"/>
      <c r="Z117" s="13"/>
      <c r="AA117" s="13"/>
      <c r="AB117" s="13"/>
      <c r="AC117" s="13"/>
      <c r="AD117" s="13"/>
      <c r="AE117" s="13"/>
      <c r="AT117" s="235" t="s">
        <v>152</v>
      </c>
      <c r="AU117" s="235" t="s">
        <v>86</v>
      </c>
      <c r="AV117" s="13" t="s">
        <v>86</v>
      </c>
      <c r="AW117" s="13" t="s">
        <v>35</v>
      </c>
      <c r="AX117" s="13" t="s">
        <v>76</v>
      </c>
      <c r="AY117" s="235" t="s">
        <v>136</v>
      </c>
    </row>
    <row r="118" s="14" customFormat="1">
      <c r="A118" s="14"/>
      <c r="B118" s="236"/>
      <c r="C118" s="237"/>
      <c r="D118" s="226" t="s">
        <v>152</v>
      </c>
      <c r="E118" s="238" t="s">
        <v>19</v>
      </c>
      <c r="F118" s="239" t="s">
        <v>172</v>
      </c>
      <c r="G118" s="237"/>
      <c r="H118" s="240">
        <v>128.90000000000001</v>
      </c>
      <c r="I118" s="241"/>
      <c r="J118" s="237"/>
      <c r="K118" s="237"/>
      <c r="L118" s="242"/>
      <c r="M118" s="243"/>
      <c r="N118" s="244"/>
      <c r="O118" s="244"/>
      <c r="P118" s="244"/>
      <c r="Q118" s="244"/>
      <c r="R118" s="244"/>
      <c r="S118" s="244"/>
      <c r="T118" s="245"/>
      <c r="U118" s="14"/>
      <c r="V118" s="14"/>
      <c r="W118" s="14"/>
      <c r="X118" s="14"/>
      <c r="Y118" s="14"/>
      <c r="Z118" s="14"/>
      <c r="AA118" s="14"/>
      <c r="AB118" s="14"/>
      <c r="AC118" s="14"/>
      <c r="AD118" s="14"/>
      <c r="AE118" s="14"/>
      <c r="AT118" s="246" t="s">
        <v>152</v>
      </c>
      <c r="AU118" s="246" t="s">
        <v>86</v>
      </c>
      <c r="AV118" s="14" t="s">
        <v>144</v>
      </c>
      <c r="AW118" s="14" t="s">
        <v>35</v>
      </c>
      <c r="AX118" s="14" t="s">
        <v>84</v>
      </c>
      <c r="AY118" s="246" t="s">
        <v>136</v>
      </c>
    </row>
    <row r="119" s="2" customFormat="1" ht="16.5" customHeight="1">
      <c r="A119" s="40"/>
      <c r="B119" s="41"/>
      <c r="C119" s="206" t="s">
        <v>184</v>
      </c>
      <c r="D119" s="206" t="s">
        <v>139</v>
      </c>
      <c r="E119" s="207" t="s">
        <v>185</v>
      </c>
      <c r="F119" s="208" t="s">
        <v>186</v>
      </c>
      <c r="G119" s="209" t="s">
        <v>142</v>
      </c>
      <c r="H119" s="210">
        <v>2191.3000000000002</v>
      </c>
      <c r="I119" s="211"/>
      <c r="J119" s="212">
        <f>ROUND(I119*H119,2)</f>
        <v>0</v>
      </c>
      <c r="K119" s="208" t="s">
        <v>143</v>
      </c>
      <c r="L119" s="46"/>
      <c r="M119" s="213" t="s">
        <v>19</v>
      </c>
      <c r="N119" s="214" t="s">
        <v>47</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144</v>
      </c>
      <c r="AT119" s="217" t="s">
        <v>139</v>
      </c>
      <c r="AU119" s="217" t="s">
        <v>86</v>
      </c>
      <c r="AY119" s="19" t="s">
        <v>136</v>
      </c>
      <c r="BE119" s="218">
        <f>IF(N119="základní",J119,0)</f>
        <v>0</v>
      </c>
      <c r="BF119" s="218">
        <f>IF(N119="snížená",J119,0)</f>
        <v>0</v>
      </c>
      <c r="BG119" s="218">
        <f>IF(N119="zákl. přenesená",J119,0)</f>
        <v>0</v>
      </c>
      <c r="BH119" s="218">
        <f>IF(N119="sníž. přenesená",J119,0)</f>
        <v>0</v>
      </c>
      <c r="BI119" s="218">
        <f>IF(N119="nulová",J119,0)</f>
        <v>0</v>
      </c>
      <c r="BJ119" s="19" t="s">
        <v>84</v>
      </c>
      <c r="BK119" s="218">
        <f>ROUND(I119*H119,2)</f>
        <v>0</v>
      </c>
      <c r="BL119" s="19" t="s">
        <v>144</v>
      </c>
      <c r="BM119" s="217" t="s">
        <v>187</v>
      </c>
    </row>
    <row r="120" s="2" customFormat="1">
      <c r="A120" s="40"/>
      <c r="B120" s="41"/>
      <c r="C120" s="42"/>
      <c r="D120" s="219" t="s">
        <v>146</v>
      </c>
      <c r="E120" s="42"/>
      <c r="F120" s="220" t="s">
        <v>188</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146</v>
      </c>
      <c r="AU120" s="19" t="s">
        <v>86</v>
      </c>
    </row>
    <row r="121" s="13" customFormat="1">
      <c r="A121" s="13"/>
      <c r="B121" s="224"/>
      <c r="C121" s="225"/>
      <c r="D121" s="226" t="s">
        <v>152</v>
      </c>
      <c r="E121" s="227" t="s">
        <v>19</v>
      </c>
      <c r="F121" s="228" t="s">
        <v>189</v>
      </c>
      <c r="G121" s="225"/>
      <c r="H121" s="229">
        <v>2191.3000000000002</v>
      </c>
      <c r="I121" s="230"/>
      <c r="J121" s="225"/>
      <c r="K121" s="225"/>
      <c r="L121" s="231"/>
      <c r="M121" s="232"/>
      <c r="N121" s="233"/>
      <c r="O121" s="233"/>
      <c r="P121" s="233"/>
      <c r="Q121" s="233"/>
      <c r="R121" s="233"/>
      <c r="S121" s="233"/>
      <c r="T121" s="234"/>
      <c r="U121" s="13"/>
      <c r="V121" s="13"/>
      <c r="W121" s="13"/>
      <c r="X121" s="13"/>
      <c r="Y121" s="13"/>
      <c r="Z121" s="13"/>
      <c r="AA121" s="13"/>
      <c r="AB121" s="13"/>
      <c r="AC121" s="13"/>
      <c r="AD121" s="13"/>
      <c r="AE121" s="13"/>
      <c r="AT121" s="235" t="s">
        <v>152</v>
      </c>
      <c r="AU121" s="235" t="s">
        <v>86</v>
      </c>
      <c r="AV121" s="13" t="s">
        <v>86</v>
      </c>
      <c r="AW121" s="13" t="s">
        <v>35</v>
      </c>
      <c r="AX121" s="13" t="s">
        <v>84</v>
      </c>
      <c r="AY121" s="235" t="s">
        <v>136</v>
      </c>
    </row>
    <row r="122" s="2" customFormat="1" ht="24.15" customHeight="1">
      <c r="A122" s="40"/>
      <c r="B122" s="41"/>
      <c r="C122" s="206" t="s">
        <v>190</v>
      </c>
      <c r="D122" s="206" t="s">
        <v>139</v>
      </c>
      <c r="E122" s="207" t="s">
        <v>191</v>
      </c>
      <c r="F122" s="208" t="s">
        <v>192</v>
      </c>
      <c r="G122" s="209" t="s">
        <v>142</v>
      </c>
      <c r="H122" s="210">
        <v>14.1</v>
      </c>
      <c r="I122" s="211"/>
      <c r="J122" s="212">
        <f>ROUND(I122*H122,2)</f>
        <v>0</v>
      </c>
      <c r="K122" s="208" t="s">
        <v>143</v>
      </c>
      <c r="L122" s="46"/>
      <c r="M122" s="213" t="s">
        <v>19</v>
      </c>
      <c r="N122" s="214" t="s">
        <v>47</v>
      </c>
      <c r="O122" s="86"/>
      <c r="P122" s="215">
        <f>O122*H122</f>
        <v>0</v>
      </c>
      <c r="Q122" s="215">
        <v>0</v>
      </c>
      <c r="R122" s="215">
        <f>Q122*H122</f>
        <v>0</v>
      </c>
      <c r="S122" s="215">
        <v>0.035000000000000003</v>
      </c>
      <c r="T122" s="216">
        <f>S122*H122</f>
        <v>0.49350000000000005</v>
      </c>
      <c r="U122" s="40"/>
      <c r="V122" s="40"/>
      <c r="W122" s="40"/>
      <c r="X122" s="40"/>
      <c r="Y122" s="40"/>
      <c r="Z122" s="40"/>
      <c r="AA122" s="40"/>
      <c r="AB122" s="40"/>
      <c r="AC122" s="40"/>
      <c r="AD122" s="40"/>
      <c r="AE122" s="40"/>
      <c r="AR122" s="217" t="s">
        <v>144</v>
      </c>
      <c r="AT122" s="217" t="s">
        <v>139</v>
      </c>
      <c r="AU122" s="217" t="s">
        <v>86</v>
      </c>
      <c r="AY122" s="19" t="s">
        <v>136</v>
      </c>
      <c r="BE122" s="218">
        <f>IF(N122="základní",J122,0)</f>
        <v>0</v>
      </c>
      <c r="BF122" s="218">
        <f>IF(N122="snížená",J122,0)</f>
        <v>0</v>
      </c>
      <c r="BG122" s="218">
        <f>IF(N122="zákl. přenesená",J122,0)</f>
        <v>0</v>
      </c>
      <c r="BH122" s="218">
        <f>IF(N122="sníž. přenesená",J122,0)</f>
        <v>0</v>
      </c>
      <c r="BI122" s="218">
        <f>IF(N122="nulová",J122,0)</f>
        <v>0</v>
      </c>
      <c r="BJ122" s="19" t="s">
        <v>84</v>
      </c>
      <c r="BK122" s="218">
        <f>ROUND(I122*H122,2)</f>
        <v>0</v>
      </c>
      <c r="BL122" s="19" t="s">
        <v>144</v>
      </c>
      <c r="BM122" s="217" t="s">
        <v>193</v>
      </c>
    </row>
    <row r="123" s="2" customFormat="1">
      <c r="A123" s="40"/>
      <c r="B123" s="41"/>
      <c r="C123" s="42"/>
      <c r="D123" s="219" t="s">
        <v>146</v>
      </c>
      <c r="E123" s="42"/>
      <c r="F123" s="220" t="s">
        <v>194</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146</v>
      </c>
      <c r="AU123" s="19" t="s">
        <v>86</v>
      </c>
    </row>
    <row r="124" s="13" customFormat="1">
      <c r="A124" s="13"/>
      <c r="B124" s="224"/>
      <c r="C124" s="225"/>
      <c r="D124" s="226" t="s">
        <v>152</v>
      </c>
      <c r="E124" s="227" t="s">
        <v>19</v>
      </c>
      <c r="F124" s="228" t="s">
        <v>195</v>
      </c>
      <c r="G124" s="225"/>
      <c r="H124" s="229">
        <v>14.1</v>
      </c>
      <c r="I124" s="230"/>
      <c r="J124" s="225"/>
      <c r="K124" s="225"/>
      <c r="L124" s="231"/>
      <c r="M124" s="232"/>
      <c r="N124" s="233"/>
      <c r="O124" s="233"/>
      <c r="P124" s="233"/>
      <c r="Q124" s="233"/>
      <c r="R124" s="233"/>
      <c r="S124" s="233"/>
      <c r="T124" s="234"/>
      <c r="U124" s="13"/>
      <c r="V124" s="13"/>
      <c r="W124" s="13"/>
      <c r="X124" s="13"/>
      <c r="Y124" s="13"/>
      <c r="Z124" s="13"/>
      <c r="AA124" s="13"/>
      <c r="AB124" s="13"/>
      <c r="AC124" s="13"/>
      <c r="AD124" s="13"/>
      <c r="AE124" s="13"/>
      <c r="AT124" s="235" t="s">
        <v>152</v>
      </c>
      <c r="AU124" s="235" t="s">
        <v>86</v>
      </c>
      <c r="AV124" s="13" t="s">
        <v>86</v>
      </c>
      <c r="AW124" s="13" t="s">
        <v>35</v>
      </c>
      <c r="AX124" s="13" t="s">
        <v>84</v>
      </c>
      <c r="AY124" s="235" t="s">
        <v>136</v>
      </c>
    </row>
    <row r="125" s="2" customFormat="1" ht="16.5" customHeight="1">
      <c r="A125" s="40"/>
      <c r="B125" s="41"/>
      <c r="C125" s="206" t="s">
        <v>137</v>
      </c>
      <c r="D125" s="206" t="s">
        <v>139</v>
      </c>
      <c r="E125" s="207" t="s">
        <v>196</v>
      </c>
      <c r="F125" s="208" t="s">
        <v>197</v>
      </c>
      <c r="G125" s="209" t="s">
        <v>198</v>
      </c>
      <c r="H125" s="210">
        <v>76</v>
      </c>
      <c r="I125" s="211"/>
      <c r="J125" s="212">
        <f>ROUND(I125*H125,2)</f>
        <v>0</v>
      </c>
      <c r="K125" s="208" t="s">
        <v>143</v>
      </c>
      <c r="L125" s="46"/>
      <c r="M125" s="213" t="s">
        <v>19</v>
      </c>
      <c r="N125" s="214" t="s">
        <v>47</v>
      </c>
      <c r="O125" s="86"/>
      <c r="P125" s="215">
        <f>O125*H125</f>
        <v>0</v>
      </c>
      <c r="Q125" s="215">
        <v>0</v>
      </c>
      <c r="R125" s="215">
        <f>Q125*H125</f>
        <v>0</v>
      </c>
      <c r="S125" s="215">
        <v>0.0089999999999999993</v>
      </c>
      <c r="T125" s="216">
        <f>S125*H125</f>
        <v>0.68399999999999994</v>
      </c>
      <c r="U125" s="40"/>
      <c r="V125" s="40"/>
      <c r="W125" s="40"/>
      <c r="X125" s="40"/>
      <c r="Y125" s="40"/>
      <c r="Z125" s="40"/>
      <c r="AA125" s="40"/>
      <c r="AB125" s="40"/>
      <c r="AC125" s="40"/>
      <c r="AD125" s="40"/>
      <c r="AE125" s="40"/>
      <c r="AR125" s="217" t="s">
        <v>144</v>
      </c>
      <c r="AT125" s="217" t="s">
        <v>139</v>
      </c>
      <c r="AU125" s="217" t="s">
        <v>86</v>
      </c>
      <c r="AY125" s="19" t="s">
        <v>136</v>
      </c>
      <c r="BE125" s="218">
        <f>IF(N125="základní",J125,0)</f>
        <v>0</v>
      </c>
      <c r="BF125" s="218">
        <f>IF(N125="snížená",J125,0)</f>
        <v>0</v>
      </c>
      <c r="BG125" s="218">
        <f>IF(N125="zákl. přenesená",J125,0)</f>
        <v>0</v>
      </c>
      <c r="BH125" s="218">
        <f>IF(N125="sníž. přenesená",J125,0)</f>
        <v>0</v>
      </c>
      <c r="BI125" s="218">
        <f>IF(N125="nulová",J125,0)</f>
        <v>0</v>
      </c>
      <c r="BJ125" s="19" t="s">
        <v>84</v>
      </c>
      <c r="BK125" s="218">
        <f>ROUND(I125*H125,2)</f>
        <v>0</v>
      </c>
      <c r="BL125" s="19" t="s">
        <v>144</v>
      </c>
      <c r="BM125" s="217" t="s">
        <v>199</v>
      </c>
    </row>
    <row r="126" s="2" customFormat="1">
      <c r="A126" s="40"/>
      <c r="B126" s="41"/>
      <c r="C126" s="42"/>
      <c r="D126" s="219" t="s">
        <v>146</v>
      </c>
      <c r="E126" s="42"/>
      <c r="F126" s="220" t="s">
        <v>200</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146</v>
      </c>
      <c r="AU126" s="19" t="s">
        <v>86</v>
      </c>
    </row>
    <row r="127" s="13" customFormat="1">
      <c r="A127" s="13"/>
      <c r="B127" s="224"/>
      <c r="C127" s="225"/>
      <c r="D127" s="226" t="s">
        <v>152</v>
      </c>
      <c r="E127" s="227" t="s">
        <v>19</v>
      </c>
      <c r="F127" s="228" t="s">
        <v>201</v>
      </c>
      <c r="G127" s="225"/>
      <c r="H127" s="229">
        <v>76</v>
      </c>
      <c r="I127" s="230"/>
      <c r="J127" s="225"/>
      <c r="K127" s="225"/>
      <c r="L127" s="231"/>
      <c r="M127" s="232"/>
      <c r="N127" s="233"/>
      <c r="O127" s="233"/>
      <c r="P127" s="233"/>
      <c r="Q127" s="233"/>
      <c r="R127" s="233"/>
      <c r="S127" s="233"/>
      <c r="T127" s="234"/>
      <c r="U127" s="13"/>
      <c r="V127" s="13"/>
      <c r="W127" s="13"/>
      <c r="X127" s="13"/>
      <c r="Y127" s="13"/>
      <c r="Z127" s="13"/>
      <c r="AA127" s="13"/>
      <c r="AB127" s="13"/>
      <c r="AC127" s="13"/>
      <c r="AD127" s="13"/>
      <c r="AE127" s="13"/>
      <c r="AT127" s="235" t="s">
        <v>152</v>
      </c>
      <c r="AU127" s="235" t="s">
        <v>86</v>
      </c>
      <c r="AV127" s="13" t="s">
        <v>86</v>
      </c>
      <c r="AW127" s="13" t="s">
        <v>35</v>
      </c>
      <c r="AX127" s="13" t="s">
        <v>84</v>
      </c>
      <c r="AY127" s="235" t="s">
        <v>136</v>
      </c>
    </row>
    <row r="128" s="2" customFormat="1" ht="24.15" customHeight="1">
      <c r="A128" s="40"/>
      <c r="B128" s="41"/>
      <c r="C128" s="206" t="s">
        <v>202</v>
      </c>
      <c r="D128" s="206" t="s">
        <v>139</v>
      </c>
      <c r="E128" s="207" t="s">
        <v>203</v>
      </c>
      <c r="F128" s="208" t="s">
        <v>204</v>
      </c>
      <c r="G128" s="209" t="s">
        <v>142</v>
      </c>
      <c r="H128" s="210">
        <v>170.32499999999999</v>
      </c>
      <c r="I128" s="211"/>
      <c r="J128" s="212">
        <f>ROUND(I128*H128,2)</f>
        <v>0</v>
      </c>
      <c r="K128" s="208" t="s">
        <v>143</v>
      </c>
      <c r="L128" s="46"/>
      <c r="M128" s="213" t="s">
        <v>19</v>
      </c>
      <c r="N128" s="214" t="s">
        <v>47</v>
      </c>
      <c r="O128" s="86"/>
      <c r="P128" s="215">
        <f>O128*H128</f>
        <v>0</v>
      </c>
      <c r="Q128" s="215">
        <v>0</v>
      </c>
      <c r="R128" s="215">
        <f>Q128*H128</f>
        <v>0</v>
      </c>
      <c r="S128" s="215">
        <v>0.045999999999999999</v>
      </c>
      <c r="T128" s="216">
        <f>S128*H128</f>
        <v>7.8349499999999992</v>
      </c>
      <c r="U128" s="40"/>
      <c r="V128" s="40"/>
      <c r="W128" s="40"/>
      <c r="X128" s="40"/>
      <c r="Y128" s="40"/>
      <c r="Z128" s="40"/>
      <c r="AA128" s="40"/>
      <c r="AB128" s="40"/>
      <c r="AC128" s="40"/>
      <c r="AD128" s="40"/>
      <c r="AE128" s="40"/>
      <c r="AR128" s="217" t="s">
        <v>144</v>
      </c>
      <c r="AT128" s="217" t="s">
        <v>139</v>
      </c>
      <c r="AU128" s="217" t="s">
        <v>86</v>
      </c>
      <c r="AY128" s="19" t="s">
        <v>136</v>
      </c>
      <c r="BE128" s="218">
        <f>IF(N128="základní",J128,0)</f>
        <v>0</v>
      </c>
      <c r="BF128" s="218">
        <f>IF(N128="snížená",J128,0)</f>
        <v>0</v>
      </c>
      <c r="BG128" s="218">
        <f>IF(N128="zákl. přenesená",J128,0)</f>
        <v>0</v>
      </c>
      <c r="BH128" s="218">
        <f>IF(N128="sníž. přenesená",J128,0)</f>
        <v>0</v>
      </c>
      <c r="BI128" s="218">
        <f>IF(N128="nulová",J128,0)</f>
        <v>0</v>
      </c>
      <c r="BJ128" s="19" t="s">
        <v>84</v>
      </c>
      <c r="BK128" s="218">
        <f>ROUND(I128*H128,2)</f>
        <v>0</v>
      </c>
      <c r="BL128" s="19" t="s">
        <v>144</v>
      </c>
      <c r="BM128" s="217" t="s">
        <v>205</v>
      </c>
    </row>
    <row r="129" s="2" customFormat="1">
      <c r="A129" s="40"/>
      <c r="B129" s="41"/>
      <c r="C129" s="42"/>
      <c r="D129" s="219" t="s">
        <v>146</v>
      </c>
      <c r="E129" s="42"/>
      <c r="F129" s="220" t="s">
        <v>206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146</v>
      </c>
      <c r="AU129" s="19" t="s">
        <v>86</v>
      </c>
    </row>
    <row r="130" s="13" customFormat="1">
      <c r="A130" s="13"/>
      <c r="B130" s="224"/>
      <c r="C130" s="225"/>
      <c r="D130" s="226" t="s">
        <v>152</v>
      </c>
      <c r="E130" s="227" t="s">
        <v>19</v>
      </c>
      <c r="F130" s="228" t="s">
        <v>207</v>
      </c>
      <c r="G130" s="225"/>
      <c r="H130" s="229">
        <v>170.32499999999999</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152</v>
      </c>
      <c r="AU130" s="235" t="s">
        <v>86</v>
      </c>
      <c r="AV130" s="13" t="s">
        <v>86</v>
      </c>
      <c r="AW130" s="13" t="s">
        <v>35</v>
      </c>
      <c r="AX130" s="13" t="s">
        <v>84</v>
      </c>
      <c r="AY130" s="235" t="s">
        <v>136</v>
      </c>
    </row>
    <row r="131" s="12" customFormat="1" ht="22.8" customHeight="1">
      <c r="A131" s="12"/>
      <c r="B131" s="190"/>
      <c r="C131" s="191"/>
      <c r="D131" s="192" t="s">
        <v>75</v>
      </c>
      <c r="E131" s="204" t="s">
        <v>208</v>
      </c>
      <c r="F131" s="204" t="s">
        <v>209</v>
      </c>
      <c r="G131" s="191"/>
      <c r="H131" s="191"/>
      <c r="I131" s="194"/>
      <c r="J131" s="205">
        <f>BK131</f>
        <v>0</v>
      </c>
      <c r="K131" s="191"/>
      <c r="L131" s="196"/>
      <c r="M131" s="197"/>
      <c r="N131" s="198"/>
      <c r="O131" s="198"/>
      <c r="P131" s="199">
        <f>SUM(P132:P149)</f>
        <v>0</v>
      </c>
      <c r="Q131" s="198"/>
      <c r="R131" s="199">
        <f>SUM(R132:R149)</f>
        <v>0</v>
      </c>
      <c r="S131" s="198"/>
      <c r="T131" s="200">
        <f>SUM(T132:T149)</f>
        <v>0</v>
      </c>
      <c r="U131" s="12"/>
      <c r="V131" s="12"/>
      <c r="W131" s="12"/>
      <c r="X131" s="12"/>
      <c r="Y131" s="12"/>
      <c r="Z131" s="12"/>
      <c r="AA131" s="12"/>
      <c r="AB131" s="12"/>
      <c r="AC131" s="12"/>
      <c r="AD131" s="12"/>
      <c r="AE131" s="12"/>
      <c r="AR131" s="201" t="s">
        <v>84</v>
      </c>
      <c r="AT131" s="202" t="s">
        <v>75</v>
      </c>
      <c r="AU131" s="202" t="s">
        <v>84</v>
      </c>
      <c r="AY131" s="201" t="s">
        <v>136</v>
      </c>
      <c r="BK131" s="203">
        <f>SUM(BK132:BK149)</f>
        <v>0</v>
      </c>
    </row>
    <row r="132" s="2" customFormat="1" ht="24.15" customHeight="1">
      <c r="A132" s="40"/>
      <c r="B132" s="41"/>
      <c r="C132" s="206" t="s">
        <v>210</v>
      </c>
      <c r="D132" s="206" t="s">
        <v>139</v>
      </c>
      <c r="E132" s="207" t="s">
        <v>211</v>
      </c>
      <c r="F132" s="208" t="s">
        <v>212</v>
      </c>
      <c r="G132" s="209" t="s">
        <v>213</v>
      </c>
      <c r="H132" s="210">
        <v>54.219999999999999</v>
      </c>
      <c r="I132" s="211"/>
      <c r="J132" s="212">
        <f>ROUND(I132*H132,2)</f>
        <v>0</v>
      </c>
      <c r="K132" s="208" t="s">
        <v>143</v>
      </c>
      <c r="L132" s="46"/>
      <c r="M132" s="213" t="s">
        <v>19</v>
      </c>
      <c r="N132" s="214" t="s">
        <v>47</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144</v>
      </c>
      <c r="AT132" s="217" t="s">
        <v>139</v>
      </c>
      <c r="AU132" s="217" t="s">
        <v>86</v>
      </c>
      <c r="AY132" s="19" t="s">
        <v>136</v>
      </c>
      <c r="BE132" s="218">
        <f>IF(N132="základní",J132,0)</f>
        <v>0</v>
      </c>
      <c r="BF132" s="218">
        <f>IF(N132="snížená",J132,0)</f>
        <v>0</v>
      </c>
      <c r="BG132" s="218">
        <f>IF(N132="zákl. přenesená",J132,0)</f>
        <v>0</v>
      </c>
      <c r="BH132" s="218">
        <f>IF(N132="sníž. přenesená",J132,0)</f>
        <v>0</v>
      </c>
      <c r="BI132" s="218">
        <f>IF(N132="nulová",J132,0)</f>
        <v>0</v>
      </c>
      <c r="BJ132" s="19" t="s">
        <v>84</v>
      </c>
      <c r="BK132" s="218">
        <f>ROUND(I132*H132,2)</f>
        <v>0</v>
      </c>
      <c r="BL132" s="19" t="s">
        <v>144</v>
      </c>
      <c r="BM132" s="217" t="s">
        <v>214</v>
      </c>
    </row>
    <row r="133" s="2" customFormat="1">
      <c r="A133" s="40"/>
      <c r="B133" s="41"/>
      <c r="C133" s="42"/>
      <c r="D133" s="219" t="s">
        <v>146</v>
      </c>
      <c r="E133" s="42"/>
      <c r="F133" s="220" t="s">
        <v>215</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146</v>
      </c>
      <c r="AU133" s="19" t="s">
        <v>86</v>
      </c>
    </row>
    <row r="134" s="2" customFormat="1" ht="16.5" customHeight="1">
      <c r="A134" s="40"/>
      <c r="B134" s="41"/>
      <c r="C134" s="206" t="s">
        <v>8</v>
      </c>
      <c r="D134" s="206" t="s">
        <v>139</v>
      </c>
      <c r="E134" s="207" t="s">
        <v>216</v>
      </c>
      <c r="F134" s="208" t="s">
        <v>217</v>
      </c>
      <c r="G134" s="209" t="s">
        <v>198</v>
      </c>
      <c r="H134" s="210">
        <v>5</v>
      </c>
      <c r="I134" s="211"/>
      <c r="J134" s="212">
        <f>ROUND(I134*H134,2)</f>
        <v>0</v>
      </c>
      <c r="K134" s="208" t="s">
        <v>143</v>
      </c>
      <c r="L134" s="46"/>
      <c r="M134" s="213" t="s">
        <v>19</v>
      </c>
      <c r="N134" s="214" t="s">
        <v>47</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144</v>
      </c>
      <c r="AT134" s="217" t="s">
        <v>139</v>
      </c>
      <c r="AU134" s="217" t="s">
        <v>86</v>
      </c>
      <c r="AY134" s="19" t="s">
        <v>136</v>
      </c>
      <c r="BE134" s="218">
        <f>IF(N134="základní",J134,0)</f>
        <v>0</v>
      </c>
      <c r="BF134" s="218">
        <f>IF(N134="snížená",J134,0)</f>
        <v>0</v>
      </c>
      <c r="BG134" s="218">
        <f>IF(N134="zákl. přenesená",J134,0)</f>
        <v>0</v>
      </c>
      <c r="BH134" s="218">
        <f>IF(N134="sníž. přenesená",J134,0)</f>
        <v>0</v>
      </c>
      <c r="BI134" s="218">
        <f>IF(N134="nulová",J134,0)</f>
        <v>0</v>
      </c>
      <c r="BJ134" s="19" t="s">
        <v>84</v>
      </c>
      <c r="BK134" s="218">
        <f>ROUND(I134*H134,2)</f>
        <v>0</v>
      </c>
      <c r="BL134" s="19" t="s">
        <v>144</v>
      </c>
      <c r="BM134" s="217" t="s">
        <v>218</v>
      </c>
    </row>
    <row r="135" s="2" customFormat="1">
      <c r="A135" s="40"/>
      <c r="B135" s="41"/>
      <c r="C135" s="42"/>
      <c r="D135" s="219" t="s">
        <v>146</v>
      </c>
      <c r="E135" s="42"/>
      <c r="F135" s="220" t="s">
        <v>219</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146</v>
      </c>
      <c r="AU135" s="19" t="s">
        <v>86</v>
      </c>
    </row>
    <row r="136" s="2" customFormat="1" ht="24.15" customHeight="1">
      <c r="A136" s="40"/>
      <c r="B136" s="41"/>
      <c r="C136" s="206" t="s">
        <v>220</v>
      </c>
      <c r="D136" s="206" t="s">
        <v>139</v>
      </c>
      <c r="E136" s="207" t="s">
        <v>221</v>
      </c>
      <c r="F136" s="208" t="s">
        <v>222</v>
      </c>
      <c r="G136" s="209" t="s">
        <v>198</v>
      </c>
      <c r="H136" s="210">
        <v>300</v>
      </c>
      <c r="I136" s="211"/>
      <c r="J136" s="212">
        <f>ROUND(I136*H136,2)</f>
        <v>0</v>
      </c>
      <c r="K136" s="208" t="s">
        <v>143</v>
      </c>
      <c r="L136" s="46"/>
      <c r="M136" s="213" t="s">
        <v>19</v>
      </c>
      <c r="N136" s="214" t="s">
        <v>47</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144</v>
      </c>
      <c r="AT136" s="217" t="s">
        <v>139</v>
      </c>
      <c r="AU136" s="217" t="s">
        <v>86</v>
      </c>
      <c r="AY136" s="19" t="s">
        <v>136</v>
      </c>
      <c r="BE136" s="218">
        <f>IF(N136="základní",J136,0)</f>
        <v>0</v>
      </c>
      <c r="BF136" s="218">
        <f>IF(N136="snížená",J136,0)</f>
        <v>0</v>
      </c>
      <c r="BG136" s="218">
        <f>IF(N136="zákl. přenesená",J136,0)</f>
        <v>0</v>
      </c>
      <c r="BH136" s="218">
        <f>IF(N136="sníž. přenesená",J136,0)</f>
        <v>0</v>
      </c>
      <c r="BI136" s="218">
        <f>IF(N136="nulová",J136,0)</f>
        <v>0</v>
      </c>
      <c r="BJ136" s="19" t="s">
        <v>84</v>
      </c>
      <c r="BK136" s="218">
        <f>ROUND(I136*H136,2)</f>
        <v>0</v>
      </c>
      <c r="BL136" s="19" t="s">
        <v>144</v>
      </c>
      <c r="BM136" s="217" t="s">
        <v>223</v>
      </c>
    </row>
    <row r="137" s="2" customFormat="1">
      <c r="A137" s="40"/>
      <c r="B137" s="41"/>
      <c r="C137" s="42"/>
      <c r="D137" s="219" t="s">
        <v>146</v>
      </c>
      <c r="E137" s="42"/>
      <c r="F137" s="220" t="s">
        <v>224</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146</v>
      </c>
      <c r="AU137" s="19" t="s">
        <v>86</v>
      </c>
    </row>
    <row r="138" s="13" customFormat="1">
      <c r="A138" s="13"/>
      <c r="B138" s="224"/>
      <c r="C138" s="225"/>
      <c r="D138" s="226" t="s">
        <v>152</v>
      </c>
      <c r="E138" s="227" t="s">
        <v>19</v>
      </c>
      <c r="F138" s="228" t="s">
        <v>225</v>
      </c>
      <c r="G138" s="225"/>
      <c r="H138" s="229">
        <v>300</v>
      </c>
      <c r="I138" s="230"/>
      <c r="J138" s="225"/>
      <c r="K138" s="225"/>
      <c r="L138" s="231"/>
      <c r="M138" s="232"/>
      <c r="N138" s="233"/>
      <c r="O138" s="233"/>
      <c r="P138" s="233"/>
      <c r="Q138" s="233"/>
      <c r="R138" s="233"/>
      <c r="S138" s="233"/>
      <c r="T138" s="234"/>
      <c r="U138" s="13"/>
      <c r="V138" s="13"/>
      <c r="W138" s="13"/>
      <c r="X138" s="13"/>
      <c r="Y138" s="13"/>
      <c r="Z138" s="13"/>
      <c r="AA138" s="13"/>
      <c r="AB138" s="13"/>
      <c r="AC138" s="13"/>
      <c r="AD138" s="13"/>
      <c r="AE138" s="13"/>
      <c r="AT138" s="235" t="s">
        <v>152</v>
      </c>
      <c r="AU138" s="235" t="s">
        <v>86</v>
      </c>
      <c r="AV138" s="13" t="s">
        <v>86</v>
      </c>
      <c r="AW138" s="13" t="s">
        <v>35</v>
      </c>
      <c r="AX138" s="13" t="s">
        <v>84</v>
      </c>
      <c r="AY138" s="235" t="s">
        <v>136</v>
      </c>
    </row>
    <row r="139" s="2" customFormat="1" ht="16.5" customHeight="1">
      <c r="A139" s="40"/>
      <c r="B139" s="41"/>
      <c r="C139" s="206" t="s">
        <v>226</v>
      </c>
      <c r="D139" s="206" t="s">
        <v>139</v>
      </c>
      <c r="E139" s="207" t="s">
        <v>227</v>
      </c>
      <c r="F139" s="208" t="s">
        <v>228</v>
      </c>
      <c r="G139" s="209" t="s">
        <v>213</v>
      </c>
      <c r="H139" s="210">
        <v>54.219999999999999</v>
      </c>
      <c r="I139" s="211"/>
      <c r="J139" s="212">
        <f>ROUND(I139*H139,2)</f>
        <v>0</v>
      </c>
      <c r="K139" s="208" t="s">
        <v>143</v>
      </c>
      <c r="L139" s="46"/>
      <c r="M139" s="213" t="s">
        <v>19</v>
      </c>
      <c r="N139" s="214" t="s">
        <v>47</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144</v>
      </c>
      <c r="AT139" s="217" t="s">
        <v>139</v>
      </c>
      <c r="AU139" s="217" t="s">
        <v>86</v>
      </c>
      <c r="AY139" s="19" t="s">
        <v>136</v>
      </c>
      <c r="BE139" s="218">
        <f>IF(N139="základní",J139,0)</f>
        <v>0</v>
      </c>
      <c r="BF139" s="218">
        <f>IF(N139="snížená",J139,0)</f>
        <v>0</v>
      </c>
      <c r="BG139" s="218">
        <f>IF(N139="zákl. přenesená",J139,0)</f>
        <v>0</v>
      </c>
      <c r="BH139" s="218">
        <f>IF(N139="sníž. přenesená",J139,0)</f>
        <v>0</v>
      </c>
      <c r="BI139" s="218">
        <f>IF(N139="nulová",J139,0)</f>
        <v>0</v>
      </c>
      <c r="BJ139" s="19" t="s">
        <v>84</v>
      </c>
      <c r="BK139" s="218">
        <f>ROUND(I139*H139,2)</f>
        <v>0</v>
      </c>
      <c r="BL139" s="19" t="s">
        <v>144</v>
      </c>
      <c r="BM139" s="217" t="s">
        <v>229</v>
      </c>
    </row>
    <row r="140" s="2" customFormat="1">
      <c r="A140" s="40"/>
      <c r="B140" s="41"/>
      <c r="C140" s="42"/>
      <c r="D140" s="219" t="s">
        <v>146</v>
      </c>
      <c r="E140" s="42"/>
      <c r="F140" s="220" t="s">
        <v>230</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146</v>
      </c>
      <c r="AU140" s="19" t="s">
        <v>86</v>
      </c>
    </row>
    <row r="141" s="2" customFormat="1" ht="16.5" customHeight="1">
      <c r="A141" s="40"/>
      <c r="B141" s="41"/>
      <c r="C141" s="206" t="s">
        <v>231</v>
      </c>
      <c r="D141" s="206" t="s">
        <v>139</v>
      </c>
      <c r="E141" s="207" t="s">
        <v>232</v>
      </c>
      <c r="F141" s="208" t="s">
        <v>233</v>
      </c>
      <c r="G141" s="209" t="s">
        <v>213</v>
      </c>
      <c r="H141" s="210">
        <v>1626.5999999999999</v>
      </c>
      <c r="I141" s="211"/>
      <c r="J141" s="212">
        <f>ROUND(I141*H141,2)</f>
        <v>0</v>
      </c>
      <c r="K141" s="208" t="s">
        <v>143</v>
      </c>
      <c r="L141" s="46"/>
      <c r="M141" s="213" t="s">
        <v>19</v>
      </c>
      <c r="N141" s="214" t="s">
        <v>47</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144</v>
      </c>
      <c r="AT141" s="217" t="s">
        <v>139</v>
      </c>
      <c r="AU141" s="217" t="s">
        <v>86</v>
      </c>
      <c r="AY141" s="19" t="s">
        <v>136</v>
      </c>
      <c r="BE141" s="218">
        <f>IF(N141="základní",J141,0)</f>
        <v>0</v>
      </c>
      <c r="BF141" s="218">
        <f>IF(N141="snížená",J141,0)</f>
        <v>0</v>
      </c>
      <c r="BG141" s="218">
        <f>IF(N141="zákl. přenesená",J141,0)</f>
        <v>0</v>
      </c>
      <c r="BH141" s="218">
        <f>IF(N141="sníž. přenesená",J141,0)</f>
        <v>0</v>
      </c>
      <c r="BI141" s="218">
        <f>IF(N141="nulová",J141,0)</f>
        <v>0</v>
      </c>
      <c r="BJ141" s="19" t="s">
        <v>84</v>
      </c>
      <c r="BK141" s="218">
        <f>ROUND(I141*H141,2)</f>
        <v>0</v>
      </c>
      <c r="BL141" s="19" t="s">
        <v>144</v>
      </c>
      <c r="BM141" s="217" t="s">
        <v>234</v>
      </c>
    </row>
    <row r="142" s="2" customFormat="1">
      <c r="A142" s="40"/>
      <c r="B142" s="41"/>
      <c r="C142" s="42"/>
      <c r="D142" s="219" t="s">
        <v>146</v>
      </c>
      <c r="E142" s="42"/>
      <c r="F142" s="220" t="s">
        <v>235</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146</v>
      </c>
      <c r="AU142" s="19" t="s">
        <v>86</v>
      </c>
    </row>
    <row r="143" s="13" customFormat="1">
      <c r="A143" s="13"/>
      <c r="B143" s="224"/>
      <c r="C143" s="225"/>
      <c r="D143" s="226" t="s">
        <v>152</v>
      </c>
      <c r="E143" s="227" t="s">
        <v>19</v>
      </c>
      <c r="F143" s="228" t="s">
        <v>236</v>
      </c>
      <c r="G143" s="225"/>
      <c r="H143" s="229">
        <v>1626.5999999999999</v>
      </c>
      <c r="I143" s="230"/>
      <c r="J143" s="225"/>
      <c r="K143" s="225"/>
      <c r="L143" s="231"/>
      <c r="M143" s="232"/>
      <c r="N143" s="233"/>
      <c r="O143" s="233"/>
      <c r="P143" s="233"/>
      <c r="Q143" s="233"/>
      <c r="R143" s="233"/>
      <c r="S143" s="233"/>
      <c r="T143" s="234"/>
      <c r="U143" s="13"/>
      <c r="V143" s="13"/>
      <c r="W143" s="13"/>
      <c r="X143" s="13"/>
      <c r="Y143" s="13"/>
      <c r="Z143" s="13"/>
      <c r="AA143" s="13"/>
      <c r="AB143" s="13"/>
      <c r="AC143" s="13"/>
      <c r="AD143" s="13"/>
      <c r="AE143" s="13"/>
      <c r="AT143" s="235" t="s">
        <v>152</v>
      </c>
      <c r="AU143" s="235" t="s">
        <v>86</v>
      </c>
      <c r="AV143" s="13" t="s">
        <v>86</v>
      </c>
      <c r="AW143" s="13" t="s">
        <v>35</v>
      </c>
      <c r="AX143" s="13" t="s">
        <v>84</v>
      </c>
      <c r="AY143" s="235" t="s">
        <v>136</v>
      </c>
    </row>
    <row r="144" s="2" customFormat="1" ht="24.15" customHeight="1">
      <c r="A144" s="40"/>
      <c r="B144" s="41"/>
      <c r="C144" s="206" t="s">
        <v>237</v>
      </c>
      <c r="D144" s="206" t="s">
        <v>139</v>
      </c>
      <c r="E144" s="207" t="s">
        <v>238</v>
      </c>
      <c r="F144" s="208" t="s">
        <v>239</v>
      </c>
      <c r="G144" s="209" t="s">
        <v>213</v>
      </c>
      <c r="H144" s="210">
        <v>53.619999999999997</v>
      </c>
      <c r="I144" s="211"/>
      <c r="J144" s="212">
        <f>ROUND(I144*H144,2)</f>
        <v>0</v>
      </c>
      <c r="K144" s="208" t="s">
        <v>143</v>
      </c>
      <c r="L144" s="46"/>
      <c r="M144" s="213" t="s">
        <v>19</v>
      </c>
      <c r="N144" s="214" t="s">
        <v>47</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144</v>
      </c>
      <c r="AT144" s="217" t="s">
        <v>139</v>
      </c>
      <c r="AU144" s="217" t="s">
        <v>86</v>
      </c>
      <c r="AY144" s="19" t="s">
        <v>136</v>
      </c>
      <c r="BE144" s="218">
        <f>IF(N144="základní",J144,0)</f>
        <v>0</v>
      </c>
      <c r="BF144" s="218">
        <f>IF(N144="snížená",J144,0)</f>
        <v>0</v>
      </c>
      <c r="BG144" s="218">
        <f>IF(N144="zákl. přenesená",J144,0)</f>
        <v>0</v>
      </c>
      <c r="BH144" s="218">
        <f>IF(N144="sníž. přenesená",J144,0)</f>
        <v>0</v>
      </c>
      <c r="BI144" s="218">
        <f>IF(N144="nulová",J144,0)</f>
        <v>0</v>
      </c>
      <c r="BJ144" s="19" t="s">
        <v>84</v>
      </c>
      <c r="BK144" s="218">
        <f>ROUND(I144*H144,2)</f>
        <v>0</v>
      </c>
      <c r="BL144" s="19" t="s">
        <v>144</v>
      </c>
      <c r="BM144" s="217" t="s">
        <v>240</v>
      </c>
    </row>
    <row r="145" s="2" customFormat="1">
      <c r="A145" s="40"/>
      <c r="B145" s="41"/>
      <c r="C145" s="42"/>
      <c r="D145" s="219" t="s">
        <v>146</v>
      </c>
      <c r="E145" s="42"/>
      <c r="F145" s="220" t="s">
        <v>241</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146</v>
      </c>
      <c r="AU145" s="19" t="s">
        <v>86</v>
      </c>
    </row>
    <row r="146" s="2" customFormat="1" ht="24.15" customHeight="1">
      <c r="A146" s="40"/>
      <c r="B146" s="41"/>
      <c r="C146" s="206" t="s">
        <v>242</v>
      </c>
      <c r="D146" s="206" t="s">
        <v>139</v>
      </c>
      <c r="E146" s="207" t="s">
        <v>243</v>
      </c>
      <c r="F146" s="208" t="s">
        <v>244</v>
      </c>
      <c r="G146" s="209" t="s">
        <v>213</v>
      </c>
      <c r="H146" s="210">
        <v>0.5</v>
      </c>
      <c r="I146" s="211"/>
      <c r="J146" s="212">
        <f>ROUND(I146*H146,2)</f>
        <v>0</v>
      </c>
      <c r="K146" s="208" t="s">
        <v>143</v>
      </c>
      <c r="L146" s="46"/>
      <c r="M146" s="213" t="s">
        <v>19</v>
      </c>
      <c r="N146" s="214" t="s">
        <v>47</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144</v>
      </c>
      <c r="AT146" s="217" t="s">
        <v>139</v>
      </c>
      <c r="AU146" s="217" t="s">
        <v>86</v>
      </c>
      <c r="AY146" s="19" t="s">
        <v>136</v>
      </c>
      <c r="BE146" s="218">
        <f>IF(N146="základní",J146,0)</f>
        <v>0</v>
      </c>
      <c r="BF146" s="218">
        <f>IF(N146="snížená",J146,0)</f>
        <v>0</v>
      </c>
      <c r="BG146" s="218">
        <f>IF(N146="zákl. přenesená",J146,0)</f>
        <v>0</v>
      </c>
      <c r="BH146" s="218">
        <f>IF(N146="sníž. přenesená",J146,0)</f>
        <v>0</v>
      </c>
      <c r="BI146" s="218">
        <f>IF(N146="nulová",J146,0)</f>
        <v>0</v>
      </c>
      <c r="BJ146" s="19" t="s">
        <v>84</v>
      </c>
      <c r="BK146" s="218">
        <f>ROUND(I146*H146,2)</f>
        <v>0</v>
      </c>
      <c r="BL146" s="19" t="s">
        <v>144</v>
      </c>
      <c r="BM146" s="217" t="s">
        <v>245</v>
      </c>
    </row>
    <row r="147" s="2" customFormat="1">
      <c r="A147" s="40"/>
      <c r="B147" s="41"/>
      <c r="C147" s="42"/>
      <c r="D147" s="219" t="s">
        <v>146</v>
      </c>
      <c r="E147" s="42"/>
      <c r="F147" s="220" t="s">
        <v>246</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146</v>
      </c>
      <c r="AU147" s="19" t="s">
        <v>86</v>
      </c>
    </row>
    <row r="148" s="2" customFormat="1" ht="24.15" customHeight="1">
      <c r="A148" s="40"/>
      <c r="B148" s="41"/>
      <c r="C148" s="206" t="s">
        <v>247</v>
      </c>
      <c r="D148" s="206" t="s">
        <v>139</v>
      </c>
      <c r="E148" s="207" t="s">
        <v>248</v>
      </c>
      <c r="F148" s="208" t="s">
        <v>249</v>
      </c>
      <c r="G148" s="209" t="s">
        <v>213</v>
      </c>
      <c r="H148" s="210">
        <v>0.10000000000000001</v>
      </c>
      <c r="I148" s="211"/>
      <c r="J148" s="212">
        <f>ROUND(I148*H148,2)</f>
        <v>0</v>
      </c>
      <c r="K148" s="208" t="s">
        <v>143</v>
      </c>
      <c r="L148" s="46"/>
      <c r="M148" s="213" t="s">
        <v>19</v>
      </c>
      <c r="N148" s="214" t="s">
        <v>47</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144</v>
      </c>
      <c r="AT148" s="217" t="s">
        <v>139</v>
      </c>
      <c r="AU148" s="217" t="s">
        <v>86</v>
      </c>
      <c r="AY148" s="19" t="s">
        <v>136</v>
      </c>
      <c r="BE148" s="218">
        <f>IF(N148="základní",J148,0)</f>
        <v>0</v>
      </c>
      <c r="BF148" s="218">
        <f>IF(N148="snížená",J148,0)</f>
        <v>0</v>
      </c>
      <c r="BG148" s="218">
        <f>IF(N148="zákl. přenesená",J148,0)</f>
        <v>0</v>
      </c>
      <c r="BH148" s="218">
        <f>IF(N148="sníž. přenesená",J148,0)</f>
        <v>0</v>
      </c>
      <c r="BI148" s="218">
        <f>IF(N148="nulová",J148,0)</f>
        <v>0</v>
      </c>
      <c r="BJ148" s="19" t="s">
        <v>84</v>
      </c>
      <c r="BK148" s="218">
        <f>ROUND(I148*H148,2)</f>
        <v>0</v>
      </c>
      <c r="BL148" s="19" t="s">
        <v>144</v>
      </c>
      <c r="BM148" s="217" t="s">
        <v>250</v>
      </c>
    </row>
    <row r="149" s="2" customFormat="1">
      <c r="A149" s="40"/>
      <c r="B149" s="41"/>
      <c r="C149" s="42"/>
      <c r="D149" s="219" t="s">
        <v>146</v>
      </c>
      <c r="E149" s="42"/>
      <c r="F149" s="220" t="s">
        <v>251</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146</v>
      </c>
      <c r="AU149" s="19" t="s">
        <v>86</v>
      </c>
    </row>
    <row r="150" s="12" customFormat="1" ht="25.92" customHeight="1">
      <c r="A150" s="12"/>
      <c r="B150" s="190"/>
      <c r="C150" s="191"/>
      <c r="D150" s="192" t="s">
        <v>75</v>
      </c>
      <c r="E150" s="193" t="s">
        <v>252</v>
      </c>
      <c r="F150" s="193" t="s">
        <v>253</v>
      </c>
      <c r="G150" s="191"/>
      <c r="H150" s="191"/>
      <c r="I150" s="194"/>
      <c r="J150" s="195">
        <f>BK150</f>
        <v>0</v>
      </c>
      <c r="K150" s="191"/>
      <c r="L150" s="196"/>
      <c r="M150" s="197"/>
      <c r="N150" s="198"/>
      <c r="O150" s="198"/>
      <c r="P150" s="199">
        <f>P151+P157+P160+P165+P175+P179+P186+P193</f>
        <v>0</v>
      </c>
      <c r="Q150" s="198"/>
      <c r="R150" s="199">
        <f>R151+R157+R160+R165+R175+R179+R186+R193</f>
        <v>0.25590000000000002</v>
      </c>
      <c r="S150" s="198"/>
      <c r="T150" s="200">
        <f>T151+T157+T160+T165+T175+T179+T186+T193</f>
        <v>10.234381899999999</v>
      </c>
      <c r="U150" s="12"/>
      <c r="V150" s="12"/>
      <c r="W150" s="12"/>
      <c r="X150" s="12"/>
      <c r="Y150" s="12"/>
      <c r="Z150" s="12"/>
      <c r="AA150" s="12"/>
      <c r="AB150" s="12"/>
      <c r="AC150" s="12"/>
      <c r="AD150" s="12"/>
      <c r="AE150" s="12"/>
      <c r="AR150" s="201" t="s">
        <v>86</v>
      </c>
      <c r="AT150" s="202" t="s">
        <v>75</v>
      </c>
      <c r="AU150" s="202" t="s">
        <v>76</v>
      </c>
      <c r="AY150" s="201" t="s">
        <v>136</v>
      </c>
      <c r="BK150" s="203">
        <f>BK151+BK157+BK160+BK165+BK175+BK179+BK186+BK193</f>
        <v>0</v>
      </c>
    </row>
    <row r="151" s="12" customFormat="1" ht="22.8" customHeight="1">
      <c r="A151" s="12"/>
      <c r="B151" s="190"/>
      <c r="C151" s="191"/>
      <c r="D151" s="192" t="s">
        <v>75</v>
      </c>
      <c r="E151" s="204" t="s">
        <v>254</v>
      </c>
      <c r="F151" s="204" t="s">
        <v>255</v>
      </c>
      <c r="G151" s="191"/>
      <c r="H151" s="191"/>
      <c r="I151" s="194"/>
      <c r="J151" s="205">
        <f>BK151</f>
        <v>0</v>
      </c>
      <c r="K151" s="191"/>
      <c r="L151" s="196"/>
      <c r="M151" s="197"/>
      <c r="N151" s="198"/>
      <c r="O151" s="198"/>
      <c r="P151" s="199">
        <f>SUM(P152:P156)</f>
        <v>0</v>
      </c>
      <c r="Q151" s="198"/>
      <c r="R151" s="199">
        <f>SUM(R152:R156)</f>
        <v>0</v>
      </c>
      <c r="S151" s="198"/>
      <c r="T151" s="200">
        <f>SUM(T152:T156)</f>
        <v>0.077250000000000013</v>
      </c>
      <c r="U151" s="12"/>
      <c r="V151" s="12"/>
      <c r="W151" s="12"/>
      <c r="X151" s="12"/>
      <c r="Y151" s="12"/>
      <c r="Z151" s="12"/>
      <c r="AA151" s="12"/>
      <c r="AB151" s="12"/>
      <c r="AC151" s="12"/>
      <c r="AD151" s="12"/>
      <c r="AE151" s="12"/>
      <c r="AR151" s="201" t="s">
        <v>86</v>
      </c>
      <c r="AT151" s="202" t="s">
        <v>75</v>
      </c>
      <c r="AU151" s="202" t="s">
        <v>84</v>
      </c>
      <c r="AY151" s="201" t="s">
        <v>136</v>
      </c>
      <c r="BK151" s="203">
        <f>SUM(BK152:BK156)</f>
        <v>0</v>
      </c>
    </row>
    <row r="152" s="2" customFormat="1" ht="16.5" customHeight="1">
      <c r="A152" s="40"/>
      <c r="B152" s="41"/>
      <c r="C152" s="206" t="s">
        <v>256</v>
      </c>
      <c r="D152" s="206" t="s">
        <v>139</v>
      </c>
      <c r="E152" s="207" t="s">
        <v>257</v>
      </c>
      <c r="F152" s="208" t="s">
        <v>258</v>
      </c>
      <c r="G152" s="209" t="s">
        <v>259</v>
      </c>
      <c r="H152" s="210">
        <v>9</v>
      </c>
      <c r="I152" s="211"/>
      <c r="J152" s="212">
        <f>ROUND(I152*H152,2)</f>
        <v>0</v>
      </c>
      <c r="K152" s="208" t="s">
        <v>143</v>
      </c>
      <c r="L152" s="46"/>
      <c r="M152" s="213" t="s">
        <v>19</v>
      </c>
      <c r="N152" s="214" t="s">
        <v>47</v>
      </c>
      <c r="O152" s="86"/>
      <c r="P152" s="215">
        <f>O152*H152</f>
        <v>0</v>
      </c>
      <c r="Q152" s="215">
        <v>0</v>
      </c>
      <c r="R152" s="215">
        <f>Q152*H152</f>
        <v>0</v>
      </c>
      <c r="S152" s="215">
        <v>5.0000000000000002E-05</v>
      </c>
      <c r="T152" s="216">
        <f>S152*H152</f>
        <v>0.00045000000000000004</v>
      </c>
      <c r="U152" s="40"/>
      <c r="V152" s="40"/>
      <c r="W152" s="40"/>
      <c r="X152" s="40"/>
      <c r="Y152" s="40"/>
      <c r="Z152" s="40"/>
      <c r="AA152" s="40"/>
      <c r="AB152" s="40"/>
      <c r="AC152" s="40"/>
      <c r="AD152" s="40"/>
      <c r="AE152" s="40"/>
      <c r="AR152" s="217" t="s">
        <v>237</v>
      </c>
      <c r="AT152" s="217" t="s">
        <v>139</v>
      </c>
      <c r="AU152" s="217" t="s">
        <v>86</v>
      </c>
      <c r="AY152" s="19" t="s">
        <v>136</v>
      </c>
      <c r="BE152" s="218">
        <f>IF(N152="základní",J152,0)</f>
        <v>0</v>
      </c>
      <c r="BF152" s="218">
        <f>IF(N152="snížená",J152,0)</f>
        <v>0</v>
      </c>
      <c r="BG152" s="218">
        <f>IF(N152="zákl. přenesená",J152,0)</f>
        <v>0</v>
      </c>
      <c r="BH152" s="218">
        <f>IF(N152="sníž. přenesená",J152,0)</f>
        <v>0</v>
      </c>
      <c r="BI152" s="218">
        <f>IF(N152="nulová",J152,0)</f>
        <v>0</v>
      </c>
      <c r="BJ152" s="19" t="s">
        <v>84</v>
      </c>
      <c r="BK152" s="218">
        <f>ROUND(I152*H152,2)</f>
        <v>0</v>
      </c>
      <c r="BL152" s="19" t="s">
        <v>237</v>
      </c>
      <c r="BM152" s="217" t="s">
        <v>260</v>
      </c>
    </row>
    <row r="153" s="2" customFormat="1">
      <c r="A153" s="40"/>
      <c r="B153" s="41"/>
      <c r="C153" s="42"/>
      <c r="D153" s="219" t="s">
        <v>146</v>
      </c>
      <c r="E153" s="42"/>
      <c r="F153" s="220" t="s">
        <v>261</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146</v>
      </c>
      <c r="AU153" s="19" t="s">
        <v>86</v>
      </c>
    </row>
    <row r="154" s="2" customFormat="1" ht="16.5" customHeight="1">
      <c r="A154" s="40"/>
      <c r="B154" s="41"/>
      <c r="C154" s="206" t="s">
        <v>262</v>
      </c>
      <c r="D154" s="206" t="s">
        <v>139</v>
      </c>
      <c r="E154" s="207" t="s">
        <v>263</v>
      </c>
      <c r="F154" s="208" t="s">
        <v>264</v>
      </c>
      <c r="G154" s="209" t="s">
        <v>198</v>
      </c>
      <c r="H154" s="210">
        <v>7.5</v>
      </c>
      <c r="I154" s="211"/>
      <c r="J154" s="212">
        <f>ROUND(I154*H154,2)</f>
        <v>0</v>
      </c>
      <c r="K154" s="208" t="s">
        <v>143</v>
      </c>
      <c r="L154" s="46"/>
      <c r="M154" s="213" t="s">
        <v>19</v>
      </c>
      <c r="N154" s="214" t="s">
        <v>47</v>
      </c>
      <c r="O154" s="86"/>
      <c r="P154" s="215">
        <f>O154*H154</f>
        <v>0</v>
      </c>
      <c r="Q154" s="215">
        <v>0</v>
      </c>
      <c r="R154" s="215">
        <f>Q154*H154</f>
        <v>0</v>
      </c>
      <c r="S154" s="215">
        <v>0.010240000000000001</v>
      </c>
      <c r="T154" s="216">
        <f>S154*H154</f>
        <v>0.076800000000000007</v>
      </c>
      <c r="U154" s="40"/>
      <c r="V154" s="40"/>
      <c r="W154" s="40"/>
      <c r="X154" s="40"/>
      <c r="Y154" s="40"/>
      <c r="Z154" s="40"/>
      <c r="AA154" s="40"/>
      <c r="AB154" s="40"/>
      <c r="AC154" s="40"/>
      <c r="AD154" s="40"/>
      <c r="AE154" s="40"/>
      <c r="AR154" s="217" t="s">
        <v>237</v>
      </c>
      <c r="AT154" s="217" t="s">
        <v>139</v>
      </c>
      <c r="AU154" s="217" t="s">
        <v>86</v>
      </c>
      <c r="AY154" s="19" t="s">
        <v>136</v>
      </c>
      <c r="BE154" s="218">
        <f>IF(N154="základní",J154,0)</f>
        <v>0</v>
      </c>
      <c r="BF154" s="218">
        <f>IF(N154="snížená",J154,0)</f>
        <v>0</v>
      </c>
      <c r="BG154" s="218">
        <f>IF(N154="zákl. přenesená",J154,0)</f>
        <v>0</v>
      </c>
      <c r="BH154" s="218">
        <f>IF(N154="sníž. přenesená",J154,0)</f>
        <v>0</v>
      </c>
      <c r="BI154" s="218">
        <f>IF(N154="nulová",J154,0)</f>
        <v>0</v>
      </c>
      <c r="BJ154" s="19" t="s">
        <v>84</v>
      </c>
      <c r="BK154" s="218">
        <f>ROUND(I154*H154,2)</f>
        <v>0</v>
      </c>
      <c r="BL154" s="19" t="s">
        <v>237</v>
      </c>
      <c r="BM154" s="217" t="s">
        <v>265</v>
      </c>
    </row>
    <row r="155" s="2" customFormat="1">
      <c r="A155" s="40"/>
      <c r="B155" s="41"/>
      <c r="C155" s="42"/>
      <c r="D155" s="219" t="s">
        <v>146</v>
      </c>
      <c r="E155" s="42"/>
      <c r="F155" s="220" t="s">
        <v>266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146</v>
      </c>
      <c r="AU155" s="19" t="s">
        <v>86</v>
      </c>
    </row>
    <row r="156" s="13" customFormat="1">
      <c r="A156" s="13"/>
      <c r="B156" s="224"/>
      <c r="C156" s="225"/>
      <c r="D156" s="226" t="s">
        <v>152</v>
      </c>
      <c r="E156" s="227" t="s">
        <v>19</v>
      </c>
      <c r="F156" s="228" t="s">
        <v>267</v>
      </c>
      <c r="G156" s="225"/>
      <c r="H156" s="229">
        <v>7.5</v>
      </c>
      <c r="I156" s="230"/>
      <c r="J156" s="225"/>
      <c r="K156" s="225"/>
      <c r="L156" s="231"/>
      <c r="M156" s="232"/>
      <c r="N156" s="233"/>
      <c r="O156" s="233"/>
      <c r="P156" s="233"/>
      <c r="Q156" s="233"/>
      <c r="R156" s="233"/>
      <c r="S156" s="233"/>
      <c r="T156" s="234"/>
      <c r="U156" s="13"/>
      <c r="V156" s="13"/>
      <c r="W156" s="13"/>
      <c r="X156" s="13"/>
      <c r="Y156" s="13"/>
      <c r="Z156" s="13"/>
      <c r="AA156" s="13"/>
      <c r="AB156" s="13"/>
      <c r="AC156" s="13"/>
      <c r="AD156" s="13"/>
      <c r="AE156" s="13"/>
      <c r="AT156" s="235" t="s">
        <v>152</v>
      </c>
      <c r="AU156" s="235" t="s">
        <v>86</v>
      </c>
      <c r="AV156" s="13" t="s">
        <v>86</v>
      </c>
      <c r="AW156" s="13" t="s">
        <v>35</v>
      </c>
      <c r="AX156" s="13" t="s">
        <v>84</v>
      </c>
      <c r="AY156" s="235" t="s">
        <v>136</v>
      </c>
    </row>
    <row r="157" s="12" customFormat="1" ht="22.8" customHeight="1">
      <c r="A157" s="12"/>
      <c r="B157" s="190"/>
      <c r="C157" s="191"/>
      <c r="D157" s="192" t="s">
        <v>75</v>
      </c>
      <c r="E157" s="204" t="s">
        <v>268</v>
      </c>
      <c r="F157" s="204" t="s">
        <v>269</v>
      </c>
      <c r="G157" s="191"/>
      <c r="H157" s="191"/>
      <c r="I157" s="194"/>
      <c r="J157" s="205">
        <f>BK157</f>
        <v>0</v>
      </c>
      <c r="K157" s="191"/>
      <c r="L157" s="196"/>
      <c r="M157" s="197"/>
      <c r="N157" s="198"/>
      <c r="O157" s="198"/>
      <c r="P157" s="199">
        <f>SUM(P158:P159)</f>
        <v>0</v>
      </c>
      <c r="Q157" s="198"/>
      <c r="R157" s="199">
        <f>SUM(R158:R159)</f>
        <v>0</v>
      </c>
      <c r="S157" s="198"/>
      <c r="T157" s="200">
        <f>SUM(T158:T159)</f>
        <v>0.1085</v>
      </c>
      <c r="U157" s="12"/>
      <c r="V157" s="12"/>
      <c r="W157" s="12"/>
      <c r="X157" s="12"/>
      <c r="Y157" s="12"/>
      <c r="Z157" s="12"/>
      <c r="AA157" s="12"/>
      <c r="AB157" s="12"/>
      <c r="AC157" s="12"/>
      <c r="AD157" s="12"/>
      <c r="AE157" s="12"/>
      <c r="AR157" s="201" t="s">
        <v>86</v>
      </c>
      <c r="AT157" s="202" t="s">
        <v>75</v>
      </c>
      <c r="AU157" s="202" t="s">
        <v>84</v>
      </c>
      <c r="AY157" s="201" t="s">
        <v>136</v>
      </c>
      <c r="BK157" s="203">
        <f>SUM(BK158:BK159)</f>
        <v>0</v>
      </c>
    </row>
    <row r="158" s="2" customFormat="1" ht="16.5" customHeight="1">
      <c r="A158" s="40"/>
      <c r="B158" s="41"/>
      <c r="C158" s="206" t="s">
        <v>7</v>
      </c>
      <c r="D158" s="206" t="s">
        <v>139</v>
      </c>
      <c r="E158" s="207" t="s">
        <v>270</v>
      </c>
      <c r="F158" s="208" t="s">
        <v>271</v>
      </c>
      <c r="G158" s="209" t="s">
        <v>142</v>
      </c>
      <c r="H158" s="210">
        <v>3.5</v>
      </c>
      <c r="I158" s="211"/>
      <c r="J158" s="212">
        <f>ROUND(I158*H158,2)</f>
        <v>0</v>
      </c>
      <c r="K158" s="208" t="s">
        <v>143</v>
      </c>
      <c r="L158" s="46"/>
      <c r="M158" s="213" t="s">
        <v>19</v>
      </c>
      <c r="N158" s="214" t="s">
        <v>47</v>
      </c>
      <c r="O158" s="86"/>
      <c r="P158" s="215">
        <f>O158*H158</f>
        <v>0</v>
      </c>
      <c r="Q158" s="215">
        <v>0</v>
      </c>
      <c r="R158" s="215">
        <f>Q158*H158</f>
        <v>0</v>
      </c>
      <c r="S158" s="215">
        <v>0.031</v>
      </c>
      <c r="T158" s="216">
        <f>S158*H158</f>
        <v>0.1085</v>
      </c>
      <c r="U158" s="40"/>
      <c r="V158" s="40"/>
      <c r="W158" s="40"/>
      <c r="X158" s="40"/>
      <c r="Y158" s="40"/>
      <c r="Z158" s="40"/>
      <c r="AA158" s="40"/>
      <c r="AB158" s="40"/>
      <c r="AC158" s="40"/>
      <c r="AD158" s="40"/>
      <c r="AE158" s="40"/>
      <c r="AR158" s="217" t="s">
        <v>237</v>
      </c>
      <c r="AT158" s="217" t="s">
        <v>139</v>
      </c>
      <c r="AU158" s="217" t="s">
        <v>86</v>
      </c>
      <c r="AY158" s="19" t="s">
        <v>136</v>
      </c>
      <c r="BE158" s="218">
        <f>IF(N158="základní",J158,0)</f>
        <v>0</v>
      </c>
      <c r="BF158" s="218">
        <f>IF(N158="snížená",J158,0)</f>
        <v>0</v>
      </c>
      <c r="BG158" s="218">
        <f>IF(N158="zákl. přenesená",J158,0)</f>
        <v>0</v>
      </c>
      <c r="BH158" s="218">
        <f>IF(N158="sníž. přenesená",J158,0)</f>
        <v>0</v>
      </c>
      <c r="BI158" s="218">
        <f>IF(N158="nulová",J158,0)</f>
        <v>0</v>
      </c>
      <c r="BJ158" s="19" t="s">
        <v>84</v>
      </c>
      <c r="BK158" s="218">
        <f>ROUND(I158*H158,2)</f>
        <v>0</v>
      </c>
      <c r="BL158" s="19" t="s">
        <v>237</v>
      </c>
      <c r="BM158" s="217" t="s">
        <v>272</v>
      </c>
    </row>
    <row r="159" s="2" customFormat="1">
      <c r="A159" s="40"/>
      <c r="B159" s="41"/>
      <c r="C159" s="42"/>
      <c r="D159" s="219" t="s">
        <v>146</v>
      </c>
      <c r="E159" s="42"/>
      <c r="F159" s="220" t="s">
        <v>273</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146</v>
      </c>
      <c r="AU159" s="19" t="s">
        <v>86</v>
      </c>
    </row>
    <row r="160" s="12" customFormat="1" ht="22.8" customHeight="1">
      <c r="A160" s="12"/>
      <c r="B160" s="190"/>
      <c r="C160" s="191"/>
      <c r="D160" s="192" t="s">
        <v>75</v>
      </c>
      <c r="E160" s="204" t="s">
        <v>274</v>
      </c>
      <c r="F160" s="204" t="s">
        <v>275</v>
      </c>
      <c r="G160" s="191"/>
      <c r="H160" s="191"/>
      <c r="I160" s="194"/>
      <c r="J160" s="205">
        <f>BK160</f>
        <v>0</v>
      </c>
      <c r="K160" s="191"/>
      <c r="L160" s="196"/>
      <c r="M160" s="197"/>
      <c r="N160" s="198"/>
      <c r="O160" s="198"/>
      <c r="P160" s="199">
        <f>SUM(P161:P164)</f>
        <v>0</v>
      </c>
      <c r="Q160" s="198"/>
      <c r="R160" s="199">
        <f>SUM(R161:R164)</f>
        <v>0</v>
      </c>
      <c r="S160" s="198"/>
      <c r="T160" s="200">
        <f>SUM(T161:T164)</f>
        <v>0.24318289999999998</v>
      </c>
      <c r="U160" s="12"/>
      <c r="V160" s="12"/>
      <c r="W160" s="12"/>
      <c r="X160" s="12"/>
      <c r="Y160" s="12"/>
      <c r="Z160" s="12"/>
      <c r="AA160" s="12"/>
      <c r="AB160" s="12"/>
      <c r="AC160" s="12"/>
      <c r="AD160" s="12"/>
      <c r="AE160" s="12"/>
      <c r="AR160" s="201" t="s">
        <v>86</v>
      </c>
      <c r="AT160" s="202" t="s">
        <v>75</v>
      </c>
      <c r="AU160" s="202" t="s">
        <v>84</v>
      </c>
      <c r="AY160" s="201" t="s">
        <v>136</v>
      </c>
      <c r="BK160" s="203">
        <f>SUM(BK161:BK164)</f>
        <v>0</v>
      </c>
    </row>
    <row r="161" s="2" customFormat="1" ht="24.15" customHeight="1">
      <c r="A161" s="40"/>
      <c r="B161" s="41"/>
      <c r="C161" s="206" t="s">
        <v>276</v>
      </c>
      <c r="D161" s="206" t="s">
        <v>139</v>
      </c>
      <c r="E161" s="207" t="s">
        <v>277</v>
      </c>
      <c r="F161" s="208" t="s">
        <v>278</v>
      </c>
      <c r="G161" s="209" t="s">
        <v>142</v>
      </c>
      <c r="H161" s="210">
        <v>8.5899999999999999</v>
      </c>
      <c r="I161" s="211"/>
      <c r="J161" s="212">
        <f>ROUND(I161*H161,2)</f>
        <v>0</v>
      </c>
      <c r="K161" s="208" t="s">
        <v>143</v>
      </c>
      <c r="L161" s="46"/>
      <c r="M161" s="213" t="s">
        <v>19</v>
      </c>
      <c r="N161" s="214" t="s">
        <v>47</v>
      </c>
      <c r="O161" s="86"/>
      <c r="P161" s="215">
        <f>O161*H161</f>
        <v>0</v>
      </c>
      <c r="Q161" s="215">
        <v>0</v>
      </c>
      <c r="R161" s="215">
        <f>Q161*H161</f>
        <v>0</v>
      </c>
      <c r="S161" s="215">
        <v>0.028309999999999998</v>
      </c>
      <c r="T161" s="216">
        <f>S161*H161</f>
        <v>0.24318289999999998</v>
      </c>
      <c r="U161" s="40"/>
      <c r="V161" s="40"/>
      <c r="W161" s="40"/>
      <c r="X161" s="40"/>
      <c r="Y161" s="40"/>
      <c r="Z161" s="40"/>
      <c r="AA161" s="40"/>
      <c r="AB161" s="40"/>
      <c r="AC161" s="40"/>
      <c r="AD161" s="40"/>
      <c r="AE161" s="40"/>
      <c r="AR161" s="217" t="s">
        <v>237</v>
      </c>
      <c r="AT161" s="217" t="s">
        <v>139</v>
      </c>
      <c r="AU161" s="217" t="s">
        <v>86</v>
      </c>
      <c r="AY161" s="19" t="s">
        <v>136</v>
      </c>
      <c r="BE161" s="218">
        <f>IF(N161="základní",J161,0)</f>
        <v>0</v>
      </c>
      <c r="BF161" s="218">
        <f>IF(N161="snížená",J161,0)</f>
        <v>0</v>
      </c>
      <c r="BG161" s="218">
        <f>IF(N161="zákl. přenesená",J161,0)</f>
        <v>0</v>
      </c>
      <c r="BH161" s="218">
        <f>IF(N161="sníž. přenesená",J161,0)</f>
        <v>0</v>
      </c>
      <c r="BI161" s="218">
        <f>IF(N161="nulová",J161,0)</f>
        <v>0</v>
      </c>
      <c r="BJ161" s="19" t="s">
        <v>84</v>
      </c>
      <c r="BK161" s="218">
        <f>ROUND(I161*H161,2)</f>
        <v>0</v>
      </c>
      <c r="BL161" s="19" t="s">
        <v>237</v>
      </c>
      <c r="BM161" s="217" t="s">
        <v>279</v>
      </c>
    </row>
    <row r="162" s="2" customFormat="1">
      <c r="A162" s="40"/>
      <c r="B162" s="41"/>
      <c r="C162" s="42"/>
      <c r="D162" s="219" t="s">
        <v>146</v>
      </c>
      <c r="E162" s="42"/>
      <c r="F162" s="220" t="s">
        <v>280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146</v>
      </c>
      <c r="AU162" s="19" t="s">
        <v>86</v>
      </c>
    </row>
    <row r="163" s="2" customFormat="1">
      <c r="A163" s="40"/>
      <c r="B163" s="41"/>
      <c r="C163" s="42"/>
      <c r="D163" s="226" t="s">
        <v>281</v>
      </c>
      <c r="E163" s="42"/>
      <c r="F163" s="247" t="s">
        <v>282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281</v>
      </c>
      <c r="AU163" s="19" t="s">
        <v>86</v>
      </c>
    </row>
    <row r="164" s="13" customFormat="1">
      <c r="A164" s="13"/>
      <c r="B164" s="224"/>
      <c r="C164" s="225"/>
      <c r="D164" s="226" t="s">
        <v>152</v>
      </c>
      <c r="E164" s="227" t="s">
        <v>19</v>
      </c>
      <c r="F164" s="228" t="s">
        <v>283</v>
      </c>
      <c r="G164" s="225"/>
      <c r="H164" s="229">
        <v>8.5899999999999999</v>
      </c>
      <c r="I164" s="230"/>
      <c r="J164" s="225"/>
      <c r="K164" s="225"/>
      <c r="L164" s="231"/>
      <c r="M164" s="232"/>
      <c r="N164" s="233"/>
      <c r="O164" s="233"/>
      <c r="P164" s="233"/>
      <c r="Q164" s="233"/>
      <c r="R164" s="233"/>
      <c r="S164" s="233"/>
      <c r="T164" s="234"/>
      <c r="U164" s="13"/>
      <c r="V164" s="13"/>
      <c r="W164" s="13"/>
      <c r="X164" s="13"/>
      <c r="Y164" s="13"/>
      <c r="Z164" s="13"/>
      <c r="AA164" s="13"/>
      <c r="AB164" s="13"/>
      <c r="AC164" s="13"/>
      <c r="AD164" s="13"/>
      <c r="AE164" s="13"/>
      <c r="AT164" s="235" t="s">
        <v>152</v>
      </c>
      <c r="AU164" s="235" t="s">
        <v>86</v>
      </c>
      <c r="AV164" s="13" t="s">
        <v>86</v>
      </c>
      <c r="AW164" s="13" t="s">
        <v>35</v>
      </c>
      <c r="AX164" s="13" t="s">
        <v>84</v>
      </c>
      <c r="AY164" s="235" t="s">
        <v>136</v>
      </c>
    </row>
    <row r="165" s="12" customFormat="1" ht="22.8" customHeight="1">
      <c r="A165" s="12"/>
      <c r="B165" s="190"/>
      <c r="C165" s="191"/>
      <c r="D165" s="192" t="s">
        <v>75</v>
      </c>
      <c r="E165" s="204" t="s">
        <v>284</v>
      </c>
      <c r="F165" s="204" t="s">
        <v>285</v>
      </c>
      <c r="G165" s="191"/>
      <c r="H165" s="191"/>
      <c r="I165" s="194"/>
      <c r="J165" s="205">
        <f>BK165</f>
        <v>0</v>
      </c>
      <c r="K165" s="191"/>
      <c r="L165" s="196"/>
      <c r="M165" s="197"/>
      <c r="N165" s="198"/>
      <c r="O165" s="198"/>
      <c r="P165" s="199">
        <f>SUM(P166:P174)</f>
        <v>0</v>
      </c>
      <c r="Q165" s="198"/>
      <c r="R165" s="199">
        <f>SUM(R166:R174)</f>
        <v>0</v>
      </c>
      <c r="S165" s="198"/>
      <c r="T165" s="200">
        <f>SUM(T166:T174)</f>
        <v>2.3220000000000001</v>
      </c>
      <c r="U165" s="12"/>
      <c r="V165" s="12"/>
      <c r="W165" s="12"/>
      <c r="X165" s="12"/>
      <c r="Y165" s="12"/>
      <c r="Z165" s="12"/>
      <c r="AA165" s="12"/>
      <c r="AB165" s="12"/>
      <c r="AC165" s="12"/>
      <c r="AD165" s="12"/>
      <c r="AE165" s="12"/>
      <c r="AR165" s="201" t="s">
        <v>86</v>
      </c>
      <c r="AT165" s="202" t="s">
        <v>75</v>
      </c>
      <c r="AU165" s="202" t="s">
        <v>84</v>
      </c>
      <c r="AY165" s="201" t="s">
        <v>136</v>
      </c>
      <c r="BK165" s="203">
        <f>SUM(BK166:BK174)</f>
        <v>0</v>
      </c>
    </row>
    <row r="166" s="2" customFormat="1" ht="16.5" customHeight="1">
      <c r="A166" s="40"/>
      <c r="B166" s="41"/>
      <c r="C166" s="206" t="s">
        <v>286</v>
      </c>
      <c r="D166" s="206" t="s">
        <v>139</v>
      </c>
      <c r="E166" s="207" t="s">
        <v>287</v>
      </c>
      <c r="F166" s="208" t="s">
        <v>288</v>
      </c>
      <c r="G166" s="209" t="s">
        <v>259</v>
      </c>
      <c r="H166" s="210">
        <v>7</v>
      </c>
      <c r="I166" s="211"/>
      <c r="J166" s="212">
        <f>ROUND(I166*H166,2)</f>
        <v>0</v>
      </c>
      <c r="K166" s="208" t="s">
        <v>143</v>
      </c>
      <c r="L166" s="46"/>
      <c r="M166" s="213" t="s">
        <v>19</v>
      </c>
      <c r="N166" s="214" t="s">
        <v>47</v>
      </c>
      <c r="O166" s="86"/>
      <c r="P166" s="215">
        <f>O166*H166</f>
        <v>0</v>
      </c>
      <c r="Q166" s="215">
        <v>0</v>
      </c>
      <c r="R166" s="215">
        <f>Q166*H166</f>
        <v>0</v>
      </c>
      <c r="S166" s="215">
        <v>0.001</v>
      </c>
      <c r="T166" s="216">
        <f>S166*H166</f>
        <v>0.0070000000000000001</v>
      </c>
      <c r="U166" s="40"/>
      <c r="V166" s="40"/>
      <c r="W166" s="40"/>
      <c r="X166" s="40"/>
      <c r="Y166" s="40"/>
      <c r="Z166" s="40"/>
      <c r="AA166" s="40"/>
      <c r="AB166" s="40"/>
      <c r="AC166" s="40"/>
      <c r="AD166" s="40"/>
      <c r="AE166" s="40"/>
      <c r="AR166" s="217" t="s">
        <v>237</v>
      </c>
      <c r="AT166" s="217" t="s">
        <v>139</v>
      </c>
      <c r="AU166" s="217" t="s">
        <v>86</v>
      </c>
      <c r="AY166" s="19" t="s">
        <v>136</v>
      </c>
      <c r="BE166" s="218">
        <f>IF(N166="základní",J166,0)</f>
        <v>0</v>
      </c>
      <c r="BF166" s="218">
        <f>IF(N166="snížená",J166,0)</f>
        <v>0</v>
      </c>
      <c r="BG166" s="218">
        <f>IF(N166="zákl. přenesená",J166,0)</f>
        <v>0</v>
      </c>
      <c r="BH166" s="218">
        <f>IF(N166="sníž. přenesená",J166,0)</f>
        <v>0</v>
      </c>
      <c r="BI166" s="218">
        <f>IF(N166="nulová",J166,0)</f>
        <v>0</v>
      </c>
      <c r="BJ166" s="19" t="s">
        <v>84</v>
      </c>
      <c r="BK166" s="218">
        <f>ROUND(I166*H166,2)</f>
        <v>0</v>
      </c>
      <c r="BL166" s="19" t="s">
        <v>237</v>
      </c>
      <c r="BM166" s="217" t="s">
        <v>289</v>
      </c>
    </row>
    <row r="167" s="2" customFormat="1">
      <c r="A167" s="40"/>
      <c r="B167" s="41"/>
      <c r="C167" s="42"/>
      <c r="D167" s="219" t="s">
        <v>146</v>
      </c>
      <c r="E167" s="42"/>
      <c r="F167" s="220" t="s">
        <v>290</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146</v>
      </c>
      <c r="AU167" s="19" t="s">
        <v>86</v>
      </c>
    </row>
    <row r="168" s="2" customFormat="1" ht="16.5" customHeight="1">
      <c r="A168" s="40"/>
      <c r="B168" s="41"/>
      <c r="C168" s="206" t="s">
        <v>291</v>
      </c>
      <c r="D168" s="206" t="s">
        <v>139</v>
      </c>
      <c r="E168" s="207" t="s">
        <v>292</v>
      </c>
      <c r="F168" s="208" t="s">
        <v>293</v>
      </c>
      <c r="G168" s="209" t="s">
        <v>259</v>
      </c>
      <c r="H168" s="210">
        <v>45</v>
      </c>
      <c r="I168" s="211"/>
      <c r="J168" s="212">
        <f>ROUND(I168*H168,2)</f>
        <v>0</v>
      </c>
      <c r="K168" s="208" t="s">
        <v>143</v>
      </c>
      <c r="L168" s="46"/>
      <c r="M168" s="213" t="s">
        <v>19</v>
      </c>
      <c r="N168" s="214" t="s">
        <v>47</v>
      </c>
      <c r="O168" s="86"/>
      <c r="P168" s="215">
        <f>O168*H168</f>
        <v>0</v>
      </c>
      <c r="Q168" s="215">
        <v>0</v>
      </c>
      <c r="R168" s="215">
        <f>Q168*H168</f>
        <v>0</v>
      </c>
      <c r="S168" s="215">
        <v>0.024</v>
      </c>
      <c r="T168" s="216">
        <f>S168*H168</f>
        <v>1.0800000000000001</v>
      </c>
      <c r="U168" s="40"/>
      <c r="V168" s="40"/>
      <c r="W168" s="40"/>
      <c r="X168" s="40"/>
      <c r="Y168" s="40"/>
      <c r="Z168" s="40"/>
      <c r="AA168" s="40"/>
      <c r="AB168" s="40"/>
      <c r="AC168" s="40"/>
      <c r="AD168" s="40"/>
      <c r="AE168" s="40"/>
      <c r="AR168" s="217" t="s">
        <v>237</v>
      </c>
      <c r="AT168" s="217" t="s">
        <v>139</v>
      </c>
      <c r="AU168" s="217" t="s">
        <v>86</v>
      </c>
      <c r="AY168" s="19" t="s">
        <v>136</v>
      </c>
      <c r="BE168" s="218">
        <f>IF(N168="základní",J168,0)</f>
        <v>0</v>
      </c>
      <c r="BF168" s="218">
        <f>IF(N168="snížená",J168,0)</f>
        <v>0</v>
      </c>
      <c r="BG168" s="218">
        <f>IF(N168="zákl. přenesená",J168,0)</f>
        <v>0</v>
      </c>
      <c r="BH168" s="218">
        <f>IF(N168="sníž. přenesená",J168,0)</f>
        <v>0</v>
      </c>
      <c r="BI168" s="218">
        <f>IF(N168="nulová",J168,0)</f>
        <v>0</v>
      </c>
      <c r="BJ168" s="19" t="s">
        <v>84</v>
      </c>
      <c r="BK168" s="218">
        <f>ROUND(I168*H168,2)</f>
        <v>0</v>
      </c>
      <c r="BL168" s="19" t="s">
        <v>237</v>
      </c>
      <c r="BM168" s="217" t="s">
        <v>294</v>
      </c>
    </row>
    <row r="169" s="2" customFormat="1">
      <c r="A169" s="40"/>
      <c r="B169" s="41"/>
      <c r="C169" s="42"/>
      <c r="D169" s="219" t="s">
        <v>146</v>
      </c>
      <c r="E169" s="42"/>
      <c r="F169" s="220" t="s">
        <v>295</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146</v>
      </c>
      <c r="AU169" s="19" t="s">
        <v>86</v>
      </c>
    </row>
    <row r="170" s="13" customFormat="1">
      <c r="A170" s="13"/>
      <c r="B170" s="224"/>
      <c r="C170" s="225"/>
      <c r="D170" s="226" t="s">
        <v>152</v>
      </c>
      <c r="E170" s="227" t="s">
        <v>19</v>
      </c>
      <c r="F170" s="228" t="s">
        <v>296</v>
      </c>
      <c r="G170" s="225"/>
      <c r="H170" s="229">
        <v>45</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152</v>
      </c>
      <c r="AU170" s="235" t="s">
        <v>86</v>
      </c>
      <c r="AV170" s="13" t="s">
        <v>86</v>
      </c>
      <c r="AW170" s="13" t="s">
        <v>35</v>
      </c>
      <c r="AX170" s="13" t="s">
        <v>84</v>
      </c>
      <c r="AY170" s="235" t="s">
        <v>136</v>
      </c>
    </row>
    <row r="171" s="2" customFormat="1" ht="21.75" customHeight="1">
      <c r="A171" s="40"/>
      <c r="B171" s="41"/>
      <c r="C171" s="206" t="s">
        <v>297</v>
      </c>
      <c r="D171" s="206" t="s">
        <v>139</v>
      </c>
      <c r="E171" s="207" t="s">
        <v>298</v>
      </c>
      <c r="F171" s="208" t="s">
        <v>299</v>
      </c>
      <c r="G171" s="209" t="s">
        <v>259</v>
      </c>
      <c r="H171" s="210">
        <v>1</v>
      </c>
      <c r="I171" s="211"/>
      <c r="J171" s="212">
        <f>ROUND(I171*H171,2)</f>
        <v>0</v>
      </c>
      <c r="K171" s="208" t="s">
        <v>143</v>
      </c>
      <c r="L171" s="46"/>
      <c r="M171" s="213" t="s">
        <v>19</v>
      </c>
      <c r="N171" s="214" t="s">
        <v>47</v>
      </c>
      <c r="O171" s="86"/>
      <c r="P171" s="215">
        <f>O171*H171</f>
        <v>0</v>
      </c>
      <c r="Q171" s="215">
        <v>0</v>
      </c>
      <c r="R171" s="215">
        <f>Q171*H171</f>
        <v>0</v>
      </c>
      <c r="S171" s="215">
        <v>0.13100000000000001</v>
      </c>
      <c r="T171" s="216">
        <f>S171*H171</f>
        <v>0.13100000000000001</v>
      </c>
      <c r="U171" s="40"/>
      <c r="V171" s="40"/>
      <c r="W171" s="40"/>
      <c r="X171" s="40"/>
      <c r="Y171" s="40"/>
      <c r="Z171" s="40"/>
      <c r="AA171" s="40"/>
      <c r="AB171" s="40"/>
      <c r="AC171" s="40"/>
      <c r="AD171" s="40"/>
      <c r="AE171" s="40"/>
      <c r="AR171" s="217" t="s">
        <v>237</v>
      </c>
      <c r="AT171" s="217" t="s">
        <v>139</v>
      </c>
      <c r="AU171" s="217" t="s">
        <v>86</v>
      </c>
      <c r="AY171" s="19" t="s">
        <v>136</v>
      </c>
      <c r="BE171" s="218">
        <f>IF(N171="základní",J171,0)</f>
        <v>0</v>
      </c>
      <c r="BF171" s="218">
        <f>IF(N171="snížená",J171,0)</f>
        <v>0</v>
      </c>
      <c r="BG171" s="218">
        <f>IF(N171="zákl. přenesená",J171,0)</f>
        <v>0</v>
      </c>
      <c r="BH171" s="218">
        <f>IF(N171="sníž. přenesená",J171,0)</f>
        <v>0</v>
      </c>
      <c r="BI171" s="218">
        <f>IF(N171="nulová",J171,0)</f>
        <v>0</v>
      </c>
      <c r="BJ171" s="19" t="s">
        <v>84</v>
      </c>
      <c r="BK171" s="218">
        <f>ROUND(I171*H171,2)</f>
        <v>0</v>
      </c>
      <c r="BL171" s="19" t="s">
        <v>237</v>
      </c>
      <c r="BM171" s="217" t="s">
        <v>300</v>
      </c>
    </row>
    <row r="172" s="2" customFormat="1">
      <c r="A172" s="40"/>
      <c r="B172" s="41"/>
      <c r="C172" s="42"/>
      <c r="D172" s="219" t="s">
        <v>146</v>
      </c>
      <c r="E172" s="42"/>
      <c r="F172" s="220" t="s">
        <v>301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146</v>
      </c>
      <c r="AU172" s="19" t="s">
        <v>86</v>
      </c>
    </row>
    <row r="173" s="2" customFormat="1" ht="16.5" customHeight="1">
      <c r="A173" s="40"/>
      <c r="B173" s="41"/>
      <c r="C173" s="206" t="s">
        <v>302</v>
      </c>
      <c r="D173" s="206" t="s">
        <v>139</v>
      </c>
      <c r="E173" s="207" t="s">
        <v>303</v>
      </c>
      <c r="F173" s="208" t="s">
        <v>304</v>
      </c>
      <c r="G173" s="209" t="s">
        <v>259</v>
      </c>
      <c r="H173" s="210">
        <v>10</v>
      </c>
      <c r="I173" s="211"/>
      <c r="J173" s="212">
        <f>ROUND(I173*H173,2)</f>
        <v>0</v>
      </c>
      <c r="K173" s="208" t="s">
        <v>143</v>
      </c>
      <c r="L173" s="46"/>
      <c r="M173" s="213" t="s">
        <v>19</v>
      </c>
      <c r="N173" s="214" t="s">
        <v>47</v>
      </c>
      <c r="O173" s="86"/>
      <c r="P173" s="215">
        <f>O173*H173</f>
        <v>0</v>
      </c>
      <c r="Q173" s="215">
        <v>0</v>
      </c>
      <c r="R173" s="215">
        <f>Q173*H173</f>
        <v>0</v>
      </c>
      <c r="S173" s="215">
        <v>0.1104</v>
      </c>
      <c r="T173" s="216">
        <f>S173*H173</f>
        <v>1.1040000000000001</v>
      </c>
      <c r="U173" s="40"/>
      <c r="V173" s="40"/>
      <c r="W173" s="40"/>
      <c r="X173" s="40"/>
      <c r="Y173" s="40"/>
      <c r="Z173" s="40"/>
      <c r="AA173" s="40"/>
      <c r="AB173" s="40"/>
      <c r="AC173" s="40"/>
      <c r="AD173" s="40"/>
      <c r="AE173" s="40"/>
      <c r="AR173" s="217" t="s">
        <v>237</v>
      </c>
      <c r="AT173" s="217" t="s">
        <v>139</v>
      </c>
      <c r="AU173" s="217" t="s">
        <v>86</v>
      </c>
      <c r="AY173" s="19" t="s">
        <v>136</v>
      </c>
      <c r="BE173" s="218">
        <f>IF(N173="základní",J173,0)</f>
        <v>0</v>
      </c>
      <c r="BF173" s="218">
        <f>IF(N173="snížená",J173,0)</f>
        <v>0</v>
      </c>
      <c r="BG173" s="218">
        <f>IF(N173="zákl. přenesená",J173,0)</f>
        <v>0</v>
      </c>
      <c r="BH173" s="218">
        <f>IF(N173="sníž. přenesená",J173,0)</f>
        <v>0</v>
      </c>
      <c r="BI173" s="218">
        <f>IF(N173="nulová",J173,0)</f>
        <v>0</v>
      </c>
      <c r="BJ173" s="19" t="s">
        <v>84</v>
      </c>
      <c r="BK173" s="218">
        <f>ROUND(I173*H173,2)</f>
        <v>0</v>
      </c>
      <c r="BL173" s="19" t="s">
        <v>237</v>
      </c>
      <c r="BM173" s="217" t="s">
        <v>305</v>
      </c>
    </row>
    <row r="174" s="2" customFormat="1">
      <c r="A174" s="40"/>
      <c r="B174" s="41"/>
      <c r="C174" s="42"/>
      <c r="D174" s="219" t="s">
        <v>146</v>
      </c>
      <c r="E174" s="42"/>
      <c r="F174" s="220" t="s">
        <v>306</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146</v>
      </c>
      <c r="AU174" s="19" t="s">
        <v>86</v>
      </c>
    </row>
    <row r="175" s="12" customFormat="1" ht="22.8" customHeight="1">
      <c r="A175" s="12"/>
      <c r="B175" s="190"/>
      <c r="C175" s="191"/>
      <c r="D175" s="192" t="s">
        <v>75</v>
      </c>
      <c r="E175" s="204" t="s">
        <v>307</v>
      </c>
      <c r="F175" s="204" t="s">
        <v>308</v>
      </c>
      <c r="G175" s="191"/>
      <c r="H175" s="191"/>
      <c r="I175" s="194"/>
      <c r="J175" s="205">
        <f>BK175</f>
        <v>0</v>
      </c>
      <c r="K175" s="191"/>
      <c r="L175" s="196"/>
      <c r="M175" s="197"/>
      <c r="N175" s="198"/>
      <c r="O175" s="198"/>
      <c r="P175" s="199">
        <f>SUM(P176:P178)</f>
        <v>0</v>
      </c>
      <c r="Q175" s="198"/>
      <c r="R175" s="199">
        <f>SUM(R176:R178)</f>
        <v>0</v>
      </c>
      <c r="S175" s="198"/>
      <c r="T175" s="200">
        <f>SUM(T176:T178)</f>
        <v>0.090999999999999998</v>
      </c>
      <c r="U175" s="12"/>
      <c r="V175" s="12"/>
      <c r="W175" s="12"/>
      <c r="X175" s="12"/>
      <c r="Y175" s="12"/>
      <c r="Z175" s="12"/>
      <c r="AA175" s="12"/>
      <c r="AB175" s="12"/>
      <c r="AC175" s="12"/>
      <c r="AD175" s="12"/>
      <c r="AE175" s="12"/>
      <c r="AR175" s="201" t="s">
        <v>86</v>
      </c>
      <c r="AT175" s="202" t="s">
        <v>75</v>
      </c>
      <c r="AU175" s="202" t="s">
        <v>84</v>
      </c>
      <c r="AY175" s="201" t="s">
        <v>136</v>
      </c>
      <c r="BK175" s="203">
        <f>SUM(BK176:BK178)</f>
        <v>0</v>
      </c>
    </row>
    <row r="176" s="2" customFormat="1" ht="16.5" customHeight="1">
      <c r="A176" s="40"/>
      <c r="B176" s="41"/>
      <c r="C176" s="206" t="s">
        <v>309</v>
      </c>
      <c r="D176" s="206" t="s">
        <v>139</v>
      </c>
      <c r="E176" s="207" t="s">
        <v>310</v>
      </c>
      <c r="F176" s="208" t="s">
        <v>311</v>
      </c>
      <c r="G176" s="209" t="s">
        <v>259</v>
      </c>
      <c r="H176" s="210">
        <v>7</v>
      </c>
      <c r="I176" s="211"/>
      <c r="J176" s="212">
        <f>ROUND(I176*H176,2)</f>
        <v>0</v>
      </c>
      <c r="K176" s="208" t="s">
        <v>143</v>
      </c>
      <c r="L176" s="46"/>
      <c r="M176" s="213" t="s">
        <v>19</v>
      </c>
      <c r="N176" s="214" t="s">
        <v>47</v>
      </c>
      <c r="O176" s="86"/>
      <c r="P176" s="215">
        <f>O176*H176</f>
        <v>0</v>
      </c>
      <c r="Q176" s="215">
        <v>0</v>
      </c>
      <c r="R176" s="215">
        <f>Q176*H176</f>
        <v>0</v>
      </c>
      <c r="S176" s="215">
        <v>0.012999999999999999</v>
      </c>
      <c r="T176" s="216">
        <f>S176*H176</f>
        <v>0.090999999999999998</v>
      </c>
      <c r="U176" s="40"/>
      <c r="V176" s="40"/>
      <c r="W176" s="40"/>
      <c r="X176" s="40"/>
      <c r="Y176" s="40"/>
      <c r="Z176" s="40"/>
      <c r="AA176" s="40"/>
      <c r="AB176" s="40"/>
      <c r="AC176" s="40"/>
      <c r="AD176" s="40"/>
      <c r="AE176" s="40"/>
      <c r="AR176" s="217" t="s">
        <v>237</v>
      </c>
      <c r="AT176" s="217" t="s">
        <v>139</v>
      </c>
      <c r="AU176" s="217" t="s">
        <v>86</v>
      </c>
      <c r="AY176" s="19" t="s">
        <v>136</v>
      </c>
      <c r="BE176" s="218">
        <f>IF(N176="základní",J176,0)</f>
        <v>0</v>
      </c>
      <c r="BF176" s="218">
        <f>IF(N176="snížená",J176,0)</f>
        <v>0</v>
      </c>
      <c r="BG176" s="218">
        <f>IF(N176="zákl. přenesená",J176,0)</f>
        <v>0</v>
      </c>
      <c r="BH176" s="218">
        <f>IF(N176="sníž. přenesená",J176,0)</f>
        <v>0</v>
      </c>
      <c r="BI176" s="218">
        <f>IF(N176="nulová",J176,0)</f>
        <v>0</v>
      </c>
      <c r="BJ176" s="19" t="s">
        <v>84</v>
      </c>
      <c r="BK176" s="218">
        <f>ROUND(I176*H176,2)</f>
        <v>0</v>
      </c>
      <c r="BL176" s="19" t="s">
        <v>237</v>
      </c>
      <c r="BM176" s="217" t="s">
        <v>312</v>
      </c>
    </row>
    <row r="177" s="2" customFormat="1">
      <c r="A177" s="40"/>
      <c r="B177" s="41"/>
      <c r="C177" s="42"/>
      <c r="D177" s="219" t="s">
        <v>146</v>
      </c>
      <c r="E177" s="42"/>
      <c r="F177" s="220" t="s">
        <v>313</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146</v>
      </c>
      <c r="AU177" s="19" t="s">
        <v>86</v>
      </c>
    </row>
    <row r="178" s="13" customFormat="1">
      <c r="A178" s="13"/>
      <c r="B178" s="224"/>
      <c r="C178" s="225"/>
      <c r="D178" s="226" t="s">
        <v>152</v>
      </c>
      <c r="E178" s="227" t="s">
        <v>19</v>
      </c>
      <c r="F178" s="228" t="s">
        <v>314</v>
      </c>
      <c r="G178" s="225"/>
      <c r="H178" s="229">
        <v>7</v>
      </c>
      <c r="I178" s="230"/>
      <c r="J178" s="225"/>
      <c r="K178" s="225"/>
      <c r="L178" s="231"/>
      <c r="M178" s="232"/>
      <c r="N178" s="233"/>
      <c r="O178" s="233"/>
      <c r="P178" s="233"/>
      <c r="Q178" s="233"/>
      <c r="R178" s="233"/>
      <c r="S178" s="233"/>
      <c r="T178" s="234"/>
      <c r="U178" s="13"/>
      <c r="V178" s="13"/>
      <c r="W178" s="13"/>
      <c r="X178" s="13"/>
      <c r="Y178" s="13"/>
      <c r="Z178" s="13"/>
      <c r="AA178" s="13"/>
      <c r="AB178" s="13"/>
      <c r="AC178" s="13"/>
      <c r="AD178" s="13"/>
      <c r="AE178" s="13"/>
      <c r="AT178" s="235" t="s">
        <v>152</v>
      </c>
      <c r="AU178" s="235" t="s">
        <v>86</v>
      </c>
      <c r="AV178" s="13" t="s">
        <v>86</v>
      </c>
      <c r="AW178" s="13" t="s">
        <v>35</v>
      </c>
      <c r="AX178" s="13" t="s">
        <v>84</v>
      </c>
      <c r="AY178" s="235" t="s">
        <v>136</v>
      </c>
    </row>
    <row r="179" s="12" customFormat="1" ht="22.8" customHeight="1">
      <c r="A179" s="12"/>
      <c r="B179" s="190"/>
      <c r="C179" s="191"/>
      <c r="D179" s="192" t="s">
        <v>75</v>
      </c>
      <c r="E179" s="204" t="s">
        <v>315</v>
      </c>
      <c r="F179" s="204" t="s">
        <v>316</v>
      </c>
      <c r="G179" s="191"/>
      <c r="H179" s="191"/>
      <c r="I179" s="194"/>
      <c r="J179" s="205">
        <f>BK179</f>
        <v>0</v>
      </c>
      <c r="K179" s="191"/>
      <c r="L179" s="196"/>
      <c r="M179" s="197"/>
      <c r="N179" s="198"/>
      <c r="O179" s="198"/>
      <c r="P179" s="199">
        <f>SUM(P180:P185)</f>
        <v>0</v>
      </c>
      <c r="Q179" s="198"/>
      <c r="R179" s="199">
        <f>SUM(R180:R185)</f>
        <v>0</v>
      </c>
      <c r="S179" s="198"/>
      <c r="T179" s="200">
        <f>SUM(T180:T185)</f>
        <v>0.3846</v>
      </c>
      <c r="U179" s="12"/>
      <c r="V179" s="12"/>
      <c r="W179" s="12"/>
      <c r="X179" s="12"/>
      <c r="Y179" s="12"/>
      <c r="Z179" s="12"/>
      <c r="AA179" s="12"/>
      <c r="AB179" s="12"/>
      <c r="AC179" s="12"/>
      <c r="AD179" s="12"/>
      <c r="AE179" s="12"/>
      <c r="AR179" s="201" t="s">
        <v>86</v>
      </c>
      <c r="AT179" s="202" t="s">
        <v>75</v>
      </c>
      <c r="AU179" s="202" t="s">
        <v>84</v>
      </c>
      <c r="AY179" s="201" t="s">
        <v>136</v>
      </c>
      <c r="BK179" s="203">
        <f>SUM(BK180:BK185)</f>
        <v>0</v>
      </c>
    </row>
    <row r="180" s="2" customFormat="1" ht="16.5" customHeight="1">
      <c r="A180" s="40"/>
      <c r="B180" s="41"/>
      <c r="C180" s="206" t="s">
        <v>317</v>
      </c>
      <c r="D180" s="206" t="s">
        <v>139</v>
      </c>
      <c r="E180" s="207" t="s">
        <v>318</v>
      </c>
      <c r="F180" s="208" t="s">
        <v>319</v>
      </c>
      <c r="G180" s="209" t="s">
        <v>142</v>
      </c>
      <c r="H180" s="210">
        <v>116.59999999999999</v>
      </c>
      <c r="I180" s="211"/>
      <c r="J180" s="212">
        <f>ROUND(I180*H180,2)</f>
        <v>0</v>
      </c>
      <c r="K180" s="208" t="s">
        <v>143</v>
      </c>
      <c r="L180" s="46"/>
      <c r="M180" s="213" t="s">
        <v>19</v>
      </c>
      <c r="N180" s="214" t="s">
        <v>47</v>
      </c>
      <c r="O180" s="86"/>
      <c r="P180" s="215">
        <f>O180*H180</f>
        <v>0</v>
      </c>
      <c r="Q180" s="215">
        <v>0</v>
      </c>
      <c r="R180" s="215">
        <f>Q180*H180</f>
        <v>0</v>
      </c>
      <c r="S180" s="215">
        <v>0.0030000000000000001</v>
      </c>
      <c r="T180" s="216">
        <f>S180*H180</f>
        <v>0.3498</v>
      </c>
      <c r="U180" s="40"/>
      <c r="V180" s="40"/>
      <c r="W180" s="40"/>
      <c r="X180" s="40"/>
      <c r="Y180" s="40"/>
      <c r="Z180" s="40"/>
      <c r="AA180" s="40"/>
      <c r="AB180" s="40"/>
      <c r="AC180" s="40"/>
      <c r="AD180" s="40"/>
      <c r="AE180" s="40"/>
      <c r="AR180" s="217" t="s">
        <v>237</v>
      </c>
      <c r="AT180" s="217" t="s">
        <v>139</v>
      </c>
      <c r="AU180" s="217" t="s">
        <v>86</v>
      </c>
      <c r="AY180" s="19" t="s">
        <v>136</v>
      </c>
      <c r="BE180" s="218">
        <f>IF(N180="základní",J180,0)</f>
        <v>0</v>
      </c>
      <c r="BF180" s="218">
        <f>IF(N180="snížená",J180,0)</f>
        <v>0</v>
      </c>
      <c r="BG180" s="218">
        <f>IF(N180="zákl. přenesená",J180,0)</f>
        <v>0</v>
      </c>
      <c r="BH180" s="218">
        <f>IF(N180="sníž. přenesená",J180,0)</f>
        <v>0</v>
      </c>
      <c r="BI180" s="218">
        <f>IF(N180="nulová",J180,0)</f>
        <v>0</v>
      </c>
      <c r="BJ180" s="19" t="s">
        <v>84</v>
      </c>
      <c r="BK180" s="218">
        <f>ROUND(I180*H180,2)</f>
        <v>0</v>
      </c>
      <c r="BL180" s="19" t="s">
        <v>237</v>
      </c>
      <c r="BM180" s="217" t="s">
        <v>320</v>
      </c>
    </row>
    <row r="181" s="2" customFormat="1">
      <c r="A181" s="40"/>
      <c r="B181" s="41"/>
      <c r="C181" s="42"/>
      <c r="D181" s="219" t="s">
        <v>146</v>
      </c>
      <c r="E181" s="42"/>
      <c r="F181" s="220" t="s">
        <v>321</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146</v>
      </c>
      <c r="AU181" s="19" t="s">
        <v>86</v>
      </c>
    </row>
    <row r="182" s="13" customFormat="1">
      <c r="A182" s="13"/>
      <c r="B182" s="224"/>
      <c r="C182" s="225"/>
      <c r="D182" s="226" t="s">
        <v>152</v>
      </c>
      <c r="E182" s="227" t="s">
        <v>19</v>
      </c>
      <c r="F182" s="228" t="s">
        <v>322</v>
      </c>
      <c r="G182" s="225"/>
      <c r="H182" s="229">
        <v>116.59999999999999</v>
      </c>
      <c r="I182" s="230"/>
      <c r="J182" s="225"/>
      <c r="K182" s="225"/>
      <c r="L182" s="231"/>
      <c r="M182" s="232"/>
      <c r="N182" s="233"/>
      <c r="O182" s="233"/>
      <c r="P182" s="233"/>
      <c r="Q182" s="233"/>
      <c r="R182" s="233"/>
      <c r="S182" s="233"/>
      <c r="T182" s="234"/>
      <c r="U182" s="13"/>
      <c r="V182" s="13"/>
      <c r="W182" s="13"/>
      <c r="X182" s="13"/>
      <c r="Y182" s="13"/>
      <c r="Z182" s="13"/>
      <c r="AA182" s="13"/>
      <c r="AB182" s="13"/>
      <c r="AC182" s="13"/>
      <c r="AD182" s="13"/>
      <c r="AE182" s="13"/>
      <c r="AT182" s="235" t="s">
        <v>152</v>
      </c>
      <c r="AU182" s="235" t="s">
        <v>86</v>
      </c>
      <c r="AV182" s="13" t="s">
        <v>86</v>
      </c>
      <c r="AW182" s="13" t="s">
        <v>35</v>
      </c>
      <c r="AX182" s="13" t="s">
        <v>84</v>
      </c>
      <c r="AY182" s="235" t="s">
        <v>136</v>
      </c>
    </row>
    <row r="183" s="2" customFormat="1" ht="16.5" customHeight="1">
      <c r="A183" s="40"/>
      <c r="B183" s="41"/>
      <c r="C183" s="206" t="s">
        <v>323</v>
      </c>
      <c r="D183" s="206" t="s">
        <v>139</v>
      </c>
      <c r="E183" s="207" t="s">
        <v>324</v>
      </c>
      <c r="F183" s="208" t="s">
        <v>325</v>
      </c>
      <c r="G183" s="209" t="s">
        <v>198</v>
      </c>
      <c r="H183" s="210">
        <v>116</v>
      </c>
      <c r="I183" s="211"/>
      <c r="J183" s="212">
        <f>ROUND(I183*H183,2)</f>
        <v>0</v>
      </c>
      <c r="K183" s="208" t="s">
        <v>143</v>
      </c>
      <c r="L183" s="46"/>
      <c r="M183" s="213" t="s">
        <v>19</v>
      </c>
      <c r="N183" s="214" t="s">
        <v>47</v>
      </c>
      <c r="O183" s="86"/>
      <c r="P183" s="215">
        <f>O183*H183</f>
        <v>0</v>
      </c>
      <c r="Q183" s="215">
        <v>0</v>
      </c>
      <c r="R183" s="215">
        <f>Q183*H183</f>
        <v>0</v>
      </c>
      <c r="S183" s="215">
        <v>0.00029999999999999997</v>
      </c>
      <c r="T183" s="216">
        <f>S183*H183</f>
        <v>0.034799999999999998</v>
      </c>
      <c r="U183" s="40"/>
      <c r="V183" s="40"/>
      <c r="W183" s="40"/>
      <c r="X183" s="40"/>
      <c r="Y183" s="40"/>
      <c r="Z183" s="40"/>
      <c r="AA183" s="40"/>
      <c r="AB183" s="40"/>
      <c r="AC183" s="40"/>
      <c r="AD183" s="40"/>
      <c r="AE183" s="40"/>
      <c r="AR183" s="217" t="s">
        <v>237</v>
      </c>
      <c r="AT183" s="217" t="s">
        <v>139</v>
      </c>
      <c r="AU183" s="217" t="s">
        <v>86</v>
      </c>
      <c r="AY183" s="19" t="s">
        <v>136</v>
      </c>
      <c r="BE183" s="218">
        <f>IF(N183="základní",J183,0)</f>
        <v>0</v>
      </c>
      <c r="BF183" s="218">
        <f>IF(N183="snížená",J183,0)</f>
        <v>0</v>
      </c>
      <c r="BG183" s="218">
        <f>IF(N183="zákl. přenesená",J183,0)</f>
        <v>0</v>
      </c>
      <c r="BH183" s="218">
        <f>IF(N183="sníž. přenesená",J183,0)</f>
        <v>0</v>
      </c>
      <c r="BI183" s="218">
        <f>IF(N183="nulová",J183,0)</f>
        <v>0</v>
      </c>
      <c r="BJ183" s="19" t="s">
        <v>84</v>
      </c>
      <c r="BK183" s="218">
        <f>ROUND(I183*H183,2)</f>
        <v>0</v>
      </c>
      <c r="BL183" s="19" t="s">
        <v>237</v>
      </c>
      <c r="BM183" s="217" t="s">
        <v>326</v>
      </c>
    </row>
    <row r="184" s="2" customFormat="1">
      <c r="A184" s="40"/>
      <c r="B184" s="41"/>
      <c r="C184" s="42"/>
      <c r="D184" s="219" t="s">
        <v>146</v>
      </c>
      <c r="E184" s="42"/>
      <c r="F184" s="220" t="s">
        <v>327</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146</v>
      </c>
      <c r="AU184" s="19" t="s">
        <v>86</v>
      </c>
    </row>
    <row r="185" s="13" customFormat="1">
      <c r="A185" s="13"/>
      <c r="B185" s="224"/>
      <c r="C185" s="225"/>
      <c r="D185" s="226" t="s">
        <v>152</v>
      </c>
      <c r="E185" s="227" t="s">
        <v>19</v>
      </c>
      <c r="F185" s="228" t="s">
        <v>328</v>
      </c>
      <c r="G185" s="225"/>
      <c r="H185" s="229">
        <v>116</v>
      </c>
      <c r="I185" s="230"/>
      <c r="J185" s="225"/>
      <c r="K185" s="225"/>
      <c r="L185" s="231"/>
      <c r="M185" s="232"/>
      <c r="N185" s="233"/>
      <c r="O185" s="233"/>
      <c r="P185" s="233"/>
      <c r="Q185" s="233"/>
      <c r="R185" s="233"/>
      <c r="S185" s="233"/>
      <c r="T185" s="234"/>
      <c r="U185" s="13"/>
      <c r="V185" s="13"/>
      <c r="W185" s="13"/>
      <c r="X185" s="13"/>
      <c r="Y185" s="13"/>
      <c r="Z185" s="13"/>
      <c r="AA185" s="13"/>
      <c r="AB185" s="13"/>
      <c r="AC185" s="13"/>
      <c r="AD185" s="13"/>
      <c r="AE185" s="13"/>
      <c r="AT185" s="235" t="s">
        <v>152</v>
      </c>
      <c r="AU185" s="235" t="s">
        <v>86</v>
      </c>
      <c r="AV185" s="13" t="s">
        <v>86</v>
      </c>
      <c r="AW185" s="13" t="s">
        <v>35</v>
      </c>
      <c r="AX185" s="13" t="s">
        <v>84</v>
      </c>
      <c r="AY185" s="235" t="s">
        <v>136</v>
      </c>
    </row>
    <row r="186" s="12" customFormat="1" ht="22.8" customHeight="1">
      <c r="A186" s="12"/>
      <c r="B186" s="190"/>
      <c r="C186" s="191"/>
      <c r="D186" s="192" t="s">
        <v>75</v>
      </c>
      <c r="E186" s="204" t="s">
        <v>329</v>
      </c>
      <c r="F186" s="204" t="s">
        <v>330</v>
      </c>
      <c r="G186" s="191"/>
      <c r="H186" s="191"/>
      <c r="I186" s="194"/>
      <c r="J186" s="205">
        <f>BK186</f>
        <v>0</v>
      </c>
      <c r="K186" s="191"/>
      <c r="L186" s="196"/>
      <c r="M186" s="197"/>
      <c r="N186" s="198"/>
      <c r="O186" s="198"/>
      <c r="P186" s="199">
        <f>SUM(P187:P192)</f>
        <v>0</v>
      </c>
      <c r="Q186" s="198"/>
      <c r="R186" s="199">
        <f>SUM(R187:R192)</f>
        <v>0</v>
      </c>
      <c r="S186" s="198"/>
      <c r="T186" s="200">
        <f>SUM(T187:T192)</f>
        <v>6.9285199999999998</v>
      </c>
      <c r="U186" s="12"/>
      <c r="V186" s="12"/>
      <c r="W186" s="12"/>
      <c r="X186" s="12"/>
      <c r="Y186" s="12"/>
      <c r="Z186" s="12"/>
      <c r="AA186" s="12"/>
      <c r="AB186" s="12"/>
      <c r="AC186" s="12"/>
      <c r="AD186" s="12"/>
      <c r="AE186" s="12"/>
      <c r="AR186" s="201" t="s">
        <v>86</v>
      </c>
      <c r="AT186" s="202" t="s">
        <v>75</v>
      </c>
      <c r="AU186" s="202" t="s">
        <v>84</v>
      </c>
      <c r="AY186" s="201" t="s">
        <v>136</v>
      </c>
      <c r="BK186" s="203">
        <f>SUM(BK187:BK192)</f>
        <v>0</v>
      </c>
    </row>
    <row r="187" s="2" customFormat="1" ht="16.5" customHeight="1">
      <c r="A187" s="40"/>
      <c r="B187" s="41"/>
      <c r="C187" s="206" t="s">
        <v>331</v>
      </c>
      <c r="D187" s="206" t="s">
        <v>139</v>
      </c>
      <c r="E187" s="207" t="s">
        <v>332</v>
      </c>
      <c r="F187" s="208" t="s">
        <v>333</v>
      </c>
      <c r="G187" s="209" t="s">
        <v>142</v>
      </c>
      <c r="H187" s="210">
        <v>254.72499999999999</v>
      </c>
      <c r="I187" s="211"/>
      <c r="J187" s="212">
        <f>ROUND(I187*H187,2)</f>
        <v>0</v>
      </c>
      <c r="K187" s="208" t="s">
        <v>143</v>
      </c>
      <c r="L187" s="46"/>
      <c r="M187" s="213" t="s">
        <v>19</v>
      </c>
      <c r="N187" s="214" t="s">
        <v>47</v>
      </c>
      <c r="O187" s="86"/>
      <c r="P187" s="215">
        <f>O187*H187</f>
        <v>0</v>
      </c>
      <c r="Q187" s="215">
        <v>0</v>
      </c>
      <c r="R187" s="215">
        <f>Q187*H187</f>
        <v>0</v>
      </c>
      <c r="S187" s="215">
        <v>0.027199999999999998</v>
      </c>
      <c r="T187" s="216">
        <f>S187*H187</f>
        <v>6.9285199999999998</v>
      </c>
      <c r="U187" s="40"/>
      <c r="V187" s="40"/>
      <c r="W187" s="40"/>
      <c r="X187" s="40"/>
      <c r="Y187" s="40"/>
      <c r="Z187" s="40"/>
      <c r="AA187" s="40"/>
      <c r="AB187" s="40"/>
      <c r="AC187" s="40"/>
      <c r="AD187" s="40"/>
      <c r="AE187" s="40"/>
      <c r="AR187" s="217" t="s">
        <v>237</v>
      </c>
      <c r="AT187" s="217" t="s">
        <v>139</v>
      </c>
      <c r="AU187" s="217" t="s">
        <v>86</v>
      </c>
      <c r="AY187" s="19" t="s">
        <v>136</v>
      </c>
      <c r="BE187" s="218">
        <f>IF(N187="základní",J187,0)</f>
        <v>0</v>
      </c>
      <c r="BF187" s="218">
        <f>IF(N187="snížená",J187,0)</f>
        <v>0</v>
      </c>
      <c r="BG187" s="218">
        <f>IF(N187="zákl. přenesená",J187,0)</f>
        <v>0</v>
      </c>
      <c r="BH187" s="218">
        <f>IF(N187="sníž. přenesená",J187,0)</f>
        <v>0</v>
      </c>
      <c r="BI187" s="218">
        <f>IF(N187="nulová",J187,0)</f>
        <v>0</v>
      </c>
      <c r="BJ187" s="19" t="s">
        <v>84</v>
      </c>
      <c r="BK187" s="218">
        <f>ROUND(I187*H187,2)</f>
        <v>0</v>
      </c>
      <c r="BL187" s="19" t="s">
        <v>237</v>
      </c>
      <c r="BM187" s="217" t="s">
        <v>334</v>
      </c>
    </row>
    <row r="188" s="2" customFormat="1">
      <c r="A188" s="40"/>
      <c r="B188" s="41"/>
      <c r="C188" s="42"/>
      <c r="D188" s="219" t="s">
        <v>146</v>
      </c>
      <c r="E188" s="42"/>
      <c r="F188" s="220" t="s">
        <v>335</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146</v>
      </c>
      <c r="AU188" s="19" t="s">
        <v>86</v>
      </c>
    </row>
    <row r="189" s="13" customFormat="1">
      <c r="A189" s="13"/>
      <c r="B189" s="224"/>
      <c r="C189" s="225"/>
      <c r="D189" s="226" t="s">
        <v>152</v>
      </c>
      <c r="E189" s="227" t="s">
        <v>19</v>
      </c>
      <c r="F189" s="228" t="s">
        <v>336</v>
      </c>
      <c r="G189" s="225"/>
      <c r="H189" s="229">
        <v>111.40000000000001</v>
      </c>
      <c r="I189" s="230"/>
      <c r="J189" s="225"/>
      <c r="K189" s="225"/>
      <c r="L189" s="231"/>
      <c r="M189" s="232"/>
      <c r="N189" s="233"/>
      <c r="O189" s="233"/>
      <c r="P189" s="233"/>
      <c r="Q189" s="233"/>
      <c r="R189" s="233"/>
      <c r="S189" s="233"/>
      <c r="T189" s="234"/>
      <c r="U189" s="13"/>
      <c r="V189" s="13"/>
      <c r="W189" s="13"/>
      <c r="X189" s="13"/>
      <c r="Y189" s="13"/>
      <c r="Z189" s="13"/>
      <c r="AA189" s="13"/>
      <c r="AB189" s="13"/>
      <c r="AC189" s="13"/>
      <c r="AD189" s="13"/>
      <c r="AE189" s="13"/>
      <c r="AT189" s="235" t="s">
        <v>152</v>
      </c>
      <c r="AU189" s="235" t="s">
        <v>86</v>
      </c>
      <c r="AV189" s="13" t="s">
        <v>86</v>
      </c>
      <c r="AW189" s="13" t="s">
        <v>35</v>
      </c>
      <c r="AX189" s="13" t="s">
        <v>76</v>
      </c>
      <c r="AY189" s="235" t="s">
        <v>136</v>
      </c>
    </row>
    <row r="190" s="13" customFormat="1">
      <c r="A190" s="13"/>
      <c r="B190" s="224"/>
      <c r="C190" s="225"/>
      <c r="D190" s="226" t="s">
        <v>152</v>
      </c>
      <c r="E190" s="227" t="s">
        <v>19</v>
      </c>
      <c r="F190" s="228" t="s">
        <v>337</v>
      </c>
      <c r="G190" s="225"/>
      <c r="H190" s="229">
        <v>130.5</v>
      </c>
      <c r="I190" s="230"/>
      <c r="J190" s="225"/>
      <c r="K190" s="225"/>
      <c r="L190" s="231"/>
      <c r="M190" s="232"/>
      <c r="N190" s="233"/>
      <c r="O190" s="233"/>
      <c r="P190" s="233"/>
      <c r="Q190" s="233"/>
      <c r="R190" s="233"/>
      <c r="S190" s="233"/>
      <c r="T190" s="234"/>
      <c r="U190" s="13"/>
      <c r="V190" s="13"/>
      <c r="W190" s="13"/>
      <c r="X190" s="13"/>
      <c r="Y190" s="13"/>
      <c r="Z190" s="13"/>
      <c r="AA190" s="13"/>
      <c r="AB190" s="13"/>
      <c r="AC190" s="13"/>
      <c r="AD190" s="13"/>
      <c r="AE190" s="13"/>
      <c r="AT190" s="235" t="s">
        <v>152</v>
      </c>
      <c r="AU190" s="235" t="s">
        <v>86</v>
      </c>
      <c r="AV190" s="13" t="s">
        <v>86</v>
      </c>
      <c r="AW190" s="13" t="s">
        <v>35</v>
      </c>
      <c r="AX190" s="13" t="s">
        <v>76</v>
      </c>
      <c r="AY190" s="235" t="s">
        <v>136</v>
      </c>
    </row>
    <row r="191" s="13" customFormat="1">
      <c r="A191" s="13"/>
      <c r="B191" s="224"/>
      <c r="C191" s="225"/>
      <c r="D191" s="226" t="s">
        <v>152</v>
      </c>
      <c r="E191" s="227" t="s">
        <v>19</v>
      </c>
      <c r="F191" s="228" t="s">
        <v>338</v>
      </c>
      <c r="G191" s="225"/>
      <c r="H191" s="229">
        <v>12.824999999999999</v>
      </c>
      <c r="I191" s="230"/>
      <c r="J191" s="225"/>
      <c r="K191" s="225"/>
      <c r="L191" s="231"/>
      <c r="M191" s="232"/>
      <c r="N191" s="233"/>
      <c r="O191" s="233"/>
      <c r="P191" s="233"/>
      <c r="Q191" s="233"/>
      <c r="R191" s="233"/>
      <c r="S191" s="233"/>
      <c r="T191" s="234"/>
      <c r="U191" s="13"/>
      <c r="V191" s="13"/>
      <c r="W191" s="13"/>
      <c r="X191" s="13"/>
      <c r="Y191" s="13"/>
      <c r="Z191" s="13"/>
      <c r="AA191" s="13"/>
      <c r="AB191" s="13"/>
      <c r="AC191" s="13"/>
      <c r="AD191" s="13"/>
      <c r="AE191" s="13"/>
      <c r="AT191" s="235" t="s">
        <v>152</v>
      </c>
      <c r="AU191" s="235" t="s">
        <v>86</v>
      </c>
      <c r="AV191" s="13" t="s">
        <v>86</v>
      </c>
      <c r="AW191" s="13" t="s">
        <v>35</v>
      </c>
      <c r="AX191" s="13" t="s">
        <v>76</v>
      </c>
      <c r="AY191" s="235" t="s">
        <v>136</v>
      </c>
    </row>
    <row r="192" s="14" customFormat="1">
      <c r="A192" s="14"/>
      <c r="B192" s="236"/>
      <c r="C192" s="237"/>
      <c r="D192" s="226" t="s">
        <v>152</v>
      </c>
      <c r="E192" s="238" t="s">
        <v>19</v>
      </c>
      <c r="F192" s="239" t="s">
        <v>172</v>
      </c>
      <c r="G192" s="237"/>
      <c r="H192" s="240">
        <v>254.72499999999999</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152</v>
      </c>
      <c r="AU192" s="246" t="s">
        <v>86</v>
      </c>
      <c r="AV192" s="14" t="s">
        <v>144</v>
      </c>
      <c r="AW192" s="14" t="s">
        <v>35</v>
      </c>
      <c r="AX192" s="14" t="s">
        <v>84</v>
      </c>
      <c r="AY192" s="246" t="s">
        <v>136</v>
      </c>
    </row>
    <row r="193" s="12" customFormat="1" ht="22.8" customHeight="1">
      <c r="A193" s="12"/>
      <c r="B193" s="190"/>
      <c r="C193" s="191"/>
      <c r="D193" s="192" t="s">
        <v>75</v>
      </c>
      <c r="E193" s="204" t="s">
        <v>339</v>
      </c>
      <c r="F193" s="204" t="s">
        <v>340</v>
      </c>
      <c r="G193" s="191"/>
      <c r="H193" s="191"/>
      <c r="I193" s="194"/>
      <c r="J193" s="205">
        <f>BK193</f>
        <v>0</v>
      </c>
      <c r="K193" s="191"/>
      <c r="L193" s="196"/>
      <c r="M193" s="197"/>
      <c r="N193" s="198"/>
      <c r="O193" s="198"/>
      <c r="P193" s="199">
        <f>SUM(P194:P203)</f>
        <v>0</v>
      </c>
      <c r="Q193" s="198"/>
      <c r="R193" s="199">
        <f>SUM(R194:R203)</f>
        <v>0.25590000000000002</v>
      </c>
      <c r="S193" s="198"/>
      <c r="T193" s="200">
        <f>SUM(T194:T203)</f>
        <v>0.079328999999999997</v>
      </c>
      <c r="U193" s="12"/>
      <c r="V193" s="12"/>
      <c r="W193" s="12"/>
      <c r="X193" s="12"/>
      <c r="Y193" s="12"/>
      <c r="Z193" s="12"/>
      <c r="AA193" s="12"/>
      <c r="AB193" s="12"/>
      <c r="AC193" s="12"/>
      <c r="AD193" s="12"/>
      <c r="AE193" s="12"/>
      <c r="AR193" s="201" t="s">
        <v>86</v>
      </c>
      <c r="AT193" s="202" t="s">
        <v>75</v>
      </c>
      <c r="AU193" s="202" t="s">
        <v>84</v>
      </c>
      <c r="AY193" s="201" t="s">
        <v>136</v>
      </c>
      <c r="BK193" s="203">
        <f>SUM(BK194:BK203)</f>
        <v>0</v>
      </c>
    </row>
    <row r="194" s="2" customFormat="1" ht="16.5" customHeight="1">
      <c r="A194" s="40"/>
      <c r="B194" s="41"/>
      <c r="C194" s="206" t="s">
        <v>341</v>
      </c>
      <c r="D194" s="206" t="s">
        <v>139</v>
      </c>
      <c r="E194" s="207" t="s">
        <v>342</v>
      </c>
      <c r="F194" s="208" t="s">
        <v>343</v>
      </c>
      <c r="G194" s="209" t="s">
        <v>142</v>
      </c>
      <c r="H194" s="210">
        <v>255.90000000000001</v>
      </c>
      <c r="I194" s="211"/>
      <c r="J194" s="212">
        <f>ROUND(I194*H194,2)</f>
        <v>0</v>
      </c>
      <c r="K194" s="208" t="s">
        <v>143</v>
      </c>
      <c r="L194" s="46"/>
      <c r="M194" s="213" t="s">
        <v>19</v>
      </c>
      <c r="N194" s="214" t="s">
        <v>47</v>
      </c>
      <c r="O194" s="86"/>
      <c r="P194" s="215">
        <f>O194*H194</f>
        <v>0</v>
      </c>
      <c r="Q194" s="215">
        <v>0.001</v>
      </c>
      <c r="R194" s="215">
        <f>Q194*H194</f>
        <v>0.25590000000000002</v>
      </c>
      <c r="S194" s="215">
        <v>0.00031</v>
      </c>
      <c r="T194" s="216">
        <f>S194*H194</f>
        <v>0.079328999999999997</v>
      </c>
      <c r="U194" s="40"/>
      <c r="V194" s="40"/>
      <c r="W194" s="40"/>
      <c r="X194" s="40"/>
      <c r="Y194" s="40"/>
      <c r="Z194" s="40"/>
      <c r="AA194" s="40"/>
      <c r="AB194" s="40"/>
      <c r="AC194" s="40"/>
      <c r="AD194" s="40"/>
      <c r="AE194" s="40"/>
      <c r="AR194" s="217" t="s">
        <v>237</v>
      </c>
      <c r="AT194" s="217" t="s">
        <v>139</v>
      </c>
      <c r="AU194" s="217" t="s">
        <v>86</v>
      </c>
      <c r="AY194" s="19" t="s">
        <v>136</v>
      </c>
      <c r="BE194" s="218">
        <f>IF(N194="základní",J194,0)</f>
        <v>0</v>
      </c>
      <c r="BF194" s="218">
        <f>IF(N194="snížená",J194,0)</f>
        <v>0</v>
      </c>
      <c r="BG194" s="218">
        <f>IF(N194="zákl. přenesená",J194,0)</f>
        <v>0</v>
      </c>
      <c r="BH194" s="218">
        <f>IF(N194="sníž. přenesená",J194,0)</f>
        <v>0</v>
      </c>
      <c r="BI194" s="218">
        <f>IF(N194="nulová",J194,0)</f>
        <v>0</v>
      </c>
      <c r="BJ194" s="19" t="s">
        <v>84</v>
      </c>
      <c r="BK194" s="218">
        <f>ROUND(I194*H194,2)</f>
        <v>0</v>
      </c>
      <c r="BL194" s="19" t="s">
        <v>237</v>
      </c>
      <c r="BM194" s="217" t="s">
        <v>344</v>
      </c>
    </row>
    <row r="195" s="2" customFormat="1">
      <c r="A195" s="40"/>
      <c r="B195" s="41"/>
      <c r="C195" s="42"/>
      <c r="D195" s="219" t="s">
        <v>146</v>
      </c>
      <c r="E195" s="42"/>
      <c r="F195" s="220" t="s">
        <v>345</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146</v>
      </c>
      <c r="AU195" s="19" t="s">
        <v>86</v>
      </c>
    </row>
    <row r="196" s="13" customFormat="1">
      <c r="A196" s="13"/>
      <c r="B196" s="224"/>
      <c r="C196" s="225"/>
      <c r="D196" s="226" t="s">
        <v>152</v>
      </c>
      <c r="E196" s="227" t="s">
        <v>19</v>
      </c>
      <c r="F196" s="228" t="s">
        <v>346</v>
      </c>
      <c r="G196" s="225"/>
      <c r="H196" s="229">
        <v>25.899999999999999</v>
      </c>
      <c r="I196" s="230"/>
      <c r="J196" s="225"/>
      <c r="K196" s="225"/>
      <c r="L196" s="231"/>
      <c r="M196" s="232"/>
      <c r="N196" s="233"/>
      <c r="O196" s="233"/>
      <c r="P196" s="233"/>
      <c r="Q196" s="233"/>
      <c r="R196" s="233"/>
      <c r="S196" s="233"/>
      <c r="T196" s="234"/>
      <c r="U196" s="13"/>
      <c r="V196" s="13"/>
      <c r="W196" s="13"/>
      <c r="X196" s="13"/>
      <c r="Y196" s="13"/>
      <c r="Z196" s="13"/>
      <c r="AA196" s="13"/>
      <c r="AB196" s="13"/>
      <c r="AC196" s="13"/>
      <c r="AD196" s="13"/>
      <c r="AE196" s="13"/>
      <c r="AT196" s="235" t="s">
        <v>152</v>
      </c>
      <c r="AU196" s="235" t="s">
        <v>86</v>
      </c>
      <c r="AV196" s="13" t="s">
        <v>86</v>
      </c>
      <c r="AW196" s="13" t="s">
        <v>35</v>
      </c>
      <c r="AX196" s="13" t="s">
        <v>76</v>
      </c>
      <c r="AY196" s="235" t="s">
        <v>136</v>
      </c>
    </row>
    <row r="197" s="13" customFormat="1">
      <c r="A197" s="13"/>
      <c r="B197" s="224"/>
      <c r="C197" s="225"/>
      <c r="D197" s="226" t="s">
        <v>152</v>
      </c>
      <c r="E197" s="227" t="s">
        <v>19</v>
      </c>
      <c r="F197" s="228" t="s">
        <v>347</v>
      </c>
      <c r="G197" s="225"/>
      <c r="H197" s="229">
        <v>37.700000000000003</v>
      </c>
      <c r="I197" s="230"/>
      <c r="J197" s="225"/>
      <c r="K197" s="225"/>
      <c r="L197" s="231"/>
      <c r="M197" s="232"/>
      <c r="N197" s="233"/>
      <c r="O197" s="233"/>
      <c r="P197" s="233"/>
      <c r="Q197" s="233"/>
      <c r="R197" s="233"/>
      <c r="S197" s="233"/>
      <c r="T197" s="234"/>
      <c r="U197" s="13"/>
      <c r="V197" s="13"/>
      <c r="W197" s="13"/>
      <c r="X197" s="13"/>
      <c r="Y197" s="13"/>
      <c r="Z197" s="13"/>
      <c r="AA197" s="13"/>
      <c r="AB197" s="13"/>
      <c r="AC197" s="13"/>
      <c r="AD197" s="13"/>
      <c r="AE197" s="13"/>
      <c r="AT197" s="235" t="s">
        <v>152</v>
      </c>
      <c r="AU197" s="235" t="s">
        <v>86</v>
      </c>
      <c r="AV197" s="13" t="s">
        <v>86</v>
      </c>
      <c r="AW197" s="13" t="s">
        <v>35</v>
      </c>
      <c r="AX197" s="13" t="s">
        <v>76</v>
      </c>
      <c r="AY197" s="235" t="s">
        <v>136</v>
      </c>
    </row>
    <row r="198" s="13" customFormat="1">
      <c r="A198" s="13"/>
      <c r="B198" s="224"/>
      <c r="C198" s="225"/>
      <c r="D198" s="226" t="s">
        <v>152</v>
      </c>
      <c r="E198" s="227" t="s">
        <v>19</v>
      </c>
      <c r="F198" s="228" t="s">
        <v>348</v>
      </c>
      <c r="G198" s="225"/>
      <c r="H198" s="229">
        <v>63.299999999999997</v>
      </c>
      <c r="I198" s="230"/>
      <c r="J198" s="225"/>
      <c r="K198" s="225"/>
      <c r="L198" s="231"/>
      <c r="M198" s="232"/>
      <c r="N198" s="233"/>
      <c r="O198" s="233"/>
      <c r="P198" s="233"/>
      <c r="Q198" s="233"/>
      <c r="R198" s="233"/>
      <c r="S198" s="233"/>
      <c r="T198" s="234"/>
      <c r="U198" s="13"/>
      <c r="V198" s="13"/>
      <c r="W198" s="13"/>
      <c r="X198" s="13"/>
      <c r="Y198" s="13"/>
      <c r="Z198" s="13"/>
      <c r="AA198" s="13"/>
      <c r="AB198" s="13"/>
      <c r="AC198" s="13"/>
      <c r="AD198" s="13"/>
      <c r="AE198" s="13"/>
      <c r="AT198" s="235" t="s">
        <v>152</v>
      </c>
      <c r="AU198" s="235" t="s">
        <v>86</v>
      </c>
      <c r="AV198" s="13" t="s">
        <v>86</v>
      </c>
      <c r="AW198" s="13" t="s">
        <v>35</v>
      </c>
      <c r="AX198" s="13" t="s">
        <v>76</v>
      </c>
      <c r="AY198" s="235" t="s">
        <v>136</v>
      </c>
    </row>
    <row r="199" s="13" customFormat="1">
      <c r="A199" s="13"/>
      <c r="B199" s="224"/>
      <c r="C199" s="225"/>
      <c r="D199" s="226" t="s">
        <v>152</v>
      </c>
      <c r="E199" s="227" t="s">
        <v>19</v>
      </c>
      <c r="F199" s="228" t="s">
        <v>349</v>
      </c>
      <c r="G199" s="225"/>
      <c r="H199" s="229">
        <v>64.5</v>
      </c>
      <c r="I199" s="230"/>
      <c r="J199" s="225"/>
      <c r="K199" s="225"/>
      <c r="L199" s="231"/>
      <c r="M199" s="232"/>
      <c r="N199" s="233"/>
      <c r="O199" s="233"/>
      <c r="P199" s="233"/>
      <c r="Q199" s="233"/>
      <c r="R199" s="233"/>
      <c r="S199" s="233"/>
      <c r="T199" s="234"/>
      <c r="U199" s="13"/>
      <c r="V199" s="13"/>
      <c r="W199" s="13"/>
      <c r="X199" s="13"/>
      <c r="Y199" s="13"/>
      <c r="Z199" s="13"/>
      <c r="AA199" s="13"/>
      <c r="AB199" s="13"/>
      <c r="AC199" s="13"/>
      <c r="AD199" s="13"/>
      <c r="AE199" s="13"/>
      <c r="AT199" s="235" t="s">
        <v>152</v>
      </c>
      <c r="AU199" s="235" t="s">
        <v>86</v>
      </c>
      <c r="AV199" s="13" t="s">
        <v>86</v>
      </c>
      <c r="AW199" s="13" t="s">
        <v>35</v>
      </c>
      <c r="AX199" s="13" t="s">
        <v>76</v>
      </c>
      <c r="AY199" s="235" t="s">
        <v>136</v>
      </c>
    </row>
    <row r="200" s="13" customFormat="1">
      <c r="A200" s="13"/>
      <c r="B200" s="224"/>
      <c r="C200" s="225"/>
      <c r="D200" s="226" t="s">
        <v>152</v>
      </c>
      <c r="E200" s="227" t="s">
        <v>19</v>
      </c>
      <c r="F200" s="228" t="s">
        <v>349</v>
      </c>
      <c r="G200" s="225"/>
      <c r="H200" s="229">
        <v>64.5</v>
      </c>
      <c r="I200" s="230"/>
      <c r="J200" s="225"/>
      <c r="K200" s="225"/>
      <c r="L200" s="231"/>
      <c r="M200" s="232"/>
      <c r="N200" s="233"/>
      <c r="O200" s="233"/>
      <c r="P200" s="233"/>
      <c r="Q200" s="233"/>
      <c r="R200" s="233"/>
      <c r="S200" s="233"/>
      <c r="T200" s="234"/>
      <c r="U200" s="13"/>
      <c r="V200" s="13"/>
      <c r="W200" s="13"/>
      <c r="X200" s="13"/>
      <c r="Y200" s="13"/>
      <c r="Z200" s="13"/>
      <c r="AA200" s="13"/>
      <c r="AB200" s="13"/>
      <c r="AC200" s="13"/>
      <c r="AD200" s="13"/>
      <c r="AE200" s="13"/>
      <c r="AT200" s="235" t="s">
        <v>152</v>
      </c>
      <c r="AU200" s="235" t="s">
        <v>86</v>
      </c>
      <c r="AV200" s="13" t="s">
        <v>86</v>
      </c>
      <c r="AW200" s="13" t="s">
        <v>35</v>
      </c>
      <c r="AX200" s="13" t="s">
        <v>76</v>
      </c>
      <c r="AY200" s="235" t="s">
        <v>136</v>
      </c>
    </row>
    <row r="201" s="14" customFormat="1">
      <c r="A201" s="14"/>
      <c r="B201" s="236"/>
      <c r="C201" s="237"/>
      <c r="D201" s="226" t="s">
        <v>152</v>
      </c>
      <c r="E201" s="238" t="s">
        <v>19</v>
      </c>
      <c r="F201" s="239" t="s">
        <v>172</v>
      </c>
      <c r="G201" s="237"/>
      <c r="H201" s="240">
        <v>255.90000000000001</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152</v>
      </c>
      <c r="AU201" s="246" t="s">
        <v>86</v>
      </c>
      <c r="AV201" s="14" t="s">
        <v>144</v>
      </c>
      <c r="AW201" s="14" t="s">
        <v>35</v>
      </c>
      <c r="AX201" s="14" t="s">
        <v>84</v>
      </c>
      <c r="AY201" s="246" t="s">
        <v>136</v>
      </c>
    </row>
    <row r="202" s="2" customFormat="1" ht="16.5" customHeight="1">
      <c r="A202" s="40"/>
      <c r="B202" s="41"/>
      <c r="C202" s="206" t="s">
        <v>350</v>
      </c>
      <c r="D202" s="206" t="s">
        <v>139</v>
      </c>
      <c r="E202" s="207" t="s">
        <v>351</v>
      </c>
      <c r="F202" s="208" t="s">
        <v>352</v>
      </c>
      <c r="G202" s="209" t="s">
        <v>142</v>
      </c>
      <c r="H202" s="210">
        <v>255.90000000000001</v>
      </c>
      <c r="I202" s="211"/>
      <c r="J202" s="212">
        <f>ROUND(I202*H202,2)</f>
        <v>0</v>
      </c>
      <c r="K202" s="208" t="s">
        <v>143</v>
      </c>
      <c r="L202" s="46"/>
      <c r="M202" s="213" t="s">
        <v>19</v>
      </c>
      <c r="N202" s="214" t="s">
        <v>47</v>
      </c>
      <c r="O202" s="86"/>
      <c r="P202" s="215">
        <f>O202*H202</f>
        <v>0</v>
      </c>
      <c r="Q202" s="215">
        <v>0</v>
      </c>
      <c r="R202" s="215">
        <f>Q202*H202</f>
        <v>0</v>
      </c>
      <c r="S202" s="215">
        <v>0</v>
      </c>
      <c r="T202" s="216">
        <f>S202*H202</f>
        <v>0</v>
      </c>
      <c r="U202" s="40"/>
      <c r="V202" s="40"/>
      <c r="W202" s="40"/>
      <c r="X202" s="40"/>
      <c r="Y202" s="40"/>
      <c r="Z202" s="40"/>
      <c r="AA202" s="40"/>
      <c r="AB202" s="40"/>
      <c r="AC202" s="40"/>
      <c r="AD202" s="40"/>
      <c r="AE202" s="40"/>
      <c r="AR202" s="217" t="s">
        <v>237</v>
      </c>
      <c r="AT202" s="217" t="s">
        <v>139</v>
      </c>
      <c r="AU202" s="217" t="s">
        <v>86</v>
      </c>
      <c r="AY202" s="19" t="s">
        <v>136</v>
      </c>
      <c r="BE202" s="218">
        <f>IF(N202="základní",J202,0)</f>
        <v>0</v>
      </c>
      <c r="BF202" s="218">
        <f>IF(N202="snížená",J202,0)</f>
        <v>0</v>
      </c>
      <c r="BG202" s="218">
        <f>IF(N202="zákl. přenesená",J202,0)</f>
        <v>0</v>
      </c>
      <c r="BH202" s="218">
        <f>IF(N202="sníž. přenesená",J202,0)</f>
        <v>0</v>
      </c>
      <c r="BI202" s="218">
        <f>IF(N202="nulová",J202,0)</f>
        <v>0</v>
      </c>
      <c r="BJ202" s="19" t="s">
        <v>84</v>
      </c>
      <c r="BK202" s="218">
        <f>ROUND(I202*H202,2)</f>
        <v>0</v>
      </c>
      <c r="BL202" s="19" t="s">
        <v>237</v>
      </c>
      <c r="BM202" s="217" t="s">
        <v>353</v>
      </c>
    </row>
    <row r="203" s="2" customFormat="1">
      <c r="A203" s="40"/>
      <c r="B203" s="41"/>
      <c r="C203" s="42"/>
      <c r="D203" s="219" t="s">
        <v>146</v>
      </c>
      <c r="E203" s="42"/>
      <c r="F203" s="220" t="s">
        <v>354</v>
      </c>
      <c r="G203" s="42"/>
      <c r="H203" s="42"/>
      <c r="I203" s="221"/>
      <c r="J203" s="42"/>
      <c r="K203" s="42"/>
      <c r="L203" s="46"/>
      <c r="M203" s="248"/>
      <c r="N203" s="249"/>
      <c r="O203" s="250"/>
      <c r="P203" s="250"/>
      <c r="Q203" s="250"/>
      <c r="R203" s="250"/>
      <c r="S203" s="250"/>
      <c r="T203" s="251"/>
      <c r="U203" s="40"/>
      <c r="V203" s="40"/>
      <c r="W203" s="40"/>
      <c r="X203" s="40"/>
      <c r="Y203" s="40"/>
      <c r="Z203" s="40"/>
      <c r="AA203" s="40"/>
      <c r="AB203" s="40"/>
      <c r="AC203" s="40"/>
      <c r="AD203" s="40"/>
      <c r="AE203" s="40"/>
      <c r="AT203" s="19" t="s">
        <v>146</v>
      </c>
      <c r="AU203" s="19" t="s">
        <v>86</v>
      </c>
    </row>
    <row r="204" s="2" customFormat="1" ht="6.96" customHeight="1">
      <c r="A204" s="40"/>
      <c r="B204" s="61"/>
      <c r="C204" s="62"/>
      <c r="D204" s="62"/>
      <c r="E204" s="62"/>
      <c r="F204" s="62"/>
      <c r="G204" s="62"/>
      <c r="H204" s="62"/>
      <c r="I204" s="62"/>
      <c r="J204" s="62"/>
      <c r="K204" s="62"/>
      <c r="L204" s="46"/>
      <c r="M204" s="40"/>
      <c r="O204" s="40"/>
      <c r="P204" s="40"/>
      <c r="Q204" s="40"/>
      <c r="R204" s="40"/>
      <c r="S204" s="40"/>
      <c r="T204" s="40"/>
      <c r="U204" s="40"/>
      <c r="V204" s="40"/>
      <c r="W204" s="40"/>
      <c r="X204" s="40"/>
      <c r="Y204" s="40"/>
      <c r="Z204" s="40"/>
      <c r="AA204" s="40"/>
      <c r="AB204" s="40"/>
      <c r="AC204" s="40"/>
      <c r="AD204" s="40"/>
      <c r="AE204" s="40"/>
    </row>
  </sheetData>
  <sheetProtection sheet="1" autoFilter="0" formatColumns="0" formatRows="0" objects="1" scenarios="1" spinCount="100000" saltValue="e2Uj8VKgiiGUoK++zf9ptsgsz4rUCXzFr6aMDjSGfGl7JdrsIxaXxcGFMmyvWICy679sPhL8Zj/9rwgBhQkUAw==" hashValue="9Lz7DGJ5taywkJKr+WZAiuULx2spdZQ25KMK8NmtxArFv2Y6uIEXP01hJsLljkd1oYRdbC8MAmHjoDtNxvKVcQ==" algorithmName="SHA-512" password="CC35"/>
  <autoFilter ref="C90:K203"/>
  <mergeCells count="9">
    <mergeCell ref="E7:H7"/>
    <mergeCell ref="E9:H9"/>
    <mergeCell ref="E18:H18"/>
    <mergeCell ref="E27:H27"/>
    <mergeCell ref="E48:H48"/>
    <mergeCell ref="E50:H50"/>
    <mergeCell ref="E81:H81"/>
    <mergeCell ref="E83:H83"/>
    <mergeCell ref="L2:V2"/>
  </mergeCells>
  <hyperlinks>
    <hyperlink ref="F95" r:id="rId1" display="https://podminky.urs.cz/item/CS_URS_2025_01/941211111"/>
    <hyperlink ref="F97" r:id="rId2" display="https://podminky.urs.cz/item/CS_URS_2025_01/941211211"/>
    <hyperlink ref="F100" r:id="rId3" display="https://podminky.urs.cz/item/CS_URS_2025_01/941211811"/>
    <hyperlink ref="F102" r:id="rId4" display="https://podminky.urs.cz/item/CS_URS_2025_01/949101111"/>
    <hyperlink ref="F104" r:id="rId5" display="https://podminky.urs.cz/item/CS_URS_2025_01/962031133"/>
    <hyperlink ref="F111" r:id="rId6" display="https://podminky.urs.cz/item/CS_URS_2025_01/965046111"/>
    <hyperlink ref="F120" r:id="rId7" display="https://podminky.urs.cz/item/CS_URS_2025_01/965046119"/>
    <hyperlink ref="F123" r:id="rId8" display="https://podminky.urs.cz/item/CS_URS_2025_01/965081213"/>
    <hyperlink ref="F126" r:id="rId9" display="https://podminky.urs.cz/item/CS_URS_2025_01/965081611"/>
    <hyperlink ref="F129" r:id="rId10" display="https://podminky.urs.cz/item/CS_URS_2025_01/978013191"/>
    <hyperlink ref="F133" r:id="rId11" display="https://podminky.urs.cz/item/CS_URS_2025_01/997013152"/>
    <hyperlink ref="F135" r:id="rId12" display="https://podminky.urs.cz/item/CS_URS_2025_01/997013311"/>
    <hyperlink ref="F137" r:id="rId13" display="https://podminky.urs.cz/item/CS_URS_2025_01/997013321"/>
    <hyperlink ref="F140" r:id="rId14" display="https://podminky.urs.cz/item/CS_URS_2025_01/997013501"/>
    <hyperlink ref="F142" r:id="rId15" display="https://podminky.urs.cz/item/CS_URS_2025_01/997013509"/>
    <hyperlink ref="F145" r:id="rId16" display="https://podminky.urs.cz/item/CS_URS_2025_01/997013631"/>
    <hyperlink ref="F147" r:id="rId17" display="https://podminky.urs.cz/item/CS_URS_2025_01/997013813"/>
    <hyperlink ref="F149" r:id="rId18" display="https://podminky.urs.cz/item/CS_URS_2025_01/997013821"/>
    <hyperlink ref="F153" r:id="rId19" display="https://podminky.urs.cz/item/CS_URS_2025_01/751398821"/>
    <hyperlink ref="F155" r:id="rId20" display="https://podminky.urs.cz/item/CS_URS_2025_01/751511885"/>
    <hyperlink ref="F159" r:id="rId21" display="https://podminky.urs.cz/item/CS_URS_2025_01/762841822"/>
    <hyperlink ref="F162" r:id="rId22" display="https://podminky.urs.cz/item/CS_URS_2025_01/763131822"/>
    <hyperlink ref="F167" r:id="rId23" display="https://podminky.urs.cz/item/CS_URS_2025_01/766491851"/>
    <hyperlink ref="F169" r:id="rId24" display="https://podminky.urs.cz/item/CS_URS_2025_01/766691914"/>
    <hyperlink ref="F172" r:id="rId25" display="https://podminky.urs.cz/item/CS_URS_2025_01/766812820"/>
    <hyperlink ref="F174" r:id="rId26" display="https://podminky.urs.cz/item/CS_URS_2025_01/766825821.1"/>
    <hyperlink ref="F177" r:id="rId27" display="https://podminky.urs.cz/item/CS_URS_2025_01/767641800"/>
    <hyperlink ref="F181" r:id="rId28" display="https://podminky.urs.cz/item/CS_URS_2025_01/776201812"/>
    <hyperlink ref="F184" r:id="rId29" display="https://podminky.urs.cz/item/CS_URS_2025_01/776410811"/>
    <hyperlink ref="F188" r:id="rId30" display="https://podminky.urs.cz/item/CS_URS_2025_01/781473810"/>
    <hyperlink ref="F195" r:id="rId31" display="https://podminky.urs.cz/item/CS_URS_2025_01/784121001"/>
    <hyperlink ref="F203" r:id="rId32" display="https://podminky.urs.cz/item/CS_URS_2025_01/784121011"/>
  </hyperlinks>
  <pageMargins left="0.39375" right="0.39375" top="0.39375" bottom="0.39375" header="0" footer="0"/>
  <pageSetup paperSize="9" orientation="landscape" blackAndWhite="1" fitToHeight="100"/>
  <headerFooter>
    <oddFooter>&amp;CStrana &amp;P z &amp;N</oddFooter>
  </headerFooter>
  <drawing r:id="rId3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355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ROUND(J96,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ROUND((SUM(BE96:BE354)),  2)</f>
        <v>0</v>
      </c>
      <c r="G33" s="40"/>
      <c r="H33" s="40"/>
      <c r="I33" s="150">
        <v>0.20999999999999999</v>
      </c>
      <c r="J33" s="149">
        <f>ROUND(((SUM(BE96:BE354))*I33),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ROUND((SUM(BF96:BF354)),  2)</f>
        <v>0</v>
      </c>
      <c r="G34" s="40"/>
      <c r="H34" s="40"/>
      <c r="I34" s="150">
        <v>0.12</v>
      </c>
      <c r="J34" s="149">
        <f>ROUND(((SUM(BF96:BF354))*I34),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ROUND((SUM(BG96:BG354)),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ROUND((SUM(BH96:BH354)),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ROUND((SUM(BI96:BI354)),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 Stavba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J96</f>
        <v>0</v>
      </c>
      <c r="K59" s="42"/>
      <c r="L59" s="136"/>
      <c r="S59" s="40"/>
      <c r="T59" s="40"/>
      <c r="U59" s="40"/>
      <c r="V59" s="40"/>
      <c r="W59" s="40"/>
      <c r="X59" s="40"/>
      <c r="Y59" s="40"/>
      <c r="Z59" s="40"/>
      <c r="AA59" s="40"/>
      <c r="AB59" s="40"/>
      <c r="AC59" s="40"/>
      <c r="AD59" s="40"/>
      <c r="AE59" s="40"/>
      <c r="AU59" s="19" t="s">
        <v>108</v>
      </c>
    </row>
    <row r="60" s="9" customFormat="1" ht="24.96" customHeight="1">
      <c r="A60" s="9"/>
      <c r="B60" s="167"/>
      <c r="C60" s="168"/>
      <c r="D60" s="169" t="s">
        <v>109</v>
      </c>
      <c r="E60" s="170"/>
      <c r="F60" s="170"/>
      <c r="G60" s="170"/>
      <c r="H60" s="170"/>
      <c r="I60" s="170"/>
      <c r="J60" s="171">
        <f>J97</f>
        <v>0</v>
      </c>
      <c r="K60" s="168"/>
      <c r="L60" s="172"/>
      <c r="S60" s="9"/>
      <c r="T60" s="9"/>
      <c r="U60" s="9"/>
      <c r="V60" s="9"/>
      <c r="W60" s="9"/>
      <c r="X60" s="9"/>
      <c r="Y60" s="9"/>
      <c r="Z60" s="9"/>
      <c r="AA60" s="9"/>
      <c r="AB60" s="9"/>
      <c r="AC60" s="9"/>
      <c r="AD60" s="9"/>
      <c r="AE60" s="9"/>
    </row>
    <row r="61" s="10" customFormat="1" ht="19.92" customHeight="1">
      <c r="A61" s="10"/>
      <c r="B61" s="173"/>
      <c r="C61" s="174"/>
      <c r="D61" s="175" t="s">
        <v>356</v>
      </c>
      <c r="E61" s="176"/>
      <c r="F61" s="176"/>
      <c r="G61" s="176"/>
      <c r="H61" s="176"/>
      <c r="I61" s="176"/>
      <c r="J61" s="177">
        <f>J98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357</v>
      </c>
      <c r="E62" s="176"/>
      <c r="F62" s="176"/>
      <c r="G62" s="176"/>
      <c r="H62" s="176"/>
      <c r="I62" s="176"/>
      <c r="J62" s="177">
        <f>J107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110</v>
      </c>
      <c r="E63" s="176"/>
      <c r="F63" s="176"/>
      <c r="G63" s="176"/>
      <c r="H63" s="176"/>
      <c r="I63" s="176"/>
      <c r="J63" s="177">
        <f>J120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358</v>
      </c>
      <c r="E64" s="176"/>
      <c r="F64" s="176"/>
      <c r="G64" s="176"/>
      <c r="H64" s="176"/>
      <c r="I64" s="176"/>
      <c r="J64" s="177">
        <f>J124</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112</v>
      </c>
      <c r="E65" s="170"/>
      <c r="F65" s="170"/>
      <c r="G65" s="170"/>
      <c r="H65" s="170"/>
      <c r="I65" s="170"/>
      <c r="J65" s="171">
        <f>J129</f>
        <v>0</v>
      </c>
      <c r="K65" s="168"/>
      <c r="L65" s="172"/>
      <c r="S65" s="9"/>
      <c r="T65" s="9"/>
      <c r="U65" s="9"/>
      <c r="V65" s="9"/>
      <c r="W65" s="9"/>
      <c r="X65" s="9"/>
      <c r="Y65" s="9"/>
      <c r="Z65" s="9"/>
      <c r="AA65" s="9"/>
      <c r="AB65" s="9"/>
      <c r="AC65" s="9"/>
      <c r="AD65" s="9"/>
      <c r="AE65" s="9"/>
    </row>
    <row r="66" s="10" customFormat="1" ht="19.92" customHeight="1">
      <c r="A66" s="10"/>
      <c r="B66" s="173"/>
      <c r="C66" s="174"/>
      <c r="D66" s="175" t="s">
        <v>359</v>
      </c>
      <c r="E66" s="176"/>
      <c r="F66" s="176"/>
      <c r="G66" s="176"/>
      <c r="H66" s="176"/>
      <c r="I66" s="176"/>
      <c r="J66" s="177">
        <f>J130</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360</v>
      </c>
      <c r="E67" s="176"/>
      <c r="F67" s="176"/>
      <c r="G67" s="176"/>
      <c r="H67" s="176"/>
      <c r="I67" s="176"/>
      <c r="J67" s="177">
        <f>J147</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113</v>
      </c>
      <c r="E68" s="176"/>
      <c r="F68" s="176"/>
      <c r="G68" s="176"/>
      <c r="H68" s="176"/>
      <c r="I68" s="176"/>
      <c r="J68" s="177">
        <f>J158</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115</v>
      </c>
      <c r="E69" s="176"/>
      <c r="F69" s="176"/>
      <c r="G69" s="176"/>
      <c r="H69" s="176"/>
      <c r="I69" s="176"/>
      <c r="J69" s="177">
        <f>J173</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116</v>
      </c>
      <c r="E70" s="176"/>
      <c r="F70" s="176"/>
      <c r="G70" s="176"/>
      <c r="H70" s="176"/>
      <c r="I70" s="176"/>
      <c r="J70" s="177">
        <f>J197</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117</v>
      </c>
      <c r="E71" s="176"/>
      <c r="F71" s="176"/>
      <c r="G71" s="176"/>
      <c r="H71" s="176"/>
      <c r="I71" s="176"/>
      <c r="J71" s="177">
        <f>J228</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361</v>
      </c>
      <c r="E72" s="176"/>
      <c r="F72" s="176"/>
      <c r="G72" s="176"/>
      <c r="H72" s="176"/>
      <c r="I72" s="176"/>
      <c r="J72" s="177">
        <f>J242</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118</v>
      </c>
      <c r="E73" s="176"/>
      <c r="F73" s="176"/>
      <c r="G73" s="176"/>
      <c r="H73" s="176"/>
      <c r="I73" s="176"/>
      <c r="J73" s="177">
        <f>J264</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119</v>
      </c>
      <c r="E74" s="176"/>
      <c r="F74" s="176"/>
      <c r="G74" s="176"/>
      <c r="H74" s="176"/>
      <c r="I74" s="176"/>
      <c r="J74" s="177">
        <f>J291</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362</v>
      </c>
      <c r="E75" s="176"/>
      <c r="F75" s="176"/>
      <c r="G75" s="176"/>
      <c r="H75" s="176"/>
      <c r="I75" s="176"/>
      <c r="J75" s="177">
        <f>J319</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120</v>
      </c>
      <c r="E76" s="176"/>
      <c r="F76" s="176"/>
      <c r="G76" s="176"/>
      <c r="H76" s="176"/>
      <c r="I76" s="176"/>
      <c r="J76" s="177">
        <f>J333</f>
        <v>0</v>
      </c>
      <c r="K76" s="174"/>
      <c r="L76" s="178"/>
      <c r="S76" s="10"/>
      <c r="T76" s="10"/>
      <c r="U76" s="10"/>
      <c r="V76" s="10"/>
      <c r="W76" s="10"/>
      <c r="X76" s="10"/>
      <c r="Y76" s="10"/>
      <c r="Z76" s="10"/>
      <c r="AA76" s="10"/>
      <c r="AB76" s="10"/>
      <c r="AC76" s="10"/>
      <c r="AD76" s="10"/>
      <c r="AE76" s="10"/>
    </row>
    <row r="77" s="2" customFormat="1" ht="21.84"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36"/>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36"/>
      <c r="S82" s="40"/>
      <c r="T82" s="40"/>
      <c r="U82" s="40"/>
      <c r="V82" s="40"/>
      <c r="W82" s="40"/>
      <c r="X82" s="40"/>
      <c r="Y82" s="40"/>
      <c r="Z82" s="40"/>
      <c r="AA82" s="40"/>
      <c r="AB82" s="40"/>
      <c r="AC82" s="40"/>
      <c r="AD82" s="40"/>
      <c r="AE82" s="40"/>
    </row>
    <row r="83" s="2" customFormat="1" ht="24.96" customHeight="1">
      <c r="A83" s="40"/>
      <c r="B83" s="41"/>
      <c r="C83" s="25" t="s">
        <v>121</v>
      </c>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6.5" customHeight="1">
      <c r="A86" s="40"/>
      <c r="B86" s="41"/>
      <c r="C86" s="42"/>
      <c r="D86" s="42"/>
      <c r="E86" s="162" t="str">
        <f>E7</f>
        <v>Rekonstrukce hygienického zařízení, MŠ Paraplíčko Havířov</v>
      </c>
      <c r="F86" s="34"/>
      <c r="G86" s="34"/>
      <c r="H86" s="34"/>
      <c r="I86" s="42"/>
      <c r="J86" s="42"/>
      <c r="K86" s="42"/>
      <c r="L86" s="136"/>
      <c r="S86" s="40"/>
      <c r="T86" s="40"/>
      <c r="U86" s="40"/>
      <c r="V86" s="40"/>
      <c r="W86" s="40"/>
      <c r="X86" s="40"/>
      <c r="Y86" s="40"/>
      <c r="Z86" s="40"/>
      <c r="AA86" s="40"/>
      <c r="AB86" s="40"/>
      <c r="AC86" s="40"/>
      <c r="AD86" s="40"/>
      <c r="AE86" s="40"/>
    </row>
    <row r="87" s="2" customFormat="1" ht="12" customHeight="1">
      <c r="A87" s="40"/>
      <c r="B87" s="41"/>
      <c r="C87" s="34" t="s">
        <v>103</v>
      </c>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6.5" customHeight="1">
      <c r="A88" s="40"/>
      <c r="B88" s="41"/>
      <c r="C88" s="42"/>
      <c r="D88" s="42"/>
      <c r="E88" s="71" t="str">
        <f>E9</f>
        <v>02 - Stavba</v>
      </c>
      <c r="F88" s="42"/>
      <c r="G88" s="42"/>
      <c r="H88" s="42"/>
      <c r="I88" s="42"/>
      <c r="J88" s="42"/>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F12</f>
        <v>ul. Mozartova 1092/2</v>
      </c>
      <c r="G90" s="42"/>
      <c r="H90" s="42"/>
      <c r="I90" s="34" t="s">
        <v>23</v>
      </c>
      <c r="J90" s="74" t="str">
        <f>IF(J12="","",J12)</f>
        <v>30. 1. 2025</v>
      </c>
      <c r="K90" s="42"/>
      <c r="L90" s="13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2" customFormat="1" ht="15.15" customHeight="1">
      <c r="A92" s="40"/>
      <c r="B92" s="41"/>
      <c r="C92" s="34" t="s">
        <v>25</v>
      </c>
      <c r="D92" s="42"/>
      <c r="E92" s="42"/>
      <c r="F92" s="29" t="str">
        <f>E15</f>
        <v>MŠ Paraplíčko, Havířov, p.o.</v>
      </c>
      <c r="G92" s="42"/>
      <c r="H92" s="42"/>
      <c r="I92" s="34" t="s">
        <v>33</v>
      </c>
      <c r="J92" s="38" t="str">
        <f>E21</f>
        <v xml:space="preserve"> </v>
      </c>
      <c r="K92" s="42"/>
      <c r="L92" s="136"/>
      <c r="S92" s="40"/>
      <c r="T92" s="40"/>
      <c r="U92" s="40"/>
      <c r="V92" s="40"/>
      <c r="W92" s="40"/>
      <c r="X92" s="40"/>
      <c r="Y92" s="40"/>
      <c r="Z92" s="40"/>
      <c r="AA92" s="40"/>
      <c r="AB92" s="40"/>
      <c r="AC92" s="40"/>
      <c r="AD92" s="40"/>
      <c r="AE92" s="40"/>
    </row>
    <row r="93" s="2" customFormat="1" ht="15.15" customHeight="1">
      <c r="A93" s="40"/>
      <c r="B93" s="41"/>
      <c r="C93" s="34" t="s">
        <v>31</v>
      </c>
      <c r="D93" s="42"/>
      <c r="E93" s="42"/>
      <c r="F93" s="29" t="str">
        <f>IF(E18="","",E18)</f>
        <v>Vyplň údaj</v>
      </c>
      <c r="G93" s="42"/>
      <c r="H93" s="42"/>
      <c r="I93" s="34" t="s">
        <v>36</v>
      </c>
      <c r="J93" s="38" t="str">
        <f>E24</f>
        <v>Amun Pro s.r.o.</v>
      </c>
      <c r="K93" s="42"/>
      <c r="L93" s="136"/>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11" customFormat="1" ht="29.28" customHeight="1">
      <c r="A95" s="179"/>
      <c r="B95" s="180"/>
      <c r="C95" s="181" t="s">
        <v>122</v>
      </c>
      <c r="D95" s="182" t="s">
        <v>61</v>
      </c>
      <c r="E95" s="182" t="s">
        <v>57</v>
      </c>
      <c r="F95" s="182" t="s">
        <v>58</v>
      </c>
      <c r="G95" s="182" t="s">
        <v>123</v>
      </c>
      <c r="H95" s="182" t="s">
        <v>124</v>
      </c>
      <c r="I95" s="182" t="s">
        <v>125</v>
      </c>
      <c r="J95" s="182" t="s">
        <v>107</v>
      </c>
      <c r="K95" s="183" t="s">
        <v>126</v>
      </c>
      <c r="L95" s="184"/>
      <c r="M95" s="94" t="s">
        <v>19</v>
      </c>
      <c r="N95" s="95" t="s">
        <v>46</v>
      </c>
      <c r="O95" s="95" t="s">
        <v>127</v>
      </c>
      <c r="P95" s="95" t="s">
        <v>128</v>
      </c>
      <c r="Q95" s="95" t="s">
        <v>129</v>
      </c>
      <c r="R95" s="95" t="s">
        <v>130</v>
      </c>
      <c r="S95" s="95" t="s">
        <v>131</v>
      </c>
      <c r="T95" s="96" t="s">
        <v>132</v>
      </c>
      <c r="U95" s="179"/>
      <c r="V95" s="179"/>
      <c r="W95" s="179"/>
      <c r="X95" s="179"/>
      <c r="Y95" s="179"/>
      <c r="Z95" s="179"/>
      <c r="AA95" s="179"/>
      <c r="AB95" s="179"/>
      <c r="AC95" s="179"/>
      <c r="AD95" s="179"/>
      <c r="AE95" s="179"/>
    </row>
    <row r="96" s="2" customFormat="1" ht="22.8" customHeight="1">
      <c r="A96" s="40"/>
      <c r="B96" s="41"/>
      <c r="C96" s="101" t="s">
        <v>133</v>
      </c>
      <c r="D96" s="42"/>
      <c r="E96" s="42"/>
      <c r="F96" s="42"/>
      <c r="G96" s="42"/>
      <c r="H96" s="42"/>
      <c r="I96" s="42"/>
      <c r="J96" s="185">
        <f>BK96</f>
        <v>0</v>
      </c>
      <c r="K96" s="42"/>
      <c r="L96" s="46"/>
      <c r="M96" s="97"/>
      <c r="N96" s="186"/>
      <c r="O96" s="98"/>
      <c r="P96" s="187">
        <f>P97+P129</f>
        <v>0</v>
      </c>
      <c r="Q96" s="98"/>
      <c r="R96" s="187">
        <f>R97+R129</f>
        <v>26.230158899999999</v>
      </c>
      <c r="S96" s="98"/>
      <c r="T96" s="188">
        <f>T97+T129</f>
        <v>0</v>
      </c>
      <c r="U96" s="40"/>
      <c r="V96" s="40"/>
      <c r="W96" s="40"/>
      <c r="X96" s="40"/>
      <c r="Y96" s="40"/>
      <c r="Z96" s="40"/>
      <c r="AA96" s="40"/>
      <c r="AB96" s="40"/>
      <c r="AC96" s="40"/>
      <c r="AD96" s="40"/>
      <c r="AE96" s="40"/>
      <c r="AT96" s="19" t="s">
        <v>75</v>
      </c>
      <c r="AU96" s="19" t="s">
        <v>108</v>
      </c>
      <c r="BK96" s="189">
        <f>BK97+BK129</f>
        <v>0</v>
      </c>
    </row>
    <row r="97" s="12" customFormat="1" ht="25.92" customHeight="1">
      <c r="A97" s="12"/>
      <c r="B97" s="190"/>
      <c r="C97" s="191"/>
      <c r="D97" s="192" t="s">
        <v>75</v>
      </c>
      <c r="E97" s="193" t="s">
        <v>134</v>
      </c>
      <c r="F97" s="193" t="s">
        <v>135</v>
      </c>
      <c r="G97" s="191"/>
      <c r="H97" s="191"/>
      <c r="I97" s="194"/>
      <c r="J97" s="195">
        <f>BK97</f>
        <v>0</v>
      </c>
      <c r="K97" s="191"/>
      <c r="L97" s="196"/>
      <c r="M97" s="197"/>
      <c r="N97" s="198"/>
      <c r="O97" s="198"/>
      <c r="P97" s="199">
        <f>P98+P107+P120+P124</f>
        <v>0</v>
      </c>
      <c r="Q97" s="198"/>
      <c r="R97" s="199">
        <f>R98+R107+R120+R124</f>
        <v>9.6023082999999989</v>
      </c>
      <c r="S97" s="198"/>
      <c r="T97" s="200">
        <f>T98+T107+T120+T124</f>
        <v>0</v>
      </c>
      <c r="U97" s="12"/>
      <c r="V97" s="12"/>
      <c r="W97" s="12"/>
      <c r="X97" s="12"/>
      <c r="Y97" s="12"/>
      <c r="Z97" s="12"/>
      <c r="AA97" s="12"/>
      <c r="AB97" s="12"/>
      <c r="AC97" s="12"/>
      <c r="AD97" s="12"/>
      <c r="AE97" s="12"/>
      <c r="AR97" s="201" t="s">
        <v>84</v>
      </c>
      <c r="AT97" s="202" t="s">
        <v>75</v>
      </c>
      <c r="AU97" s="202" t="s">
        <v>76</v>
      </c>
      <c r="AY97" s="201" t="s">
        <v>136</v>
      </c>
      <c r="BK97" s="203">
        <f>BK98+BK107+BK120+BK124</f>
        <v>0</v>
      </c>
    </row>
    <row r="98" s="12" customFormat="1" ht="22.8" customHeight="1">
      <c r="A98" s="12"/>
      <c r="B98" s="190"/>
      <c r="C98" s="191"/>
      <c r="D98" s="192" t="s">
        <v>75</v>
      </c>
      <c r="E98" s="204" t="s">
        <v>154</v>
      </c>
      <c r="F98" s="204" t="s">
        <v>363</v>
      </c>
      <c r="G98" s="191"/>
      <c r="H98" s="191"/>
      <c r="I98" s="194"/>
      <c r="J98" s="205">
        <f>BK98</f>
        <v>0</v>
      </c>
      <c r="K98" s="191"/>
      <c r="L98" s="196"/>
      <c r="M98" s="197"/>
      <c r="N98" s="198"/>
      <c r="O98" s="198"/>
      <c r="P98" s="199">
        <f>SUM(P99:P106)</f>
        <v>0</v>
      </c>
      <c r="Q98" s="198"/>
      <c r="R98" s="199">
        <f>SUM(R99:R106)</f>
        <v>4.3309828999999995</v>
      </c>
      <c r="S98" s="198"/>
      <c r="T98" s="200">
        <f>SUM(T99:T106)</f>
        <v>0</v>
      </c>
      <c r="U98" s="12"/>
      <c r="V98" s="12"/>
      <c r="W98" s="12"/>
      <c r="X98" s="12"/>
      <c r="Y98" s="12"/>
      <c r="Z98" s="12"/>
      <c r="AA98" s="12"/>
      <c r="AB98" s="12"/>
      <c r="AC98" s="12"/>
      <c r="AD98" s="12"/>
      <c r="AE98" s="12"/>
      <c r="AR98" s="201" t="s">
        <v>84</v>
      </c>
      <c r="AT98" s="202" t="s">
        <v>75</v>
      </c>
      <c r="AU98" s="202" t="s">
        <v>84</v>
      </c>
      <c r="AY98" s="201" t="s">
        <v>136</v>
      </c>
      <c r="BK98" s="203">
        <f>SUM(BK99:BK106)</f>
        <v>0</v>
      </c>
    </row>
    <row r="99" s="2" customFormat="1" ht="37.8" customHeight="1">
      <c r="A99" s="40"/>
      <c r="B99" s="41"/>
      <c r="C99" s="206" t="s">
        <v>84</v>
      </c>
      <c r="D99" s="206" t="s">
        <v>139</v>
      </c>
      <c r="E99" s="207" t="s">
        <v>364</v>
      </c>
      <c r="F99" s="208" t="s">
        <v>365</v>
      </c>
      <c r="G99" s="209" t="s">
        <v>259</v>
      </c>
      <c r="H99" s="210">
        <v>1</v>
      </c>
      <c r="I99" s="211"/>
      <c r="J99" s="212">
        <f>ROUND(I99*H99,2)</f>
        <v>0</v>
      </c>
      <c r="K99" s="208" t="s">
        <v>143</v>
      </c>
      <c r="L99" s="46"/>
      <c r="M99" s="213" t="s">
        <v>19</v>
      </c>
      <c r="N99" s="214" t="s">
        <v>47</v>
      </c>
      <c r="O99" s="86"/>
      <c r="P99" s="215">
        <f>O99*H99</f>
        <v>0</v>
      </c>
      <c r="Q99" s="215">
        <v>0.020709999999999999</v>
      </c>
      <c r="R99" s="215">
        <f>Q99*H99</f>
        <v>0.020709999999999999</v>
      </c>
      <c r="S99" s="215">
        <v>0</v>
      </c>
      <c r="T99" s="216">
        <f>S99*H99</f>
        <v>0</v>
      </c>
      <c r="U99" s="40"/>
      <c r="V99" s="40"/>
      <c r="W99" s="40"/>
      <c r="X99" s="40"/>
      <c r="Y99" s="40"/>
      <c r="Z99" s="40"/>
      <c r="AA99" s="40"/>
      <c r="AB99" s="40"/>
      <c r="AC99" s="40"/>
      <c r="AD99" s="40"/>
      <c r="AE99" s="40"/>
      <c r="AR99" s="217" t="s">
        <v>144</v>
      </c>
      <c r="AT99" s="217" t="s">
        <v>139</v>
      </c>
      <c r="AU99" s="217" t="s">
        <v>86</v>
      </c>
      <c r="AY99" s="19" t="s">
        <v>136</v>
      </c>
      <c r="BE99" s="218">
        <f>IF(N99="základní",J99,0)</f>
        <v>0</v>
      </c>
      <c r="BF99" s="218">
        <f>IF(N99="snížená",J99,0)</f>
        <v>0</v>
      </c>
      <c r="BG99" s="218">
        <f>IF(N99="zákl. přenesená",J99,0)</f>
        <v>0</v>
      </c>
      <c r="BH99" s="218">
        <f>IF(N99="sníž. přenesená",J99,0)</f>
        <v>0</v>
      </c>
      <c r="BI99" s="218">
        <f>IF(N99="nulová",J99,0)</f>
        <v>0</v>
      </c>
      <c r="BJ99" s="19" t="s">
        <v>84</v>
      </c>
      <c r="BK99" s="218">
        <f>ROUND(I99*H99,2)</f>
        <v>0</v>
      </c>
      <c r="BL99" s="19" t="s">
        <v>144</v>
      </c>
      <c r="BM99" s="217" t="s">
        <v>366</v>
      </c>
    </row>
    <row r="100" s="2" customFormat="1">
      <c r="A100" s="40"/>
      <c r="B100" s="41"/>
      <c r="C100" s="42"/>
      <c r="D100" s="219" t="s">
        <v>146</v>
      </c>
      <c r="E100" s="42"/>
      <c r="F100" s="220" t="s">
        <v>367</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86</v>
      </c>
    </row>
    <row r="101" s="2" customFormat="1" ht="24.15" customHeight="1">
      <c r="A101" s="40"/>
      <c r="B101" s="41"/>
      <c r="C101" s="206" t="s">
        <v>86</v>
      </c>
      <c r="D101" s="206" t="s">
        <v>139</v>
      </c>
      <c r="E101" s="207" t="s">
        <v>368</v>
      </c>
      <c r="F101" s="208" t="s">
        <v>369</v>
      </c>
      <c r="G101" s="209" t="s">
        <v>142</v>
      </c>
      <c r="H101" s="210">
        <v>57.399999999999999</v>
      </c>
      <c r="I101" s="211"/>
      <c r="J101" s="212">
        <f>ROUND(I101*H101,2)</f>
        <v>0</v>
      </c>
      <c r="K101" s="208" t="s">
        <v>143</v>
      </c>
      <c r="L101" s="46"/>
      <c r="M101" s="213" t="s">
        <v>19</v>
      </c>
      <c r="N101" s="214" t="s">
        <v>47</v>
      </c>
      <c r="O101" s="86"/>
      <c r="P101" s="215">
        <f>O101*H101</f>
        <v>0</v>
      </c>
      <c r="Q101" s="215">
        <v>0.061719999999999997</v>
      </c>
      <c r="R101" s="215">
        <f>Q101*H101</f>
        <v>3.5427279999999999</v>
      </c>
      <c r="S101" s="215">
        <v>0</v>
      </c>
      <c r="T101" s="216">
        <f>S101*H101</f>
        <v>0</v>
      </c>
      <c r="U101" s="40"/>
      <c r="V101" s="40"/>
      <c r="W101" s="40"/>
      <c r="X101" s="40"/>
      <c r="Y101" s="40"/>
      <c r="Z101" s="40"/>
      <c r="AA101" s="40"/>
      <c r="AB101" s="40"/>
      <c r="AC101" s="40"/>
      <c r="AD101" s="40"/>
      <c r="AE101" s="40"/>
      <c r="AR101" s="217" t="s">
        <v>144</v>
      </c>
      <c r="AT101" s="217" t="s">
        <v>139</v>
      </c>
      <c r="AU101" s="217" t="s">
        <v>86</v>
      </c>
      <c r="AY101" s="19" t="s">
        <v>136</v>
      </c>
      <c r="BE101" s="218">
        <f>IF(N101="základní",J101,0)</f>
        <v>0</v>
      </c>
      <c r="BF101" s="218">
        <f>IF(N101="snížená",J101,0)</f>
        <v>0</v>
      </c>
      <c r="BG101" s="218">
        <f>IF(N101="zákl. přenesená",J101,0)</f>
        <v>0</v>
      </c>
      <c r="BH101" s="218">
        <f>IF(N101="sníž. přenesená",J101,0)</f>
        <v>0</v>
      </c>
      <c r="BI101" s="218">
        <f>IF(N101="nulová",J101,0)</f>
        <v>0</v>
      </c>
      <c r="BJ101" s="19" t="s">
        <v>84</v>
      </c>
      <c r="BK101" s="218">
        <f>ROUND(I101*H101,2)</f>
        <v>0</v>
      </c>
      <c r="BL101" s="19" t="s">
        <v>144</v>
      </c>
      <c r="BM101" s="217" t="s">
        <v>370</v>
      </c>
    </row>
    <row r="102" s="2" customFormat="1">
      <c r="A102" s="40"/>
      <c r="B102" s="41"/>
      <c r="C102" s="42"/>
      <c r="D102" s="219" t="s">
        <v>146</v>
      </c>
      <c r="E102" s="42"/>
      <c r="F102" s="220" t="s">
        <v>371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146</v>
      </c>
      <c r="AU102" s="19" t="s">
        <v>86</v>
      </c>
    </row>
    <row r="103" s="13" customFormat="1">
      <c r="A103" s="13"/>
      <c r="B103" s="224"/>
      <c r="C103" s="225"/>
      <c r="D103" s="226" t="s">
        <v>152</v>
      </c>
      <c r="E103" s="227" t="s">
        <v>19</v>
      </c>
      <c r="F103" s="228" t="s">
        <v>372</v>
      </c>
      <c r="G103" s="225"/>
      <c r="H103" s="229">
        <v>57.399999999999999</v>
      </c>
      <c r="I103" s="230"/>
      <c r="J103" s="225"/>
      <c r="K103" s="225"/>
      <c r="L103" s="231"/>
      <c r="M103" s="232"/>
      <c r="N103" s="233"/>
      <c r="O103" s="233"/>
      <c r="P103" s="233"/>
      <c r="Q103" s="233"/>
      <c r="R103" s="233"/>
      <c r="S103" s="233"/>
      <c r="T103" s="234"/>
      <c r="U103" s="13"/>
      <c r="V103" s="13"/>
      <c r="W103" s="13"/>
      <c r="X103" s="13"/>
      <c r="Y103" s="13"/>
      <c r="Z103" s="13"/>
      <c r="AA103" s="13"/>
      <c r="AB103" s="13"/>
      <c r="AC103" s="13"/>
      <c r="AD103" s="13"/>
      <c r="AE103" s="13"/>
      <c r="AT103" s="235" t="s">
        <v>152</v>
      </c>
      <c r="AU103" s="235" t="s">
        <v>86</v>
      </c>
      <c r="AV103" s="13" t="s">
        <v>86</v>
      </c>
      <c r="AW103" s="13" t="s">
        <v>35</v>
      </c>
      <c r="AX103" s="13" t="s">
        <v>84</v>
      </c>
      <c r="AY103" s="235" t="s">
        <v>136</v>
      </c>
    </row>
    <row r="104" s="2" customFormat="1" ht="24.15" customHeight="1">
      <c r="A104" s="40"/>
      <c r="B104" s="41"/>
      <c r="C104" s="206" t="s">
        <v>154</v>
      </c>
      <c r="D104" s="206" t="s">
        <v>139</v>
      </c>
      <c r="E104" s="207" t="s">
        <v>373</v>
      </c>
      <c r="F104" s="208" t="s">
        <v>374</v>
      </c>
      <c r="G104" s="209" t="s">
        <v>142</v>
      </c>
      <c r="H104" s="210">
        <v>9.6899999999999995</v>
      </c>
      <c r="I104" s="211"/>
      <c r="J104" s="212">
        <f>ROUND(I104*H104,2)</f>
        <v>0</v>
      </c>
      <c r="K104" s="208" t="s">
        <v>143</v>
      </c>
      <c r="L104" s="46"/>
      <c r="M104" s="213" t="s">
        <v>19</v>
      </c>
      <c r="N104" s="214" t="s">
        <v>47</v>
      </c>
      <c r="O104" s="86"/>
      <c r="P104" s="215">
        <f>O104*H104</f>
        <v>0</v>
      </c>
      <c r="Q104" s="215">
        <v>0.079210000000000003</v>
      </c>
      <c r="R104" s="215">
        <f>Q104*H104</f>
        <v>0.76754489999999997</v>
      </c>
      <c r="S104" s="215">
        <v>0</v>
      </c>
      <c r="T104" s="216">
        <f>S104*H104</f>
        <v>0</v>
      </c>
      <c r="U104" s="40"/>
      <c r="V104" s="40"/>
      <c r="W104" s="40"/>
      <c r="X104" s="40"/>
      <c r="Y104" s="40"/>
      <c r="Z104" s="40"/>
      <c r="AA104" s="40"/>
      <c r="AB104" s="40"/>
      <c r="AC104" s="40"/>
      <c r="AD104" s="40"/>
      <c r="AE104" s="40"/>
      <c r="AR104" s="217" t="s">
        <v>144</v>
      </c>
      <c r="AT104" s="217" t="s">
        <v>139</v>
      </c>
      <c r="AU104" s="217" t="s">
        <v>86</v>
      </c>
      <c r="AY104" s="19" t="s">
        <v>136</v>
      </c>
      <c r="BE104" s="218">
        <f>IF(N104="základní",J104,0)</f>
        <v>0</v>
      </c>
      <c r="BF104" s="218">
        <f>IF(N104="snížená",J104,0)</f>
        <v>0</v>
      </c>
      <c r="BG104" s="218">
        <f>IF(N104="zákl. přenesená",J104,0)</f>
        <v>0</v>
      </c>
      <c r="BH104" s="218">
        <f>IF(N104="sníž. přenesená",J104,0)</f>
        <v>0</v>
      </c>
      <c r="BI104" s="218">
        <f>IF(N104="nulová",J104,0)</f>
        <v>0</v>
      </c>
      <c r="BJ104" s="19" t="s">
        <v>84</v>
      </c>
      <c r="BK104" s="218">
        <f>ROUND(I104*H104,2)</f>
        <v>0</v>
      </c>
      <c r="BL104" s="19" t="s">
        <v>144</v>
      </c>
      <c r="BM104" s="217" t="s">
        <v>375</v>
      </c>
    </row>
    <row r="105" s="2" customFormat="1">
      <c r="A105" s="40"/>
      <c r="B105" s="41"/>
      <c r="C105" s="42"/>
      <c r="D105" s="219" t="s">
        <v>146</v>
      </c>
      <c r="E105" s="42"/>
      <c r="F105" s="220" t="s">
        <v>376</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86</v>
      </c>
    </row>
    <row r="106" s="13" customFormat="1">
      <c r="A106" s="13"/>
      <c r="B106" s="224"/>
      <c r="C106" s="225"/>
      <c r="D106" s="226" t="s">
        <v>152</v>
      </c>
      <c r="E106" s="227" t="s">
        <v>19</v>
      </c>
      <c r="F106" s="228" t="s">
        <v>377</v>
      </c>
      <c r="G106" s="225"/>
      <c r="H106" s="229">
        <v>9.6899999999999995</v>
      </c>
      <c r="I106" s="230"/>
      <c r="J106" s="225"/>
      <c r="K106" s="225"/>
      <c r="L106" s="231"/>
      <c r="M106" s="232"/>
      <c r="N106" s="233"/>
      <c r="O106" s="233"/>
      <c r="P106" s="233"/>
      <c r="Q106" s="233"/>
      <c r="R106" s="233"/>
      <c r="S106" s="233"/>
      <c r="T106" s="234"/>
      <c r="U106" s="13"/>
      <c r="V106" s="13"/>
      <c r="W106" s="13"/>
      <c r="X106" s="13"/>
      <c r="Y106" s="13"/>
      <c r="Z106" s="13"/>
      <c r="AA106" s="13"/>
      <c r="AB106" s="13"/>
      <c r="AC106" s="13"/>
      <c r="AD106" s="13"/>
      <c r="AE106" s="13"/>
      <c r="AT106" s="235" t="s">
        <v>152</v>
      </c>
      <c r="AU106" s="235" t="s">
        <v>86</v>
      </c>
      <c r="AV106" s="13" t="s">
        <v>86</v>
      </c>
      <c r="AW106" s="13" t="s">
        <v>35</v>
      </c>
      <c r="AX106" s="13" t="s">
        <v>84</v>
      </c>
      <c r="AY106" s="235" t="s">
        <v>136</v>
      </c>
    </row>
    <row r="107" s="12" customFormat="1" ht="22.8" customHeight="1">
      <c r="A107" s="12"/>
      <c r="B107" s="190"/>
      <c r="C107" s="191"/>
      <c r="D107" s="192" t="s">
        <v>75</v>
      </c>
      <c r="E107" s="204" t="s">
        <v>173</v>
      </c>
      <c r="F107" s="204" t="s">
        <v>378</v>
      </c>
      <c r="G107" s="191"/>
      <c r="H107" s="191"/>
      <c r="I107" s="194"/>
      <c r="J107" s="205">
        <f>BK107</f>
        <v>0</v>
      </c>
      <c r="K107" s="191"/>
      <c r="L107" s="196"/>
      <c r="M107" s="197"/>
      <c r="N107" s="198"/>
      <c r="O107" s="198"/>
      <c r="P107" s="199">
        <f>SUM(P108:P119)</f>
        <v>0</v>
      </c>
      <c r="Q107" s="198"/>
      <c r="R107" s="199">
        <f>SUM(R108:R119)</f>
        <v>5.2513253999999998</v>
      </c>
      <c r="S107" s="198"/>
      <c r="T107" s="200">
        <f>SUM(T108:T119)</f>
        <v>0</v>
      </c>
      <c r="U107" s="12"/>
      <c r="V107" s="12"/>
      <c r="W107" s="12"/>
      <c r="X107" s="12"/>
      <c r="Y107" s="12"/>
      <c r="Z107" s="12"/>
      <c r="AA107" s="12"/>
      <c r="AB107" s="12"/>
      <c r="AC107" s="12"/>
      <c r="AD107" s="12"/>
      <c r="AE107" s="12"/>
      <c r="AR107" s="201" t="s">
        <v>84</v>
      </c>
      <c r="AT107" s="202" t="s">
        <v>75</v>
      </c>
      <c r="AU107" s="202" t="s">
        <v>84</v>
      </c>
      <c r="AY107" s="201" t="s">
        <v>136</v>
      </c>
      <c r="BK107" s="203">
        <f>SUM(BK108:BK119)</f>
        <v>0</v>
      </c>
    </row>
    <row r="108" s="2" customFormat="1" ht="21.75" customHeight="1">
      <c r="A108" s="40"/>
      <c r="B108" s="41"/>
      <c r="C108" s="206" t="s">
        <v>144</v>
      </c>
      <c r="D108" s="206" t="s">
        <v>139</v>
      </c>
      <c r="E108" s="207" t="s">
        <v>379</v>
      </c>
      <c r="F108" s="208" t="s">
        <v>380</v>
      </c>
      <c r="G108" s="209" t="s">
        <v>142</v>
      </c>
      <c r="H108" s="210">
        <v>160.22</v>
      </c>
      <c r="I108" s="211"/>
      <c r="J108" s="212">
        <f>ROUND(I108*H108,2)</f>
        <v>0</v>
      </c>
      <c r="K108" s="208" t="s">
        <v>143</v>
      </c>
      <c r="L108" s="46"/>
      <c r="M108" s="213" t="s">
        <v>19</v>
      </c>
      <c r="N108" s="214" t="s">
        <v>47</v>
      </c>
      <c r="O108" s="86"/>
      <c r="P108" s="215">
        <f>O108*H108</f>
        <v>0</v>
      </c>
      <c r="Q108" s="215">
        <v>0.0073499999999999998</v>
      </c>
      <c r="R108" s="215">
        <f>Q108*H108</f>
        <v>1.1776169999999999</v>
      </c>
      <c r="S108" s="215">
        <v>0</v>
      </c>
      <c r="T108" s="216">
        <f>S108*H108</f>
        <v>0</v>
      </c>
      <c r="U108" s="40"/>
      <c r="V108" s="40"/>
      <c r="W108" s="40"/>
      <c r="X108" s="40"/>
      <c r="Y108" s="40"/>
      <c r="Z108" s="40"/>
      <c r="AA108" s="40"/>
      <c r="AB108" s="40"/>
      <c r="AC108" s="40"/>
      <c r="AD108" s="40"/>
      <c r="AE108" s="40"/>
      <c r="AR108" s="217" t="s">
        <v>144</v>
      </c>
      <c r="AT108" s="217" t="s">
        <v>139</v>
      </c>
      <c r="AU108" s="217" t="s">
        <v>86</v>
      </c>
      <c r="AY108" s="19" t="s">
        <v>136</v>
      </c>
      <c r="BE108" s="218">
        <f>IF(N108="základní",J108,0)</f>
        <v>0</v>
      </c>
      <c r="BF108" s="218">
        <f>IF(N108="snížená",J108,0)</f>
        <v>0</v>
      </c>
      <c r="BG108" s="218">
        <f>IF(N108="zákl. přenesená",J108,0)</f>
        <v>0</v>
      </c>
      <c r="BH108" s="218">
        <f>IF(N108="sníž. přenesená",J108,0)</f>
        <v>0</v>
      </c>
      <c r="BI108" s="218">
        <f>IF(N108="nulová",J108,0)</f>
        <v>0</v>
      </c>
      <c r="BJ108" s="19" t="s">
        <v>84</v>
      </c>
      <c r="BK108" s="218">
        <f>ROUND(I108*H108,2)</f>
        <v>0</v>
      </c>
      <c r="BL108" s="19" t="s">
        <v>144</v>
      </c>
      <c r="BM108" s="217" t="s">
        <v>381</v>
      </c>
    </row>
    <row r="109" s="2" customFormat="1">
      <c r="A109" s="40"/>
      <c r="B109" s="41"/>
      <c r="C109" s="42"/>
      <c r="D109" s="219" t="s">
        <v>146</v>
      </c>
      <c r="E109" s="42"/>
      <c r="F109" s="220" t="s">
        <v>382</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146</v>
      </c>
      <c r="AU109" s="19" t="s">
        <v>86</v>
      </c>
    </row>
    <row r="110" s="2" customFormat="1" ht="24.15" customHeight="1">
      <c r="A110" s="40"/>
      <c r="B110" s="41"/>
      <c r="C110" s="206" t="s">
        <v>163</v>
      </c>
      <c r="D110" s="206" t="s">
        <v>139</v>
      </c>
      <c r="E110" s="207" t="s">
        <v>383</v>
      </c>
      <c r="F110" s="208" t="s">
        <v>384</v>
      </c>
      <c r="G110" s="209" t="s">
        <v>142</v>
      </c>
      <c r="H110" s="210">
        <v>134.18000000000001</v>
      </c>
      <c r="I110" s="211"/>
      <c r="J110" s="212">
        <f>ROUND(I110*H110,2)</f>
        <v>0</v>
      </c>
      <c r="K110" s="208" t="s">
        <v>143</v>
      </c>
      <c r="L110" s="46"/>
      <c r="M110" s="213" t="s">
        <v>19</v>
      </c>
      <c r="N110" s="214" t="s">
        <v>47</v>
      </c>
      <c r="O110" s="86"/>
      <c r="P110" s="215">
        <f>O110*H110</f>
        <v>0</v>
      </c>
      <c r="Q110" s="215">
        <v>0.0043800000000000002</v>
      </c>
      <c r="R110" s="215">
        <f>Q110*H110</f>
        <v>0.58770840000000002</v>
      </c>
      <c r="S110" s="215">
        <v>0</v>
      </c>
      <c r="T110" s="216">
        <f>S110*H110</f>
        <v>0</v>
      </c>
      <c r="U110" s="40"/>
      <c r="V110" s="40"/>
      <c r="W110" s="40"/>
      <c r="X110" s="40"/>
      <c r="Y110" s="40"/>
      <c r="Z110" s="40"/>
      <c r="AA110" s="40"/>
      <c r="AB110" s="40"/>
      <c r="AC110" s="40"/>
      <c r="AD110" s="40"/>
      <c r="AE110" s="40"/>
      <c r="AR110" s="217" t="s">
        <v>144</v>
      </c>
      <c r="AT110" s="217" t="s">
        <v>139</v>
      </c>
      <c r="AU110" s="217" t="s">
        <v>86</v>
      </c>
      <c r="AY110" s="19" t="s">
        <v>136</v>
      </c>
      <c r="BE110" s="218">
        <f>IF(N110="základní",J110,0)</f>
        <v>0</v>
      </c>
      <c r="BF110" s="218">
        <f>IF(N110="snížená",J110,0)</f>
        <v>0</v>
      </c>
      <c r="BG110" s="218">
        <f>IF(N110="zákl. přenesená",J110,0)</f>
        <v>0</v>
      </c>
      <c r="BH110" s="218">
        <f>IF(N110="sníž. přenesená",J110,0)</f>
        <v>0</v>
      </c>
      <c r="BI110" s="218">
        <f>IF(N110="nulová",J110,0)</f>
        <v>0</v>
      </c>
      <c r="BJ110" s="19" t="s">
        <v>84</v>
      </c>
      <c r="BK110" s="218">
        <f>ROUND(I110*H110,2)</f>
        <v>0</v>
      </c>
      <c r="BL110" s="19" t="s">
        <v>144</v>
      </c>
      <c r="BM110" s="217" t="s">
        <v>385</v>
      </c>
    </row>
    <row r="111" s="2" customFormat="1">
      <c r="A111" s="40"/>
      <c r="B111" s="41"/>
      <c r="C111" s="42"/>
      <c r="D111" s="219" t="s">
        <v>146</v>
      </c>
      <c r="E111" s="42"/>
      <c r="F111" s="220" t="s">
        <v>386</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146</v>
      </c>
      <c r="AU111" s="19" t="s">
        <v>86</v>
      </c>
    </row>
    <row r="112" s="13" customFormat="1">
      <c r="A112" s="13"/>
      <c r="B112" s="224"/>
      <c r="C112" s="225"/>
      <c r="D112" s="226" t="s">
        <v>152</v>
      </c>
      <c r="E112" s="227" t="s">
        <v>19</v>
      </c>
      <c r="F112" s="228" t="s">
        <v>387</v>
      </c>
      <c r="G112" s="225"/>
      <c r="H112" s="229">
        <v>134.18000000000001</v>
      </c>
      <c r="I112" s="230"/>
      <c r="J112" s="225"/>
      <c r="K112" s="225"/>
      <c r="L112" s="231"/>
      <c r="M112" s="232"/>
      <c r="N112" s="233"/>
      <c r="O112" s="233"/>
      <c r="P112" s="233"/>
      <c r="Q112" s="233"/>
      <c r="R112" s="233"/>
      <c r="S112" s="233"/>
      <c r="T112" s="234"/>
      <c r="U112" s="13"/>
      <c r="V112" s="13"/>
      <c r="W112" s="13"/>
      <c r="X112" s="13"/>
      <c r="Y112" s="13"/>
      <c r="Z112" s="13"/>
      <c r="AA112" s="13"/>
      <c r="AB112" s="13"/>
      <c r="AC112" s="13"/>
      <c r="AD112" s="13"/>
      <c r="AE112" s="13"/>
      <c r="AT112" s="235" t="s">
        <v>152</v>
      </c>
      <c r="AU112" s="235" t="s">
        <v>86</v>
      </c>
      <c r="AV112" s="13" t="s">
        <v>86</v>
      </c>
      <c r="AW112" s="13" t="s">
        <v>35</v>
      </c>
      <c r="AX112" s="13" t="s">
        <v>84</v>
      </c>
      <c r="AY112" s="235" t="s">
        <v>136</v>
      </c>
    </row>
    <row r="113" s="2" customFormat="1" ht="24.15" customHeight="1">
      <c r="A113" s="40"/>
      <c r="B113" s="41"/>
      <c r="C113" s="206" t="s">
        <v>173</v>
      </c>
      <c r="D113" s="206" t="s">
        <v>139</v>
      </c>
      <c r="E113" s="207" t="s">
        <v>388</v>
      </c>
      <c r="F113" s="208" t="s">
        <v>389</v>
      </c>
      <c r="G113" s="209" t="s">
        <v>142</v>
      </c>
      <c r="H113" s="210">
        <v>160.22</v>
      </c>
      <c r="I113" s="211"/>
      <c r="J113" s="212">
        <f>ROUND(I113*H113,2)</f>
        <v>0</v>
      </c>
      <c r="K113" s="208" t="s">
        <v>143</v>
      </c>
      <c r="L113" s="46"/>
      <c r="M113" s="213" t="s">
        <v>19</v>
      </c>
      <c r="N113" s="214" t="s">
        <v>47</v>
      </c>
      <c r="O113" s="86"/>
      <c r="P113" s="215">
        <f>O113*H113</f>
        <v>0</v>
      </c>
      <c r="Q113" s="215">
        <v>0.021000000000000001</v>
      </c>
      <c r="R113" s="215">
        <f>Q113*H113</f>
        <v>3.3646200000000004</v>
      </c>
      <c r="S113" s="215">
        <v>0</v>
      </c>
      <c r="T113" s="216">
        <f>S113*H113</f>
        <v>0</v>
      </c>
      <c r="U113" s="40"/>
      <c r="V113" s="40"/>
      <c r="W113" s="40"/>
      <c r="X113" s="40"/>
      <c r="Y113" s="40"/>
      <c r="Z113" s="40"/>
      <c r="AA113" s="40"/>
      <c r="AB113" s="40"/>
      <c r="AC113" s="40"/>
      <c r="AD113" s="40"/>
      <c r="AE113" s="40"/>
      <c r="AR113" s="217" t="s">
        <v>144</v>
      </c>
      <c r="AT113" s="217" t="s">
        <v>139</v>
      </c>
      <c r="AU113" s="217" t="s">
        <v>86</v>
      </c>
      <c r="AY113" s="19" t="s">
        <v>136</v>
      </c>
      <c r="BE113" s="218">
        <f>IF(N113="základní",J113,0)</f>
        <v>0</v>
      </c>
      <c r="BF113" s="218">
        <f>IF(N113="snížená",J113,0)</f>
        <v>0</v>
      </c>
      <c r="BG113" s="218">
        <f>IF(N113="zákl. přenesená",J113,0)</f>
        <v>0</v>
      </c>
      <c r="BH113" s="218">
        <f>IF(N113="sníž. přenesená",J113,0)</f>
        <v>0</v>
      </c>
      <c r="BI113" s="218">
        <f>IF(N113="nulová",J113,0)</f>
        <v>0</v>
      </c>
      <c r="BJ113" s="19" t="s">
        <v>84</v>
      </c>
      <c r="BK113" s="218">
        <f>ROUND(I113*H113,2)</f>
        <v>0</v>
      </c>
      <c r="BL113" s="19" t="s">
        <v>144</v>
      </c>
      <c r="BM113" s="217" t="s">
        <v>390</v>
      </c>
    </row>
    <row r="114" s="2" customFormat="1">
      <c r="A114" s="40"/>
      <c r="B114" s="41"/>
      <c r="C114" s="42"/>
      <c r="D114" s="219" t="s">
        <v>146</v>
      </c>
      <c r="E114" s="42"/>
      <c r="F114" s="220" t="s">
        <v>391</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146</v>
      </c>
      <c r="AU114" s="19" t="s">
        <v>86</v>
      </c>
    </row>
    <row r="115" s="13" customFormat="1">
      <c r="A115" s="13"/>
      <c r="B115" s="224"/>
      <c r="C115" s="225"/>
      <c r="D115" s="226" t="s">
        <v>152</v>
      </c>
      <c r="E115" s="227" t="s">
        <v>19</v>
      </c>
      <c r="F115" s="228" t="s">
        <v>392</v>
      </c>
      <c r="G115" s="225"/>
      <c r="H115" s="229">
        <v>160.22</v>
      </c>
      <c r="I115" s="230"/>
      <c r="J115" s="225"/>
      <c r="K115" s="225"/>
      <c r="L115" s="231"/>
      <c r="M115" s="232"/>
      <c r="N115" s="233"/>
      <c r="O115" s="233"/>
      <c r="P115" s="233"/>
      <c r="Q115" s="233"/>
      <c r="R115" s="233"/>
      <c r="S115" s="233"/>
      <c r="T115" s="234"/>
      <c r="U115" s="13"/>
      <c r="V115" s="13"/>
      <c r="W115" s="13"/>
      <c r="X115" s="13"/>
      <c r="Y115" s="13"/>
      <c r="Z115" s="13"/>
      <c r="AA115" s="13"/>
      <c r="AB115" s="13"/>
      <c r="AC115" s="13"/>
      <c r="AD115" s="13"/>
      <c r="AE115" s="13"/>
      <c r="AT115" s="235" t="s">
        <v>152</v>
      </c>
      <c r="AU115" s="235" t="s">
        <v>86</v>
      </c>
      <c r="AV115" s="13" t="s">
        <v>86</v>
      </c>
      <c r="AW115" s="13" t="s">
        <v>35</v>
      </c>
      <c r="AX115" s="13" t="s">
        <v>84</v>
      </c>
      <c r="AY115" s="235" t="s">
        <v>136</v>
      </c>
    </row>
    <row r="116" s="2" customFormat="1" ht="24.15" customHeight="1">
      <c r="A116" s="40"/>
      <c r="B116" s="41"/>
      <c r="C116" s="206" t="s">
        <v>184</v>
      </c>
      <c r="D116" s="206" t="s">
        <v>139</v>
      </c>
      <c r="E116" s="207" t="s">
        <v>393</v>
      </c>
      <c r="F116" s="208" t="s">
        <v>394</v>
      </c>
      <c r="G116" s="209" t="s">
        <v>259</v>
      </c>
      <c r="H116" s="210">
        <v>2</v>
      </c>
      <c r="I116" s="211"/>
      <c r="J116" s="212">
        <f>ROUND(I116*H116,2)</f>
        <v>0</v>
      </c>
      <c r="K116" s="208" t="s">
        <v>395</v>
      </c>
      <c r="L116" s="46"/>
      <c r="M116" s="213" t="s">
        <v>19</v>
      </c>
      <c r="N116" s="214" t="s">
        <v>47</v>
      </c>
      <c r="O116" s="86"/>
      <c r="P116" s="215">
        <f>O116*H116</f>
        <v>0</v>
      </c>
      <c r="Q116" s="215">
        <v>0.04684</v>
      </c>
      <c r="R116" s="215">
        <f>Q116*H116</f>
        <v>0.093679999999999999</v>
      </c>
      <c r="S116" s="215">
        <v>0</v>
      </c>
      <c r="T116" s="216">
        <f>S116*H116</f>
        <v>0</v>
      </c>
      <c r="U116" s="40"/>
      <c r="V116" s="40"/>
      <c r="W116" s="40"/>
      <c r="X116" s="40"/>
      <c r="Y116" s="40"/>
      <c r="Z116" s="40"/>
      <c r="AA116" s="40"/>
      <c r="AB116" s="40"/>
      <c r="AC116" s="40"/>
      <c r="AD116" s="40"/>
      <c r="AE116" s="40"/>
      <c r="AR116" s="217" t="s">
        <v>144</v>
      </c>
      <c r="AT116" s="217" t="s">
        <v>139</v>
      </c>
      <c r="AU116" s="217" t="s">
        <v>86</v>
      </c>
      <c r="AY116" s="19" t="s">
        <v>136</v>
      </c>
      <c r="BE116" s="218">
        <f>IF(N116="základní",J116,0)</f>
        <v>0</v>
      </c>
      <c r="BF116" s="218">
        <f>IF(N116="snížená",J116,0)</f>
        <v>0</v>
      </c>
      <c r="BG116" s="218">
        <f>IF(N116="zákl. přenesená",J116,0)</f>
        <v>0</v>
      </c>
      <c r="BH116" s="218">
        <f>IF(N116="sníž. přenesená",J116,0)</f>
        <v>0</v>
      </c>
      <c r="BI116" s="218">
        <f>IF(N116="nulová",J116,0)</f>
        <v>0</v>
      </c>
      <c r="BJ116" s="19" t="s">
        <v>84</v>
      </c>
      <c r="BK116" s="218">
        <f>ROUND(I116*H116,2)</f>
        <v>0</v>
      </c>
      <c r="BL116" s="19" t="s">
        <v>144</v>
      </c>
      <c r="BM116" s="217" t="s">
        <v>396</v>
      </c>
    </row>
    <row r="117" s="2" customFormat="1">
      <c r="A117" s="40"/>
      <c r="B117" s="41"/>
      <c r="C117" s="42"/>
      <c r="D117" s="219" t="s">
        <v>146</v>
      </c>
      <c r="E117" s="42"/>
      <c r="F117" s="220" t="s">
        <v>397</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146</v>
      </c>
      <c r="AU117" s="19" t="s">
        <v>86</v>
      </c>
    </row>
    <row r="118" s="2" customFormat="1" ht="21.75" customHeight="1">
      <c r="A118" s="40"/>
      <c r="B118" s="41"/>
      <c r="C118" s="252" t="s">
        <v>190</v>
      </c>
      <c r="D118" s="252" t="s">
        <v>398</v>
      </c>
      <c r="E118" s="253" t="s">
        <v>399</v>
      </c>
      <c r="F118" s="254" t="s">
        <v>400</v>
      </c>
      <c r="G118" s="255" t="s">
        <v>259</v>
      </c>
      <c r="H118" s="256">
        <v>1</v>
      </c>
      <c r="I118" s="257"/>
      <c r="J118" s="258">
        <f>ROUND(I118*H118,2)</f>
        <v>0</v>
      </c>
      <c r="K118" s="254" t="s">
        <v>143</v>
      </c>
      <c r="L118" s="259"/>
      <c r="M118" s="260" t="s">
        <v>19</v>
      </c>
      <c r="N118" s="261" t="s">
        <v>47</v>
      </c>
      <c r="O118" s="86"/>
      <c r="P118" s="215">
        <f>O118*H118</f>
        <v>0</v>
      </c>
      <c r="Q118" s="215">
        <v>0.01521</v>
      </c>
      <c r="R118" s="215">
        <f>Q118*H118</f>
        <v>0.01521</v>
      </c>
      <c r="S118" s="215">
        <v>0</v>
      </c>
      <c r="T118" s="216">
        <f>S118*H118</f>
        <v>0</v>
      </c>
      <c r="U118" s="40"/>
      <c r="V118" s="40"/>
      <c r="W118" s="40"/>
      <c r="X118" s="40"/>
      <c r="Y118" s="40"/>
      <c r="Z118" s="40"/>
      <c r="AA118" s="40"/>
      <c r="AB118" s="40"/>
      <c r="AC118" s="40"/>
      <c r="AD118" s="40"/>
      <c r="AE118" s="40"/>
      <c r="AR118" s="217" t="s">
        <v>190</v>
      </c>
      <c r="AT118" s="217" t="s">
        <v>398</v>
      </c>
      <c r="AU118" s="217" t="s">
        <v>86</v>
      </c>
      <c r="AY118" s="19" t="s">
        <v>136</v>
      </c>
      <c r="BE118" s="218">
        <f>IF(N118="základní",J118,0)</f>
        <v>0</v>
      </c>
      <c r="BF118" s="218">
        <f>IF(N118="snížená",J118,0)</f>
        <v>0</v>
      </c>
      <c r="BG118" s="218">
        <f>IF(N118="zákl. přenesená",J118,0)</f>
        <v>0</v>
      </c>
      <c r="BH118" s="218">
        <f>IF(N118="sníž. přenesená",J118,0)</f>
        <v>0</v>
      </c>
      <c r="BI118" s="218">
        <f>IF(N118="nulová",J118,0)</f>
        <v>0</v>
      </c>
      <c r="BJ118" s="19" t="s">
        <v>84</v>
      </c>
      <c r="BK118" s="218">
        <f>ROUND(I118*H118,2)</f>
        <v>0</v>
      </c>
      <c r="BL118" s="19" t="s">
        <v>144</v>
      </c>
      <c r="BM118" s="217" t="s">
        <v>401</v>
      </c>
    </row>
    <row r="119" s="2" customFormat="1" ht="21.75" customHeight="1">
      <c r="A119" s="40"/>
      <c r="B119" s="41"/>
      <c r="C119" s="252" t="s">
        <v>137</v>
      </c>
      <c r="D119" s="252" t="s">
        <v>398</v>
      </c>
      <c r="E119" s="253" t="s">
        <v>402</v>
      </c>
      <c r="F119" s="254" t="s">
        <v>403</v>
      </c>
      <c r="G119" s="255" t="s">
        <v>259</v>
      </c>
      <c r="H119" s="256">
        <v>1</v>
      </c>
      <c r="I119" s="257"/>
      <c r="J119" s="258">
        <f>ROUND(I119*H119,2)</f>
        <v>0</v>
      </c>
      <c r="K119" s="254" t="s">
        <v>143</v>
      </c>
      <c r="L119" s="259"/>
      <c r="M119" s="260" t="s">
        <v>19</v>
      </c>
      <c r="N119" s="261" t="s">
        <v>47</v>
      </c>
      <c r="O119" s="86"/>
      <c r="P119" s="215">
        <f>O119*H119</f>
        <v>0</v>
      </c>
      <c r="Q119" s="215">
        <v>0.012489999999999999</v>
      </c>
      <c r="R119" s="215">
        <f>Q119*H119</f>
        <v>0.012489999999999999</v>
      </c>
      <c r="S119" s="215">
        <v>0</v>
      </c>
      <c r="T119" s="216">
        <f>S119*H119</f>
        <v>0</v>
      </c>
      <c r="U119" s="40"/>
      <c r="V119" s="40"/>
      <c r="W119" s="40"/>
      <c r="X119" s="40"/>
      <c r="Y119" s="40"/>
      <c r="Z119" s="40"/>
      <c r="AA119" s="40"/>
      <c r="AB119" s="40"/>
      <c r="AC119" s="40"/>
      <c r="AD119" s="40"/>
      <c r="AE119" s="40"/>
      <c r="AR119" s="217" t="s">
        <v>190</v>
      </c>
      <c r="AT119" s="217" t="s">
        <v>398</v>
      </c>
      <c r="AU119" s="217" t="s">
        <v>86</v>
      </c>
      <c r="AY119" s="19" t="s">
        <v>136</v>
      </c>
      <c r="BE119" s="218">
        <f>IF(N119="základní",J119,0)</f>
        <v>0</v>
      </c>
      <c r="BF119" s="218">
        <f>IF(N119="snížená",J119,0)</f>
        <v>0</v>
      </c>
      <c r="BG119" s="218">
        <f>IF(N119="zákl. přenesená",J119,0)</f>
        <v>0</v>
      </c>
      <c r="BH119" s="218">
        <f>IF(N119="sníž. přenesená",J119,0)</f>
        <v>0</v>
      </c>
      <c r="BI119" s="218">
        <f>IF(N119="nulová",J119,0)</f>
        <v>0</v>
      </c>
      <c r="BJ119" s="19" t="s">
        <v>84</v>
      </c>
      <c r="BK119" s="218">
        <f>ROUND(I119*H119,2)</f>
        <v>0</v>
      </c>
      <c r="BL119" s="19" t="s">
        <v>144</v>
      </c>
      <c r="BM119" s="217" t="s">
        <v>404</v>
      </c>
    </row>
    <row r="120" s="12" customFormat="1" ht="22.8" customHeight="1">
      <c r="A120" s="12"/>
      <c r="B120" s="190"/>
      <c r="C120" s="191"/>
      <c r="D120" s="192" t="s">
        <v>75</v>
      </c>
      <c r="E120" s="204" t="s">
        <v>137</v>
      </c>
      <c r="F120" s="204" t="s">
        <v>138</v>
      </c>
      <c r="G120" s="191"/>
      <c r="H120" s="191"/>
      <c r="I120" s="194"/>
      <c r="J120" s="205">
        <f>BK120</f>
        <v>0</v>
      </c>
      <c r="K120" s="191"/>
      <c r="L120" s="196"/>
      <c r="M120" s="197"/>
      <c r="N120" s="198"/>
      <c r="O120" s="198"/>
      <c r="P120" s="199">
        <f>SUM(P121:P123)</f>
        <v>0</v>
      </c>
      <c r="Q120" s="198"/>
      <c r="R120" s="199">
        <f>SUM(R121:R123)</f>
        <v>0.02</v>
      </c>
      <c r="S120" s="198"/>
      <c r="T120" s="200">
        <f>SUM(T121:T123)</f>
        <v>0</v>
      </c>
      <c r="U120" s="12"/>
      <c r="V120" s="12"/>
      <c r="W120" s="12"/>
      <c r="X120" s="12"/>
      <c r="Y120" s="12"/>
      <c r="Z120" s="12"/>
      <c r="AA120" s="12"/>
      <c r="AB120" s="12"/>
      <c r="AC120" s="12"/>
      <c r="AD120" s="12"/>
      <c r="AE120" s="12"/>
      <c r="AR120" s="201" t="s">
        <v>84</v>
      </c>
      <c r="AT120" s="202" t="s">
        <v>75</v>
      </c>
      <c r="AU120" s="202" t="s">
        <v>84</v>
      </c>
      <c r="AY120" s="201" t="s">
        <v>136</v>
      </c>
      <c r="BK120" s="203">
        <f>SUM(BK121:BK123)</f>
        <v>0</v>
      </c>
    </row>
    <row r="121" s="2" customFormat="1" ht="24.15" customHeight="1">
      <c r="A121" s="40"/>
      <c r="B121" s="41"/>
      <c r="C121" s="206" t="s">
        <v>202</v>
      </c>
      <c r="D121" s="206" t="s">
        <v>139</v>
      </c>
      <c r="E121" s="207" t="s">
        <v>405</v>
      </c>
      <c r="F121" s="208" t="s">
        <v>406</v>
      </c>
      <c r="G121" s="209" t="s">
        <v>142</v>
      </c>
      <c r="H121" s="210">
        <v>500</v>
      </c>
      <c r="I121" s="211"/>
      <c r="J121" s="212">
        <f>ROUND(I121*H121,2)</f>
        <v>0</v>
      </c>
      <c r="K121" s="208" t="s">
        <v>395</v>
      </c>
      <c r="L121" s="46"/>
      <c r="M121" s="213" t="s">
        <v>19</v>
      </c>
      <c r="N121" s="214" t="s">
        <v>47</v>
      </c>
      <c r="O121" s="86"/>
      <c r="P121" s="215">
        <f>O121*H121</f>
        <v>0</v>
      </c>
      <c r="Q121" s="215">
        <v>4.0000000000000003E-05</v>
      </c>
      <c r="R121" s="215">
        <f>Q121*H121</f>
        <v>0.02</v>
      </c>
      <c r="S121" s="215">
        <v>0</v>
      </c>
      <c r="T121" s="216">
        <f>S121*H121</f>
        <v>0</v>
      </c>
      <c r="U121" s="40"/>
      <c r="V121" s="40"/>
      <c r="W121" s="40"/>
      <c r="X121" s="40"/>
      <c r="Y121" s="40"/>
      <c r="Z121" s="40"/>
      <c r="AA121" s="40"/>
      <c r="AB121" s="40"/>
      <c r="AC121" s="40"/>
      <c r="AD121" s="40"/>
      <c r="AE121" s="40"/>
      <c r="AR121" s="217" t="s">
        <v>144</v>
      </c>
      <c r="AT121" s="217" t="s">
        <v>139</v>
      </c>
      <c r="AU121" s="217" t="s">
        <v>86</v>
      </c>
      <c r="AY121" s="19" t="s">
        <v>136</v>
      </c>
      <c r="BE121" s="218">
        <f>IF(N121="základní",J121,0)</f>
        <v>0</v>
      </c>
      <c r="BF121" s="218">
        <f>IF(N121="snížená",J121,0)</f>
        <v>0</v>
      </c>
      <c r="BG121" s="218">
        <f>IF(N121="zákl. přenesená",J121,0)</f>
        <v>0</v>
      </c>
      <c r="BH121" s="218">
        <f>IF(N121="sníž. přenesená",J121,0)</f>
        <v>0</v>
      </c>
      <c r="BI121" s="218">
        <f>IF(N121="nulová",J121,0)</f>
        <v>0</v>
      </c>
      <c r="BJ121" s="19" t="s">
        <v>84</v>
      </c>
      <c r="BK121" s="218">
        <f>ROUND(I121*H121,2)</f>
        <v>0</v>
      </c>
      <c r="BL121" s="19" t="s">
        <v>144</v>
      </c>
      <c r="BM121" s="217" t="s">
        <v>407</v>
      </c>
    </row>
    <row r="122" s="2" customFormat="1">
      <c r="A122" s="40"/>
      <c r="B122" s="41"/>
      <c r="C122" s="42"/>
      <c r="D122" s="219" t="s">
        <v>146</v>
      </c>
      <c r="E122" s="42"/>
      <c r="F122" s="220" t="s">
        <v>408</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146</v>
      </c>
      <c r="AU122" s="19" t="s">
        <v>86</v>
      </c>
    </row>
    <row r="123" s="13" customFormat="1">
      <c r="A123" s="13"/>
      <c r="B123" s="224"/>
      <c r="C123" s="225"/>
      <c r="D123" s="226" t="s">
        <v>152</v>
      </c>
      <c r="E123" s="227" t="s">
        <v>19</v>
      </c>
      <c r="F123" s="228" t="s">
        <v>409</v>
      </c>
      <c r="G123" s="225"/>
      <c r="H123" s="229">
        <v>500</v>
      </c>
      <c r="I123" s="230"/>
      <c r="J123" s="225"/>
      <c r="K123" s="225"/>
      <c r="L123" s="231"/>
      <c r="M123" s="232"/>
      <c r="N123" s="233"/>
      <c r="O123" s="233"/>
      <c r="P123" s="233"/>
      <c r="Q123" s="233"/>
      <c r="R123" s="233"/>
      <c r="S123" s="233"/>
      <c r="T123" s="234"/>
      <c r="U123" s="13"/>
      <c r="V123" s="13"/>
      <c r="W123" s="13"/>
      <c r="X123" s="13"/>
      <c r="Y123" s="13"/>
      <c r="Z123" s="13"/>
      <c r="AA123" s="13"/>
      <c r="AB123" s="13"/>
      <c r="AC123" s="13"/>
      <c r="AD123" s="13"/>
      <c r="AE123" s="13"/>
      <c r="AT123" s="235" t="s">
        <v>152</v>
      </c>
      <c r="AU123" s="235" t="s">
        <v>86</v>
      </c>
      <c r="AV123" s="13" t="s">
        <v>86</v>
      </c>
      <c r="AW123" s="13" t="s">
        <v>35</v>
      </c>
      <c r="AX123" s="13" t="s">
        <v>84</v>
      </c>
      <c r="AY123" s="235" t="s">
        <v>136</v>
      </c>
    </row>
    <row r="124" s="12" customFormat="1" ht="22.8" customHeight="1">
      <c r="A124" s="12"/>
      <c r="B124" s="190"/>
      <c r="C124" s="191"/>
      <c r="D124" s="192" t="s">
        <v>75</v>
      </c>
      <c r="E124" s="204" t="s">
        <v>410</v>
      </c>
      <c r="F124" s="204" t="s">
        <v>411</v>
      </c>
      <c r="G124" s="191"/>
      <c r="H124" s="191"/>
      <c r="I124" s="194"/>
      <c r="J124" s="205">
        <f>BK124</f>
        <v>0</v>
      </c>
      <c r="K124" s="191"/>
      <c r="L124" s="196"/>
      <c r="M124" s="197"/>
      <c r="N124" s="198"/>
      <c r="O124" s="198"/>
      <c r="P124" s="199">
        <f>SUM(P125:P128)</f>
        <v>0</v>
      </c>
      <c r="Q124" s="198"/>
      <c r="R124" s="199">
        <f>SUM(R125:R128)</f>
        <v>0</v>
      </c>
      <c r="S124" s="198"/>
      <c r="T124" s="200">
        <f>SUM(T125:T128)</f>
        <v>0</v>
      </c>
      <c r="U124" s="12"/>
      <c r="V124" s="12"/>
      <c r="W124" s="12"/>
      <c r="X124" s="12"/>
      <c r="Y124" s="12"/>
      <c r="Z124" s="12"/>
      <c r="AA124" s="12"/>
      <c r="AB124" s="12"/>
      <c r="AC124" s="12"/>
      <c r="AD124" s="12"/>
      <c r="AE124" s="12"/>
      <c r="AR124" s="201" t="s">
        <v>84</v>
      </c>
      <c r="AT124" s="202" t="s">
        <v>75</v>
      </c>
      <c r="AU124" s="202" t="s">
        <v>84</v>
      </c>
      <c r="AY124" s="201" t="s">
        <v>136</v>
      </c>
      <c r="BK124" s="203">
        <f>SUM(BK125:BK128)</f>
        <v>0</v>
      </c>
    </row>
    <row r="125" s="2" customFormat="1" ht="33" customHeight="1">
      <c r="A125" s="40"/>
      <c r="B125" s="41"/>
      <c r="C125" s="206" t="s">
        <v>210</v>
      </c>
      <c r="D125" s="206" t="s">
        <v>139</v>
      </c>
      <c r="E125" s="207" t="s">
        <v>412</v>
      </c>
      <c r="F125" s="208" t="s">
        <v>413</v>
      </c>
      <c r="G125" s="209" t="s">
        <v>213</v>
      </c>
      <c r="H125" s="210">
        <v>9.6020000000000003</v>
      </c>
      <c r="I125" s="211"/>
      <c r="J125" s="212">
        <f>ROUND(I125*H125,2)</f>
        <v>0</v>
      </c>
      <c r="K125" s="208" t="s">
        <v>143</v>
      </c>
      <c r="L125" s="46"/>
      <c r="M125" s="213" t="s">
        <v>19</v>
      </c>
      <c r="N125" s="214" t="s">
        <v>47</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144</v>
      </c>
      <c r="AT125" s="217" t="s">
        <v>139</v>
      </c>
      <c r="AU125" s="217" t="s">
        <v>86</v>
      </c>
      <c r="AY125" s="19" t="s">
        <v>136</v>
      </c>
      <c r="BE125" s="218">
        <f>IF(N125="základní",J125,0)</f>
        <v>0</v>
      </c>
      <c r="BF125" s="218">
        <f>IF(N125="snížená",J125,0)</f>
        <v>0</v>
      </c>
      <c r="BG125" s="218">
        <f>IF(N125="zákl. přenesená",J125,0)</f>
        <v>0</v>
      </c>
      <c r="BH125" s="218">
        <f>IF(N125="sníž. přenesená",J125,0)</f>
        <v>0</v>
      </c>
      <c r="BI125" s="218">
        <f>IF(N125="nulová",J125,0)</f>
        <v>0</v>
      </c>
      <c r="BJ125" s="19" t="s">
        <v>84</v>
      </c>
      <c r="BK125" s="218">
        <f>ROUND(I125*H125,2)</f>
        <v>0</v>
      </c>
      <c r="BL125" s="19" t="s">
        <v>144</v>
      </c>
      <c r="BM125" s="217" t="s">
        <v>414</v>
      </c>
    </row>
    <row r="126" s="2" customFormat="1">
      <c r="A126" s="40"/>
      <c r="B126" s="41"/>
      <c r="C126" s="42"/>
      <c r="D126" s="219" t="s">
        <v>146</v>
      </c>
      <c r="E126" s="42"/>
      <c r="F126" s="220" t="s">
        <v>415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146</v>
      </c>
      <c r="AU126" s="19" t="s">
        <v>86</v>
      </c>
    </row>
    <row r="127" s="2" customFormat="1" ht="37.8" customHeight="1">
      <c r="A127" s="40"/>
      <c r="B127" s="41"/>
      <c r="C127" s="206" t="s">
        <v>8</v>
      </c>
      <c r="D127" s="206" t="s">
        <v>139</v>
      </c>
      <c r="E127" s="207" t="s">
        <v>416</v>
      </c>
      <c r="F127" s="208" t="s">
        <v>417</v>
      </c>
      <c r="G127" s="209" t="s">
        <v>213</v>
      </c>
      <c r="H127" s="210">
        <v>9.6020000000000003</v>
      </c>
      <c r="I127" s="211"/>
      <c r="J127" s="212">
        <f>ROUND(I127*H127,2)</f>
        <v>0</v>
      </c>
      <c r="K127" s="208" t="s">
        <v>143</v>
      </c>
      <c r="L127" s="46"/>
      <c r="M127" s="213" t="s">
        <v>19</v>
      </c>
      <c r="N127" s="214" t="s">
        <v>47</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144</v>
      </c>
      <c r="AT127" s="217" t="s">
        <v>139</v>
      </c>
      <c r="AU127" s="217" t="s">
        <v>86</v>
      </c>
      <c r="AY127" s="19" t="s">
        <v>136</v>
      </c>
      <c r="BE127" s="218">
        <f>IF(N127="základní",J127,0)</f>
        <v>0</v>
      </c>
      <c r="BF127" s="218">
        <f>IF(N127="snížená",J127,0)</f>
        <v>0</v>
      </c>
      <c r="BG127" s="218">
        <f>IF(N127="zákl. přenesená",J127,0)</f>
        <v>0</v>
      </c>
      <c r="BH127" s="218">
        <f>IF(N127="sníž. přenesená",J127,0)</f>
        <v>0</v>
      </c>
      <c r="BI127" s="218">
        <f>IF(N127="nulová",J127,0)</f>
        <v>0</v>
      </c>
      <c r="BJ127" s="19" t="s">
        <v>84</v>
      </c>
      <c r="BK127" s="218">
        <f>ROUND(I127*H127,2)</f>
        <v>0</v>
      </c>
      <c r="BL127" s="19" t="s">
        <v>144</v>
      </c>
      <c r="BM127" s="217" t="s">
        <v>418</v>
      </c>
    </row>
    <row r="128" s="2" customFormat="1">
      <c r="A128" s="40"/>
      <c r="B128" s="41"/>
      <c r="C128" s="42"/>
      <c r="D128" s="219" t="s">
        <v>146</v>
      </c>
      <c r="E128" s="42"/>
      <c r="F128" s="220" t="s">
        <v>419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146</v>
      </c>
      <c r="AU128" s="19" t="s">
        <v>86</v>
      </c>
    </row>
    <row r="129" s="12" customFormat="1" ht="25.92" customHeight="1">
      <c r="A129" s="12"/>
      <c r="B129" s="190"/>
      <c r="C129" s="191"/>
      <c r="D129" s="192" t="s">
        <v>75</v>
      </c>
      <c r="E129" s="193" t="s">
        <v>252</v>
      </c>
      <c r="F129" s="193" t="s">
        <v>253</v>
      </c>
      <c r="G129" s="191"/>
      <c r="H129" s="191"/>
      <c r="I129" s="194"/>
      <c r="J129" s="195">
        <f>BK129</f>
        <v>0</v>
      </c>
      <c r="K129" s="191"/>
      <c r="L129" s="196"/>
      <c r="M129" s="197"/>
      <c r="N129" s="198"/>
      <c r="O129" s="198"/>
      <c r="P129" s="199">
        <f>P130+P147+P158+P173+P197+P228+P242+P264+P291+P319+P333</f>
        <v>0</v>
      </c>
      <c r="Q129" s="198"/>
      <c r="R129" s="199">
        <f>R130+R147+R158+R173+R197+R228+R242+R264+R291+R319+R333</f>
        <v>16.627850599999999</v>
      </c>
      <c r="S129" s="198"/>
      <c r="T129" s="200">
        <f>T130+T147+T158+T173+T197+T228+T242+T264+T291+T319+T333</f>
        <v>0</v>
      </c>
      <c r="U129" s="12"/>
      <c r="V129" s="12"/>
      <c r="W129" s="12"/>
      <c r="X129" s="12"/>
      <c r="Y129" s="12"/>
      <c r="Z129" s="12"/>
      <c r="AA129" s="12"/>
      <c r="AB129" s="12"/>
      <c r="AC129" s="12"/>
      <c r="AD129" s="12"/>
      <c r="AE129" s="12"/>
      <c r="AR129" s="201" t="s">
        <v>86</v>
      </c>
      <c r="AT129" s="202" t="s">
        <v>75</v>
      </c>
      <c r="AU129" s="202" t="s">
        <v>76</v>
      </c>
      <c r="AY129" s="201" t="s">
        <v>136</v>
      </c>
      <c r="BK129" s="203">
        <f>BK130+BK147+BK158+BK173+BK197+BK228+BK242+BK264+BK291+BK319+BK333</f>
        <v>0</v>
      </c>
    </row>
    <row r="130" s="12" customFormat="1" ht="22.8" customHeight="1">
      <c r="A130" s="12"/>
      <c r="B130" s="190"/>
      <c r="C130" s="191"/>
      <c r="D130" s="192" t="s">
        <v>75</v>
      </c>
      <c r="E130" s="204" t="s">
        <v>420</v>
      </c>
      <c r="F130" s="204" t="s">
        <v>421</v>
      </c>
      <c r="G130" s="191"/>
      <c r="H130" s="191"/>
      <c r="I130" s="194"/>
      <c r="J130" s="205">
        <f>BK130</f>
        <v>0</v>
      </c>
      <c r="K130" s="191"/>
      <c r="L130" s="196"/>
      <c r="M130" s="197"/>
      <c r="N130" s="198"/>
      <c r="O130" s="198"/>
      <c r="P130" s="199">
        <f>SUM(P131:P146)</f>
        <v>0</v>
      </c>
      <c r="Q130" s="198"/>
      <c r="R130" s="199">
        <f>SUM(R131:R146)</f>
        <v>0.21430399999999999</v>
      </c>
      <c r="S130" s="198"/>
      <c r="T130" s="200">
        <f>SUM(T131:T146)</f>
        <v>0</v>
      </c>
      <c r="U130" s="12"/>
      <c r="V130" s="12"/>
      <c r="W130" s="12"/>
      <c r="X130" s="12"/>
      <c r="Y130" s="12"/>
      <c r="Z130" s="12"/>
      <c r="AA130" s="12"/>
      <c r="AB130" s="12"/>
      <c r="AC130" s="12"/>
      <c r="AD130" s="12"/>
      <c r="AE130" s="12"/>
      <c r="AR130" s="201" t="s">
        <v>86</v>
      </c>
      <c r="AT130" s="202" t="s">
        <v>75</v>
      </c>
      <c r="AU130" s="202" t="s">
        <v>84</v>
      </c>
      <c r="AY130" s="201" t="s">
        <v>136</v>
      </c>
      <c r="BK130" s="203">
        <f>SUM(BK131:BK146)</f>
        <v>0</v>
      </c>
    </row>
    <row r="131" s="2" customFormat="1" ht="24.15" customHeight="1">
      <c r="A131" s="40"/>
      <c r="B131" s="41"/>
      <c r="C131" s="206" t="s">
        <v>220</v>
      </c>
      <c r="D131" s="206" t="s">
        <v>139</v>
      </c>
      <c r="E131" s="207" t="s">
        <v>422</v>
      </c>
      <c r="F131" s="208" t="s">
        <v>423</v>
      </c>
      <c r="G131" s="209" t="s">
        <v>142</v>
      </c>
      <c r="H131" s="210">
        <v>92</v>
      </c>
      <c r="I131" s="211"/>
      <c r="J131" s="212">
        <f>ROUND(I131*H131,2)</f>
        <v>0</v>
      </c>
      <c r="K131" s="208" t="s">
        <v>143</v>
      </c>
      <c r="L131" s="46"/>
      <c r="M131" s="213" t="s">
        <v>19</v>
      </c>
      <c r="N131" s="214" t="s">
        <v>47</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237</v>
      </c>
      <c r="AT131" s="217" t="s">
        <v>139</v>
      </c>
      <c r="AU131" s="217" t="s">
        <v>86</v>
      </c>
      <c r="AY131" s="19" t="s">
        <v>136</v>
      </c>
      <c r="BE131" s="218">
        <f>IF(N131="základní",J131,0)</f>
        <v>0</v>
      </c>
      <c r="BF131" s="218">
        <f>IF(N131="snížená",J131,0)</f>
        <v>0</v>
      </c>
      <c r="BG131" s="218">
        <f>IF(N131="zákl. přenesená",J131,0)</f>
        <v>0</v>
      </c>
      <c r="BH131" s="218">
        <f>IF(N131="sníž. přenesená",J131,0)</f>
        <v>0</v>
      </c>
      <c r="BI131" s="218">
        <f>IF(N131="nulová",J131,0)</f>
        <v>0</v>
      </c>
      <c r="BJ131" s="19" t="s">
        <v>84</v>
      </c>
      <c r="BK131" s="218">
        <f>ROUND(I131*H131,2)</f>
        <v>0</v>
      </c>
      <c r="BL131" s="19" t="s">
        <v>237</v>
      </c>
      <c r="BM131" s="217" t="s">
        <v>424</v>
      </c>
    </row>
    <row r="132" s="2" customFormat="1">
      <c r="A132" s="40"/>
      <c r="B132" s="41"/>
      <c r="C132" s="42"/>
      <c r="D132" s="219" t="s">
        <v>146</v>
      </c>
      <c r="E132" s="42"/>
      <c r="F132" s="220" t="s">
        <v>425</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146</v>
      </c>
      <c r="AU132" s="19" t="s">
        <v>86</v>
      </c>
    </row>
    <row r="133" s="13" customFormat="1">
      <c r="A133" s="13"/>
      <c r="B133" s="224"/>
      <c r="C133" s="225"/>
      <c r="D133" s="226" t="s">
        <v>152</v>
      </c>
      <c r="E133" s="227" t="s">
        <v>19</v>
      </c>
      <c r="F133" s="228" t="s">
        <v>426</v>
      </c>
      <c r="G133" s="225"/>
      <c r="H133" s="229">
        <v>92</v>
      </c>
      <c r="I133" s="230"/>
      <c r="J133" s="225"/>
      <c r="K133" s="225"/>
      <c r="L133" s="231"/>
      <c r="M133" s="232"/>
      <c r="N133" s="233"/>
      <c r="O133" s="233"/>
      <c r="P133" s="233"/>
      <c r="Q133" s="233"/>
      <c r="R133" s="233"/>
      <c r="S133" s="233"/>
      <c r="T133" s="234"/>
      <c r="U133" s="13"/>
      <c r="V133" s="13"/>
      <c r="W133" s="13"/>
      <c r="X133" s="13"/>
      <c r="Y133" s="13"/>
      <c r="Z133" s="13"/>
      <c r="AA133" s="13"/>
      <c r="AB133" s="13"/>
      <c r="AC133" s="13"/>
      <c r="AD133" s="13"/>
      <c r="AE133" s="13"/>
      <c r="AT133" s="235" t="s">
        <v>152</v>
      </c>
      <c r="AU133" s="235" t="s">
        <v>86</v>
      </c>
      <c r="AV133" s="13" t="s">
        <v>86</v>
      </c>
      <c r="AW133" s="13" t="s">
        <v>35</v>
      </c>
      <c r="AX133" s="13" t="s">
        <v>84</v>
      </c>
      <c r="AY133" s="235" t="s">
        <v>136</v>
      </c>
    </row>
    <row r="134" s="2" customFormat="1" ht="24.15" customHeight="1">
      <c r="A134" s="40"/>
      <c r="B134" s="41"/>
      <c r="C134" s="206" t="s">
        <v>226</v>
      </c>
      <c r="D134" s="206" t="s">
        <v>139</v>
      </c>
      <c r="E134" s="207" t="s">
        <v>427</v>
      </c>
      <c r="F134" s="208" t="s">
        <v>428</v>
      </c>
      <c r="G134" s="209" t="s">
        <v>142</v>
      </c>
      <c r="H134" s="210">
        <v>322</v>
      </c>
      <c r="I134" s="211"/>
      <c r="J134" s="212">
        <f>ROUND(I134*H134,2)</f>
        <v>0</v>
      </c>
      <c r="K134" s="208" t="s">
        <v>143</v>
      </c>
      <c r="L134" s="46"/>
      <c r="M134" s="213" t="s">
        <v>19</v>
      </c>
      <c r="N134" s="214" t="s">
        <v>47</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237</v>
      </c>
      <c r="AT134" s="217" t="s">
        <v>139</v>
      </c>
      <c r="AU134" s="217" t="s">
        <v>86</v>
      </c>
      <c r="AY134" s="19" t="s">
        <v>136</v>
      </c>
      <c r="BE134" s="218">
        <f>IF(N134="základní",J134,0)</f>
        <v>0</v>
      </c>
      <c r="BF134" s="218">
        <f>IF(N134="snížená",J134,0)</f>
        <v>0</v>
      </c>
      <c r="BG134" s="218">
        <f>IF(N134="zákl. přenesená",J134,0)</f>
        <v>0</v>
      </c>
      <c r="BH134" s="218">
        <f>IF(N134="sníž. přenesená",J134,0)</f>
        <v>0</v>
      </c>
      <c r="BI134" s="218">
        <f>IF(N134="nulová",J134,0)</f>
        <v>0</v>
      </c>
      <c r="BJ134" s="19" t="s">
        <v>84</v>
      </c>
      <c r="BK134" s="218">
        <f>ROUND(I134*H134,2)</f>
        <v>0</v>
      </c>
      <c r="BL134" s="19" t="s">
        <v>237</v>
      </c>
      <c r="BM134" s="217" t="s">
        <v>429</v>
      </c>
    </row>
    <row r="135" s="2" customFormat="1">
      <c r="A135" s="40"/>
      <c r="B135" s="41"/>
      <c r="C135" s="42"/>
      <c r="D135" s="219" t="s">
        <v>146</v>
      </c>
      <c r="E135" s="42"/>
      <c r="F135" s="220" t="s">
        <v>430</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146</v>
      </c>
      <c r="AU135" s="19" t="s">
        <v>86</v>
      </c>
    </row>
    <row r="136" s="13" customFormat="1">
      <c r="A136" s="13"/>
      <c r="B136" s="224"/>
      <c r="C136" s="225"/>
      <c r="D136" s="226" t="s">
        <v>152</v>
      </c>
      <c r="E136" s="227" t="s">
        <v>19</v>
      </c>
      <c r="F136" s="228" t="s">
        <v>431</v>
      </c>
      <c r="G136" s="225"/>
      <c r="H136" s="229">
        <v>322</v>
      </c>
      <c r="I136" s="230"/>
      <c r="J136" s="225"/>
      <c r="K136" s="225"/>
      <c r="L136" s="231"/>
      <c r="M136" s="232"/>
      <c r="N136" s="233"/>
      <c r="O136" s="233"/>
      <c r="P136" s="233"/>
      <c r="Q136" s="233"/>
      <c r="R136" s="233"/>
      <c r="S136" s="233"/>
      <c r="T136" s="234"/>
      <c r="U136" s="13"/>
      <c r="V136" s="13"/>
      <c r="W136" s="13"/>
      <c r="X136" s="13"/>
      <c r="Y136" s="13"/>
      <c r="Z136" s="13"/>
      <c r="AA136" s="13"/>
      <c r="AB136" s="13"/>
      <c r="AC136" s="13"/>
      <c r="AD136" s="13"/>
      <c r="AE136" s="13"/>
      <c r="AT136" s="235" t="s">
        <v>152</v>
      </c>
      <c r="AU136" s="235" t="s">
        <v>86</v>
      </c>
      <c r="AV136" s="13" t="s">
        <v>86</v>
      </c>
      <c r="AW136" s="13" t="s">
        <v>35</v>
      </c>
      <c r="AX136" s="13" t="s">
        <v>84</v>
      </c>
      <c r="AY136" s="235" t="s">
        <v>136</v>
      </c>
    </row>
    <row r="137" s="2" customFormat="1" ht="16.5" customHeight="1">
      <c r="A137" s="40"/>
      <c r="B137" s="41"/>
      <c r="C137" s="252" t="s">
        <v>231</v>
      </c>
      <c r="D137" s="252" t="s">
        <v>398</v>
      </c>
      <c r="E137" s="253" t="s">
        <v>432</v>
      </c>
      <c r="F137" s="254" t="s">
        <v>433</v>
      </c>
      <c r="G137" s="255" t="s">
        <v>434</v>
      </c>
      <c r="H137" s="256">
        <v>59.799999999999997</v>
      </c>
      <c r="I137" s="257"/>
      <c r="J137" s="258">
        <f>ROUND(I137*H137,2)</f>
        <v>0</v>
      </c>
      <c r="K137" s="254" t="s">
        <v>395</v>
      </c>
      <c r="L137" s="259"/>
      <c r="M137" s="260" t="s">
        <v>19</v>
      </c>
      <c r="N137" s="261" t="s">
        <v>47</v>
      </c>
      <c r="O137" s="86"/>
      <c r="P137" s="215">
        <f>O137*H137</f>
        <v>0</v>
      </c>
      <c r="Q137" s="215">
        <v>0.001</v>
      </c>
      <c r="R137" s="215">
        <f>Q137*H137</f>
        <v>0.059799999999999999</v>
      </c>
      <c r="S137" s="215">
        <v>0</v>
      </c>
      <c r="T137" s="216">
        <f>S137*H137</f>
        <v>0</v>
      </c>
      <c r="U137" s="40"/>
      <c r="V137" s="40"/>
      <c r="W137" s="40"/>
      <c r="X137" s="40"/>
      <c r="Y137" s="40"/>
      <c r="Z137" s="40"/>
      <c r="AA137" s="40"/>
      <c r="AB137" s="40"/>
      <c r="AC137" s="40"/>
      <c r="AD137" s="40"/>
      <c r="AE137" s="40"/>
      <c r="AR137" s="217" t="s">
        <v>350</v>
      </c>
      <c r="AT137" s="217" t="s">
        <v>398</v>
      </c>
      <c r="AU137" s="217" t="s">
        <v>86</v>
      </c>
      <c r="AY137" s="19" t="s">
        <v>136</v>
      </c>
      <c r="BE137" s="218">
        <f>IF(N137="základní",J137,0)</f>
        <v>0</v>
      </c>
      <c r="BF137" s="218">
        <f>IF(N137="snížená",J137,0)</f>
        <v>0</v>
      </c>
      <c r="BG137" s="218">
        <f>IF(N137="zákl. přenesená",J137,0)</f>
        <v>0</v>
      </c>
      <c r="BH137" s="218">
        <f>IF(N137="sníž. přenesená",J137,0)</f>
        <v>0</v>
      </c>
      <c r="BI137" s="218">
        <f>IF(N137="nulová",J137,0)</f>
        <v>0</v>
      </c>
      <c r="BJ137" s="19" t="s">
        <v>84</v>
      </c>
      <c r="BK137" s="218">
        <f>ROUND(I137*H137,2)</f>
        <v>0</v>
      </c>
      <c r="BL137" s="19" t="s">
        <v>237</v>
      </c>
      <c r="BM137" s="217" t="s">
        <v>435</v>
      </c>
    </row>
    <row r="138" s="13" customFormat="1">
      <c r="A138" s="13"/>
      <c r="B138" s="224"/>
      <c r="C138" s="225"/>
      <c r="D138" s="226" t="s">
        <v>152</v>
      </c>
      <c r="E138" s="227" t="s">
        <v>19</v>
      </c>
      <c r="F138" s="228" t="s">
        <v>436</v>
      </c>
      <c r="G138" s="225"/>
      <c r="H138" s="229">
        <v>59.799999999999997</v>
      </c>
      <c r="I138" s="230"/>
      <c r="J138" s="225"/>
      <c r="K138" s="225"/>
      <c r="L138" s="231"/>
      <c r="M138" s="232"/>
      <c r="N138" s="233"/>
      <c r="O138" s="233"/>
      <c r="P138" s="233"/>
      <c r="Q138" s="233"/>
      <c r="R138" s="233"/>
      <c r="S138" s="233"/>
      <c r="T138" s="234"/>
      <c r="U138" s="13"/>
      <c r="V138" s="13"/>
      <c r="W138" s="13"/>
      <c r="X138" s="13"/>
      <c r="Y138" s="13"/>
      <c r="Z138" s="13"/>
      <c r="AA138" s="13"/>
      <c r="AB138" s="13"/>
      <c r="AC138" s="13"/>
      <c r="AD138" s="13"/>
      <c r="AE138" s="13"/>
      <c r="AT138" s="235" t="s">
        <v>152</v>
      </c>
      <c r="AU138" s="235" t="s">
        <v>86</v>
      </c>
      <c r="AV138" s="13" t="s">
        <v>86</v>
      </c>
      <c r="AW138" s="13" t="s">
        <v>35</v>
      </c>
      <c r="AX138" s="13" t="s">
        <v>84</v>
      </c>
      <c r="AY138" s="235" t="s">
        <v>136</v>
      </c>
    </row>
    <row r="139" s="2" customFormat="1" ht="16.5" customHeight="1">
      <c r="A139" s="40"/>
      <c r="B139" s="41"/>
      <c r="C139" s="252" t="s">
        <v>237</v>
      </c>
      <c r="D139" s="252" t="s">
        <v>398</v>
      </c>
      <c r="E139" s="253" t="s">
        <v>437</v>
      </c>
      <c r="F139" s="254" t="s">
        <v>438</v>
      </c>
      <c r="G139" s="255" t="s">
        <v>434</v>
      </c>
      <c r="H139" s="256">
        <v>147.19999999999999</v>
      </c>
      <c r="I139" s="257"/>
      <c r="J139" s="258">
        <f>ROUND(I139*H139,2)</f>
        <v>0</v>
      </c>
      <c r="K139" s="254" t="s">
        <v>395</v>
      </c>
      <c r="L139" s="259"/>
      <c r="M139" s="260" t="s">
        <v>19</v>
      </c>
      <c r="N139" s="261" t="s">
        <v>47</v>
      </c>
      <c r="O139" s="86"/>
      <c r="P139" s="215">
        <f>O139*H139</f>
        <v>0</v>
      </c>
      <c r="Q139" s="215">
        <v>0.001</v>
      </c>
      <c r="R139" s="215">
        <f>Q139*H139</f>
        <v>0.1472</v>
      </c>
      <c r="S139" s="215">
        <v>0</v>
      </c>
      <c r="T139" s="216">
        <f>S139*H139</f>
        <v>0</v>
      </c>
      <c r="U139" s="40"/>
      <c r="V139" s="40"/>
      <c r="W139" s="40"/>
      <c r="X139" s="40"/>
      <c r="Y139" s="40"/>
      <c r="Z139" s="40"/>
      <c r="AA139" s="40"/>
      <c r="AB139" s="40"/>
      <c r="AC139" s="40"/>
      <c r="AD139" s="40"/>
      <c r="AE139" s="40"/>
      <c r="AR139" s="217" t="s">
        <v>350</v>
      </c>
      <c r="AT139" s="217" t="s">
        <v>398</v>
      </c>
      <c r="AU139" s="217" t="s">
        <v>86</v>
      </c>
      <c r="AY139" s="19" t="s">
        <v>136</v>
      </c>
      <c r="BE139" s="218">
        <f>IF(N139="základní",J139,0)</f>
        <v>0</v>
      </c>
      <c r="BF139" s="218">
        <f>IF(N139="snížená",J139,0)</f>
        <v>0</v>
      </c>
      <c r="BG139" s="218">
        <f>IF(N139="zákl. přenesená",J139,0)</f>
        <v>0</v>
      </c>
      <c r="BH139" s="218">
        <f>IF(N139="sníž. přenesená",J139,0)</f>
        <v>0</v>
      </c>
      <c r="BI139" s="218">
        <f>IF(N139="nulová",J139,0)</f>
        <v>0</v>
      </c>
      <c r="BJ139" s="19" t="s">
        <v>84</v>
      </c>
      <c r="BK139" s="218">
        <f>ROUND(I139*H139,2)</f>
        <v>0</v>
      </c>
      <c r="BL139" s="19" t="s">
        <v>237</v>
      </c>
      <c r="BM139" s="217" t="s">
        <v>439</v>
      </c>
    </row>
    <row r="140" s="13" customFormat="1">
      <c r="A140" s="13"/>
      <c r="B140" s="224"/>
      <c r="C140" s="225"/>
      <c r="D140" s="226" t="s">
        <v>152</v>
      </c>
      <c r="E140" s="227" t="s">
        <v>19</v>
      </c>
      <c r="F140" s="228" t="s">
        <v>440</v>
      </c>
      <c r="G140" s="225"/>
      <c r="H140" s="229">
        <v>147.19999999999999</v>
      </c>
      <c r="I140" s="230"/>
      <c r="J140" s="225"/>
      <c r="K140" s="225"/>
      <c r="L140" s="231"/>
      <c r="M140" s="232"/>
      <c r="N140" s="233"/>
      <c r="O140" s="233"/>
      <c r="P140" s="233"/>
      <c r="Q140" s="233"/>
      <c r="R140" s="233"/>
      <c r="S140" s="233"/>
      <c r="T140" s="234"/>
      <c r="U140" s="13"/>
      <c r="V140" s="13"/>
      <c r="W140" s="13"/>
      <c r="X140" s="13"/>
      <c r="Y140" s="13"/>
      <c r="Z140" s="13"/>
      <c r="AA140" s="13"/>
      <c r="AB140" s="13"/>
      <c r="AC140" s="13"/>
      <c r="AD140" s="13"/>
      <c r="AE140" s="13"/>
      <c r="AT140" s="235" t="s">
        <v>152</v>
      </c>
      <c r="AU140" s="235" t="s">
        <v>86</v>
      </c>
      <c r="AV140" s="13" t="s">
        <v>86</v>
      </c>
      <c r="AW140" s="13" t="s">
        <v>35</v>
      </c>
      <c r="AX140" s="13" t="s">
        <v>84</v>
      </c>
      <c r="AY140" s="235" t="s">
        <v>136</v>
      </c>
    </row>
    <row r="141" s="2" customFormat="1" ht="16.5" customHeight="1">
      <c r="A141" s="40"/>
      <c r="B141" s="41"/>
      <c r="C141" s="252" t="s">
        <v>242</v>
      </c>
      <c r="D141" s="252" t="s">
        <v>398</v>
      </c>
      <c r="E141" s="253" t="s">
        <v>441</v>
      </c>
      <c r="F141" s="254" t="s">
        <v>442</v>
      </c>
      <c r="G141" s="255" t="s">
        <v>259</v>
      </c>
      <c r="H141" s="256">
        <v>44</v>
      </c>
      <c r="I141" s="257"/>
      <c r="J141" s="258">
        <f>ROUND(I141*H141,2)</f>
        <v>0</v>
      </c>
      <c r="K141" s="254" t="s">
        <v>395</v>
      </c>
      <c r="L141" s="259"/>
      <c r="M141" s="260" t="s">
        <v>19</v>
      </c>
      <c r="N141" s="261" t="s">
        <v>47</v>
      </c>
      <c r="O141" s="86"/>
      <c r="P141" s="215">
        <f>O141*H141</f>
        <v>0</v>
      </c>
      <c r="Q141" s="215">
        <v>4.0000000000000003E-05</v>
      </c>
      <c r="R141" s="215">
        <f>Q141*H141</f>
        <v>0.0017600000000000001</v>
      </c>
      <c r="S141" s="215">
        <v>0</v>
      </c>
      <c r="T141" s="216">
        <f>S141*H141</f>
        <v>0</v>
      </c>
      <c r="U141" s="40"/>
      <c r="V141" s="40"/>
      <c r="W141" s="40"/>
      <c r="X141" s="40"/>
      <c r="Y141" s="40"/>
      <c r="Z141" s="40"/>
      <c r="AA141" s="40"/>
      <c r="AB141" s="40"/>
      <c r="AC141" s="40"/>
      <c r="AD141" s="40"/>
      <c r="AE141" s="40"/>
      <c r="AR141" s="217" t="s">
        <v>350</v>
      </c>
      <c r="AT141" s="217" t="s">
        <v>398</v>
      </c>
      <c r="AU141" s="217" t="s">
        <v>86</v>
      </c>
      <c r="AY141" s="19" t="s">
        <v>136</v>
      </c>
      <c r="BE141" s="218">
        <f>IF(N141="základní",J141,0)</f>
        <v>0</v>
      </c>
      <c r="BF141" s="218">
        <f>IF(N141="snížená",J141,0)</f>
        <v>0</v>
      </c>
      <c r="BG141" s="218">
        <f>IF(N141="zákl. přenesená",J141,0)</f>
        <v>0</v>
      </c>
      <c r="BH141" s="218">
        <f>IF(N141="sníž. přenesená",J141,0)</f>
        <v>0</v>
      </c>
      <c r="BI141" s="218">
        <f>IF(N141="nulová",J141,0)</f>
        <v>0</v>
      </c>
      <c r="BJ141" s="19" t="s">
        <v>84</v>
      </c>
      <c r="BK141" s="218">
        <f>ROUND(I141*H141,2)</f>
        <v>0</v>
      </c>
      <c r="BL141" s="19" t="s">
        <v>237</v>
      </c>
      <c r="BM141" s="217" t="s">
        <v>443</v>
      </c>
    </row>
    <row r="142" s="13" customFormat="1">
      <c r="A142" s="13"/>
      <c r="B142" s="224"/>
      <c r="C142" s="225"/>
      <c r="D142" s="226" t="s">
        <v>152</v>
      </c>
      <c r="E142" s="227" t="s">
        <v>19</v>
      </c>
      <c r="F142" s="228" t="s">
        <v>444</v>
      </c>
      <c r="G142" s="225"/>
      <c r="H142" s="229">
        <v>44</v>
      </c>
      <c r="I142" s="230"/>
      <c r="J142" s="225"/>
      <c r="K142" s="225"/>
      <c r="L142" s="231"/>
      <c r="M142" s="232"/>
      <c r="N142" s="233"/>
      <c r="O142" s="233"/>
      <c r="P142" s="233"/>
      <c r="Q142" s="233"/>
      <c r="R142" s="233"/>
      <c r="S142" s="233"/>
      <c r="T142" s="234"/>
      <c r="U142" s="13"/>
      <c r="V142" s="13"/>
      <c r="W142" s="13"/>
      <c r="X142" s="13"/>
      <c r="Y142" s="13"/>
      <c r="Z142" s="13"/>
      <c r="AA142" s="13"/>
      <c r="AB142" s="13"/>
      <c r="AC142" s="13"/>
      <c r="AD142" s="13"/>
      <c r="AE142" s="13"/>
      <c r="AT142" s="235" t="s">
        <v>152</v>
      </c>
      <c r="AU142" s="235" t="s">
        <v>86</v>
      </c>
      <c r="AV142" s="13" t="s">
        <v>86</v>
      </c>
      <c r="AW142" s="13" t="s">
        <v>35</v>
      </c>
      <c r="AX142" s="13" t="s">
        <v>84</v>
      </c>
      <c r="AY142" s="235" t="s">
        <v>136</v>
      </c>
    </row>
    <row r="143" s="2" customFormat="1" ht="16.5" customHeight="1">
      <c r="A143" s="40"/>
      <c r="B143" s="41"/>
      <c r="C143" s="252" t="s">
        <v>247</v>
      </c>
      <c r="D143" s="252" t="s">
        <v>398</v>
      </c>
      <c r="E143" s="253" t="s">
        <v>445</v>
      </c>
      <c r="F143" s="254" t="s">
        <v>446</v>
      </c>
      <c r="G143" s="255" t="s">
        <v>198</v>
      </c>
      <c r="H143" s="256">
        <v>184.80000000000001</v>
      </c>
      <c r="I143" s="257"/>
      <c r="J143" s="258">
        <f>ROUND(I143*H143,2)</f>
        <v>0</v>
      </c>
      <c r="K143" s="254" t="s">
        <v>395</v>
      </c>
      <c r="L143" s="259"/>
      <c r="M143" s="260" t="s">
        <v>19</v>
      </c>
      <c r="N143" s="261" t="s">
        <v>47</v>
      </c>
      <c r="O143" s="86"/>
      <c r="P143" s="215">
        <f>O143*H143</f>
        <v>0</v>
      </c>
      <c r="Q143" s="215">
        <v>3.0000000000000001E-05</v>
      </c>
      <c r="R143" s="215">
        <f>Q143*H143</f>
        <v>0.0055440000000000003</v>
      </c>
      <c r="S143" s="215">
        <v>0</v>
      </c>
      <c r="T143" s="216">
        <f>S143*H143</f>
        <v>0</v>
      </c>
      <c r="U143" s="40"/>
      <c r="V143" s="40"/>
      <c r="W143" s="40"/>
      <c r="X143" s="40"/>
      <c r="Y143" s="40"/>
      <c r="Z143" s="40"/>
      <c r="AA143" s="40"/>
      <c r="AB143" s="40"/>
      <c r="AC143" s="40"/>
      <c r="AD143" s="40"/>
      <c r="AE143" s="40"/>
      <c r="AR143" s="217" t="s">
        <v>350</v>
      </c>
      <c r="AT143" s="217" t="s">
        <v>398</v>
      </c>
      <c r="AU143" s="217" t="s">
        <v>86</v>
      </c>
      <c r="AY143" s="19" t="s">
        <v>136</v>
      </c>
      <c r="BE143" s="218">
        <f>IF(N143="základní",J143,0)</f>
        <v>0</v>
      </c>
      <c r="BF143" s="218">
        <f>IF(N143="snížená",J143,0)</f>
        <v>0</v>
      </c>
      <c r="BG143" s="218">
        <f>IF(N143="zákl. přenesená",J143,0)</f>
        <v>0</v>
      </c>
      <c r="BH143" s="218">
        <f>IF(N143="sníž. přenesená",J143,0)</f>
        <v>0</v>
      </c>
      <c r="BI143" s="218">
        <f>IF(N143="nulová",J143,0)</f>
        <v>0</v>
      </c>
      <c r="BJ143" s="19" t="s">
        <v>84</v>
      </c>
      <c r="BK143" s="218">
        <f>ROUND(I143*H143,2)</f>
        <v>0</v>
      </c>
      <c r="BL143" s="19" t="s">
        <v>237</v>
      </c>
      <c r="BM143" s="217" t="s">
        <v>447</v>
      </c>
    </row>
    <row r="144" s="13" customFormat="1">
      <c r="A144" s="13"/>
      <c r="B144" s="224"/>
      <c r="C144" s="225"/>
      <c r="D144" s="226" t="s">
        <v>152</v>
      </c>
      <c r="E144" s="227" t="s">
        <v>19</v>
      </c>
      <c r="F144" s="228" t="s">
        <v>448</v>
      </c>
      <c r="G144" s="225"/>
      <c r="H144" s="229">
        <v>184.80000000000001</v>
      </c>
      <c r="I144" s="230"/>
      <c r="J144" s="225"/>
      <c r="K144" s="225"/>
      <c r="L144" s="231"/>
      <c r="M144" s="232"/>
      <c r="N144" s="233"/>
      <c r="O144" s="233"/>
      <c r="P144" s="233"/>
      <c r="Q144" s="233"/>
      <c r="R144" s="233"/>
      <c r="S144" s="233"/>
      <c r="T144" s="234"/>
      <c r="U144" s="13"/>
      <c r="V144" s="13"/>
      <c r="W144" s="13"/>
      <c r="X144" s="13"/>
      <c r="Y144" s="13"/>
      <c r="Z144" s="13"/>
      <c r="AA144" s="13"/>
      <c r="AB144" s="13"/>
      <c r="AC144" s="13"/>
      <c r="AD144" s="13"/>
      <c r="AE144" s="13"/>
      <c r="AT144" s="235" t="s">
        <v>152</v>
      </c>
      <c r="AU144" s="235" t="s">
        <v>86</v>
      </c>
      <c r="AV144" s="13" t="s">
        <v>86</v>
      </c>
      <c r="AW144" s="13" t="s">
        <v>35</v>
      </c>
      <c r="AX144" s="13" t="s">
        <v>84</v>
      </c>
      <c r="AY144" s="235" t="s">
        <v>136</v>
      </c>
    </row>
    <row r="145" s="2" customFormat="1" ht="33" customHeight="1">
      <c r="A145" s="40"/>
      <c r="B145" s="41"/>
      <c r="C145" s="206" t="s">
        <v>256</v>
      </c>
      <c r="D145" s="206" t="s">
        <v>139</v>
      </c>
      <c r="E145" s="207" t="s">
        <v>449</v>
      </c>
      <c r="F145" s="208" t="s">
        <v>450</v>
      </c>
      <c r="G145" s="209" t="s">
        <v>213</v>
      </c>
      <c r="H145" s="210">
        <v>0.214</v>
      </c>
      <c r="I145" s="211"/>
      <c r="J145" s="212">
        <f>ROUND(I145*H145,2)</f>
        <v>0</v>
      </c>
      <c r="K145" s="208" t="s">
        <v>143</v>
      </c>
      <c r="L145" s="46"/>
      <c r="M145" s="213" t="s">
        <v>19</v>
      </c>
      <c r="N145" s="214" t="s">
        <v>47</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237</v>
      </c>
      <c r="AT145" s="217" t="s">
        <v>139</v>
      </c>
      <c r="AU145" s="217" t="s">
        <v>86</v>
      </c>
      <c r="AY145" s="19" t="s">
        <v>136</v>
      </c>
      <c r="BE145" s="218">
        <f>IF(N145="základní",J145,0)</f>
        <v>0</v>
      </c>
      <c r="BF145" s="218">
        <f>IF(N145="snížená",J145,0)</f>
        <v>0</v>
      </c>
      <c r="BG145" s="218">
        <f>IF(N145="zákl. přenesená",J145,0)</f>
        <v>0</v>
      </c>
      <c r="BH145" s="218">
        <f>IF(N145="sníž. přenesená",J145,0)</f>
        <v>0</v>
      </c>
      <c r="BI145" s="218">
        <f>IF(N145="nulová",J145,0)</f>
        <v>0</v>
      </c>
      <c r="BJ145" s="19" t="s">
        <v>84</v>
      </c>
      <c r="BK145" s="218">
        <f>ROUND(I145*H145,2)</f>
        <v>0</v>
      </c>
      <c r="BL145" s="19" t="s">
        <v>237</v>
      </c>
      <c r="BM145" s="217" t="s">
        <v>451</v>
      </c>
    </row>
    <row r="146" s="2" customFormat="1">
      <c r="A146" s="40"/>
      <c r="B146" s="41"/>
      <c r="C146" s="42"/>
      <c r="D146" s="219" t="s">
        <v>146</v>
      </c>
      <c r="E146" s="42"/>
      <c r="F146" s="220" t="s">
        <v>452</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146</v>
      </c>
      <c r="AU146" s="19" t="s">
        <v>86</v>
      </c>
    </row>
    <row r="147" s="12" customFormat="1" ht="22.8" customHeight="1">
      <c r="A147" s="12"/>
      <c r="B147" s="190"/>
      <c r="C147" s="191"/>
      <c r="D147" s="192" t="s">
        <v>75</v>
      </c>
      <c r="E147" s="204" t="s">
        <v>453</v>
      </c>
      <c r="F147" s="204" t="s">
        <v>454</v>
      </c>
      <c r="G147" s="191"/>
      <c r="H147" s="191"/>
      <c r="I147" s="194"/>
      <c r="J147" s="205">
        <f>BK147</f>
        <v>0</v>
      </c>
      <c r="K147" s="191"/>
      <c r="L147" s="196"/>
      <c r="M147" s="197"/>
      <c r="N147" s="198"/>
      <c r="O147" s="198"/>
      <c r="P147" s="199">
        <f>SUM(P148:P157)</f>
        <v>0</v>
      </c>
      <c r="Q147" s="198"/>
      <c r="R147" s="199">
        <f>SUM(R148:R157)</f>
        <v>0.07084</v>
      </c>
      <c r="S147" s="198"/>
      <c r="T147" s="200">
        <f>SUM(T148:T157)</f>
        <v>0</v>
      </c>
      <c r="U147" s="12"/>
      <c r="V147" s="12"/>
      <c r="W147" s="12"/>
      <c r="X147" s="12"/>
      <c r="Y147" s="12"/>
      <c r="Z147" s="12"/>
      <c r="AA147" s="12"/>
      <c r="AB147" s="12"/>
      <c r="AC147" s="12"/>
      <c r="AD147" s="12"/>
      <c r="AE147" s="12"/>
      <c r="AR147" s="201" t="s">
        <v>86</v>
      </c>
      <c r="AT147" s="202" t="s">
        <v>75</v>
      </c>
      <c r="AU147" s="202" t="s">
        <v>84</v>
      </c>
      <c r="AY147" s="201" t="s">
        <v>136</v>
      </c>
      <c r="BK147" s="203">
        <f>SUM(BK148:BK157)</f>
        <v>0</v>
      </c>
    </row>
    <row r="148" s="2" customFormat="1" ht="16.5" customHeight="1">
      <c r="A148" s="40"/>
      <c r="B148" s="41"/>
      <c r="C148" s="206" t="s">
        <v>262</v>
      </c>
      <c r="D148" s="206" t="s">
        <v>139</v>
      </c>
      <c r="E148" s="207" t="s">
        <v>455</v>
      </c>
      <c r="F148" s="208" t="s">
        <v>456</v>
      </c>
      <c r="G148" s="209" t="s">
        <v>457</v>
      </c>
      <c r="H148" s="210">
        <v>2</v>
      </c>
      <c r="I148" s="211"/>
      <c r="J148" s="212">
        <f>ROUND(I148*H148,2)</f>
        <v>0</v>
      </c>
      <c r="K148" s="208" t="s">
        <v>143</v>
      </c>
      <c r="L148" s="46"/>
      <c r="M148" s="213" t="s">
        <v>19</v>
      </c>
      <c r="N148" s="214" t="s">
        <v>47</v>
      </c>
      <c r="O148" s="86"/>
      <c r="P148" s="215">
        <f>O148*H148</f>
        <v>0</v>
      </c>
      <c r="Q148" s="215">
        <v>0.00042000000000000002</v>
      </c>
      <c r="R148" s="215">
        <f>Q148*H148</f>
        <v>0.00084000000000000003</v>
      </c>
      <c r="S148" s="215">
        <v>0</v>
      </c>
      <c r="T148" s="216">
        <f>S148*H148</f>
        <v>0</v>
      </c>
      <c r="U148" s="40"/>
      <c r="V148" s="40"/>
      <c r="W148" s="40"/>
      <c r="X148" s="40"/>
      <c r="Y148" s="40"/>
      <c r="Z148" s="40"/>
      <c r="AA148" s="40"/>
      <c r="AB148" s="40"/>
      <c r="AC148" s="40"/>
      <c r="AD148" s="40"/>
      <c r="AE148" s="40"/>
      <c r="AR148" s="217" t="s">
        <v>237</v>
      </c>
      <c r="AT148" s="217" t="s">
        <v>139</v>
      </c>
      <c r="AU148" s="217" t="s">
        <v>86</v>
      </c>
      <c r="AY148" s="19" t="s">
        <v>136</v>
      </c>
      <c r="BE148" s="218">
        <f>IF(N148="základní",J148,0)</f>
        <v>0</v>
      </c>
      <c r="BF148" s="218">
        <f>IF(N148="snížená",J148,0)</f>
        <v>0</v>
      </c>
      <c r="BG148" s="218">
        <f>IF(N148="zákl. přenesená",J148,0)</f>
        <v>0</v>
      </c>
      <c r="BH148" s="218">
        <f>IF(N148="sníž. přenesená",J148,0)</f>
        <v>0</v>
      </c>
      <c r="BI148" s="218">
        <f>IF(N148="nulová",J148,0)</f>
        <v>0</v>
      </c>
      <c r="BJ148" s="19" t="s">
        <v>84</v>
      </c>
      <c r="BK148" s="218">
        <f>ROUND(I148*H148,2)</f>
        <v>0</v>
      </c>
      <c r="BL148" s="19" t="s">
        <v>237</v>
      </c>
      <c r="BM148" s="217" t="s">
        <v>458</v>
      </c>
    </row>
    <row r="149" s="2" customFormat="1">
      <c r="A149" s="40"/>
      <c r="B149" s="41"/>
      <c r="C149" s="42"/>
      <c r="D149" s="219" t="s">
        <v>146</v>
      </c>
      <c r="E149" s="42"/>
      <c r="F149" s="220" t="s">
        <v>459</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146</v>
      </c>
      <c r="AU149" s="19" t="s">
        <v>86</v>
      </c>
    </row>
    <row r="150" s="2" customFormat="1">
      <c r="A150" s="40"/>
      <c r="B150" s="41"/>
      <c r="C150" s="42"/>
      <c r="D150" s="226" t="s">
        <v>281</v>
      </c>
      <c r="E150" s="42"/>
      <c r="F150" s="247" t="s">
        <v>460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281</v>
      </c>
      <c r="AU150" s="19" t="s">
        <v>86</v>
      </c>
    </row>
    <row r="151" s="2" customFormat="1" ht="24.15" customHeight="1">
      <c r="A151" s="40"/>
      <c r="B151" s="41"/>
      <c r="C151" s="252" t="s">
        <v>7</v>
      </c>
      <c r="D151" s="252" t="s">
        <v>398</v>
      </c>
      <c r="E151" s="253" t="s">
        <v>461</v>
      </c>
      <c r="F151" s="254" t="s">
        <v>462</v>
      </c>
      <c r="G151" s="255" t="s">
        <v>259</v>
      </c>
      <c r="H151" s="256">
        <v>1</v>
      </c>
      <c r="I151" s="257"/>
      <c r="J151" s="258">
        <f>ROUND(I151*H151,2)</f>
        <v>0</v>
      </c>
      <c r="K151" s="254" t="s">
        <v>143</v>
      </c>
      <c r="L151" s="259"/>
      <c r="M151" s="260" t="s">
        <v>19</v>
      </c>
      <c r="N151" s="261" t="s">
        <v>47</v>
      </c>
      <c r="O151" s="86"/>
      <c r="P151" s="215">
        <f>O151*H151</f>
        <v>0</v>
      </c>
      <c r="Q151" s="215">
        <v>0.059999999999999998</v>
      </c>
      <c r="R151" s="215">
        <f>Q151*H151</f>
        <v>0.059999999999999998</v>
      </c>
      <c r="S151" s="215">
        <v>0</v>
      </c>
      <c r="T151" s="216">
        <f>S151*H151</f>
        <v>0</v>
      </c>
      <c r="U151" s="40"/>
      <c r="V151" s="40"/>
      <c r="W151" s="40"/>
      <c r="X151" s="40"/>
      <c r="Y151" s="40"/>
      <c r="Z151" s="40"/>
      <c r="AA151" s="40"/>
      <c r="AB151" s="40"/>
      <c r="AC151" s="40"/>
      <c r="AD151" s="40"/>
      <c r="AE151" s="40"/>
      <c r="AR151" s="217" t="s">
        <v>350</v>
      </c>
      <c r="AT151" s="217" t="s">
        <v>398</v>
      </c>
      <c r="AU151" s="217" t="s">
        <v>86</v>
      </c>
      <c r="AY151" s="19" t="s">
        <v>136</v>
      </c>
      <c r="BE151" s="218">
        <f>IF(N151="základní",J151,0)</f>
        <v>0</v>
      </c>
      <c r="BF151" s="218">
        <f>IF(N151="snížená",J151,0)</f>
        <v>0</v>
      </c>
      <c r="BG151" s="218">
        <f>IF(N151="zákl. přenesená",J151,0)</f>
        <v>0</v>
      </c>
      <c r="BH151" s="218">
        <f>IF(N151="sníž. přenesená",J151,0)</f>
        <v>0</v>
      </c>
      <c r="BI151" s="218">
        <f>IF(N151="nulová",J151,0)</f>
        <v>0</v>
      </c>
      <c r="BJ151" s="19" t="s">
        <v>84</v>
      </c>
      <c r="BK151" s="218">
        <f>ROUND(I151*H151,2)</f>
        <v>0</v>
      </c>
      <c r="BL151" s="19" t="s">
        <v>237</v>
      </c>
      <c r="BM151" s="217" t="s">
        <v>463</v>
      </c>
    </row>
    <row r="152" s="2" customFormat="1">
      <c r="A152" s="40"/>
      <c r="B152" s="41"/>
      <c r="C152" s="42"/>
      <c r="D152" s="226" t="s">
        <v>281</v>
      </c>
      <c r="E152" s="42"/>
      <c r="F152" s="247" t="s">
        <v>464</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281</v>
      </c>
      <c r="AU152" s="19" t="s">
        <v>86</v>
      </c>
    </row>
    <row r="153" s="2" customFormat="1" ht="16.5" customHeight="1">
      <c r="A153" s="40"/>
      <c r="B153" s="41"/>
      <c r="C153" s="252" t="s">
        <v>276</v>
      </c>
      <c r="D153" s="252" t="s">
        <v>398</v>
      </c>
      <c r="E153" s="253" t="s">
        <v>465</v>
      </c>
      <c r="F153" s="254" t="s">
        <v>466</v>
      </c>
      <c r="G153" s="255" t="s">
        <v>259</v>
      </c>
      <c r="H153" s="256">
        <v>1</v>
      </c>
      <c r="I153" s="257"/>
      <c r="J153" s="258">
        <f>ROUND(I153*H153,2)</f>
        <v>0</v>
      </c>
      <c r="K153" s="254" t="s">
        <v>143</v>
      </c>
      <c r="L153" s="259"/>
      <c r="M153" s="260" t="s">
        <v>19</v>
      </c>
      <c r="N153" s="261" t="s">
        <v>47</v>
      </c>
      <c r="O153" s="86"/>
      <c r="P153" s="215">
        <f>O153*H153</f>
        <v>0</v>
      </c>
      <c r="Q153" s="215">
        <v>0.01</v>
      </c>
      <c r="R153" s="215">
        <f>Q153*H153</f>
        <v>0.01</v>
      </c>
      <c r="S153" s="215">
        <v>0</v>
      </c>
      <c r="T153" s="216">
        <f>S153*H153</f>
        <v>0</v>
      </c>
      <c r="U153" s="40"/>
      <c r="V153" s="40"/>
      <c r="W153" s="40"/>
      <c r="X153" s="40"/>
      <c r="Y153" s="40"/>
      <c r="Z153" s="40"/>
      <c r="AA153" s="40"/>
      <c r="AB153" s="40"/>
      <c r="AC153" s="40"/>
      <c r="AD153" s="40"/>
      <c r="AE153" s="40"/>
      <c r="AR153" s="217" t="s">
        <v>350</v>
      </c>
      <c r="AT153" s="217" t="s">
        <v>398</v>
      </c>
      <c r="AU153" s="217" t="s">
        <v>86</v>
      </c>
      <c r="AY153" s="19" t="s">
        <v>136</v>
      </c>
      <c r="BE153" s="218">
        <f>IF(N153="základní",J153,0)</f>
        <v>0</v>
      </c>
      <c r="BF153" s="218">
        <f>IF(N153="snížená",J153,0)</f>
        <v>0</v>
      </c>
      <c r="BG153" s="218">
        <f>IF(N153="zákl. přenesená",J153,0)</f>
        <v>0</v>
      </c>
      <c r="BH153" s="218">
        <f>IF(N153="sníž. přenesená",J153,0)</f>
        <v>0</v>
      </c>
      <c r="BI153" s="218">
        <f>IF(N153="nulová",J153,0)</f>
        <v>0</v>
      </c>
      <c r="BJ153" s="19" t="s">
        <v>84</v>
      </c>
      <c r="BK153" s="218">
        <f>ROUND(I153*H153,2)</f>
        <v>0</v>
      </c>
      <c r="BL153" s="19" t="s">
        <v>237</v>
      </c>
      <c r="BM153" s="217" t="s">
        <v>467</v>
      </c>
    </row>
    <row r="154" s="2" customFormat="1">
      <c r="A154" s="40"/>
      <c r="B154" s="41"/>
      <c r="C154" s="42"/>
      <c r="D154" s="226" t="s">
        <v>281</v>
      </c>
      <c r="E154" s="42"/>
      <c r="F154" s="247" t="s">
        <v>468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281</v>
      </c>
      <c r="AU154" s="19" t="s">
        <v>86</v>
      </c>
    </row>
    <row r="155" s="2" customFormat="1" ht="16.5" customHeight="1">
      <c r="A155" s="40"/>
      <c r="B155" s="41"/>
      <c r="C155" s="206" t="s">
        <v>286</v>
      </c>
      <c r="D155" s="206" t="s">
        <v>139</v>
      </c>
      <c r="E155" s="207" t="s">
        <v>469</v>
      </c>
      <c r="F155" s="208" t="s">
        <v>470</v>
      </c>
      <c r="G155" s="209" t="s">
        <v>457</v>
      </c>
      <c r="H155" s="210">
        <v>10</v>
      </c>
      <c r="I155" s="211"/>
      <c r="J155" s="212">
        <f>ROUND(I155*H155,2)</f>
        <v>0</v>
      </c>
      <c r="K155" s="208" t="s">
        <v>19</v>
      </c>
      <c r="L155" s="46"/>
      <c r="M155" s="213" t="s">
        <v>19</v>
      </c>
      <c r="N155" s="214" t="s">
        <v>47</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237</v>
      </c>
      <c r="AT155" s="217" t="s">
        <v>139</v>
      </c>
      <c r="AU155" s="217" t="s">
        <v>86</v>
      </c>
      <c r="AY155" s="19" t="s">
        <v>136</v>
      </c>
      <c r="BE155" s="218">
        <f>IF(N155="základní",J155,0)</f>
        <v>0</v>
      </c>
      <c r="BF155" s="218">
        <f>IF(N155="snížená",J155,0)</f>
        <v>0</v>
      </c>
      <c r="BG155" s="218">
        <f>IF(N155="zákl. přenesená",J155,0)</f>
        <v>0</v>
      </c>
      <c r="BH155" s="218">
        <f>IF(N155="sníž. přenesená",J155,0)</f>
        <v>0</v>
      </c>
      <c r="BI155" s="218">
        <f>IF(N155="nulová",J155,0)</f>
        <v>0</v>
      </c>
      <c r="BJ155" s="19" t="s">
        <v>84</v>
      </c>
      <c r="BK155" s="218">
        <f>ROUND(I155*H155,2)</f>
        <v>0</v>
      </c>
      <c r="BL155" s="19" t="s">
        <v>237</v>
      </c>
      <c r="BM155" s="217" t="s">
        <v>471</v>
      </c>
    </row>
    <row r="156" s="2" customFormat="1">
      <c r="A156" s="40"/>
      <c r="B156" s="41"/>
      <c r="C156" s="42"/>
      <c r="D156" s="226" t="s">
        <v>281</v>
      </c>
      <c r="E156" s="42"/>
      <c r="F156" s="247" t="s">
        <v>472</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281</v>
      </c>
      <c r="AU156" s="19" t="s">
        <v>86</v>
      </c>
    </row>
    <row r="157" s="13" customFormat="1">
      <c r="A157" s="13"/>
      <c r="B157" s="224"/>
      <c r="C157" s="225"/>
      <c r="D157" s="226" t="s">
        <v>152</v>
      </c>
      <c r="E157" s="227" t="s">
        <v>19</v>
      </c>
      <c r="F157" s="228" t="s">
        <v>473</v>
      </c>
      <c r="G157" s="225"/>
      <c r="H157" s="229">
        <v>10</v>
      </c>
      <c r="I157" s="230"/>
      <c r="J157" s="225"/>
      <c r="K157" s="225"/>
      <c r="L157" s="231"/>
      <c r="M157" s="232"/>
      <c r="N157" s="233"/>
      <c r="O157" s="233"/>
      <c r="P157" s="233"/>
      <c r="Q157" s="233"/>
      <c r="R157" s="233"/>
      <c r="S157" s="233"/>
      <c r="T157" s="234"/>
      <c r="U157" s="13"/>
      <c r="V157" s="13"/>
      <c r="W157" s="13"/>
      <c r="X157" s="13"/>
      <c r="Y157" s="13"/>
      <c r="Z157" s="13"/>
      <c r="AA157" s="13"/>
      <c r="AB157" s="13"/>
      <c r="AC157" s="13"/>
      <c r="AD157" s="13"/>
      <c r="AE157" s="13"/>
      <c r="AT157" s="235" t="s">
        <v>152</v>
      </c>
      <c r="AU157" s="235" t="s">
        <v>86</v>
      </c>
      <c r="AV157" s="13" t="s">
        <v>86</v>
      </c>
      <c r="AW157" s="13" t="s">
        <v>35</v>
      </c>
      <c r="AX157" s="13" t="s">
        <v>84</v>
      </c>
      <c r="AY157" s="235" t="s">
        <v>136</v>
      </c>
    </row>
    <row r="158" s="12" customFormat="1" ht="22.8" customHeight="1">
      <c r="A158" s="12"/>
      <c r="B158" s="190"/>
      <c r="C158" s="191"/>
      <c r="D158" s="192" t="s">
        <v>75</v>
      </c>
      <c r="E158" s="204" t="s">
        <v>254</v>
      </c>
      <c r="F158" s="204" t="s">
        <v>255</v>
      </c>
      <c r="G158" s="191"/>
      <c r="H158" s="191"/>
      <c r="I158" s="194"/>
      <c r="J158" s="205">
        <f>BK158</f>
        <v>0</v>
      </c>
      <c r="K158" s="191"/>
      <c r="L158" s="196"/>
      <c r="M158" s="197"/>
      <c r="N158" s="198"/>
      <c r="O158" s="198"/>
      <c r="P158" s="199">
        <f>SUM(P159:P172)</f>
        <v>0</v>
      </c>
      <c r="Q158" s="198"/>
      <c r="R158" s="199">
        <f>SUM(R159:R172)</f>
        <v>0.058439999999999999</v>
      </c>
      <c r="S158" s="198"/>
      <c r="T158" s="200">
        <f>SUM(T159:T172)</f>
        <v>0</v>
      </c>
      <c r="U158" s="12"/>
      <c r="V158" s="12"/>
      <c r="W158" s="12"/>
      <c r="X158" s="12"/>
      <c r="Y158" s="12"/>
      <c r="Z158" s="12"/>
      <c r="AA158" s="12"/>
      <c r="AB158" s="12"/>
      <c r="AC158" s="12"/>
      <c r="AD158" s="12"/>
      <c r="AE158" s="12"/>
      <c r="AR158" s="201" t="s">
        <v>86</v>
      </c>
      <c r="AT158" s="202" t="s">
        <v>75</v>
      </c>
      <c r="AU158" s="202" t="s">
        <v>84</v>
      </c>
      <c r="AY158" s="201" t="s">
        <v>136</v>
      </c>
      <c r="BK158" s="203">
        <f>SUM(BK159:BK172)</f>
        <v>0</v>
      </c>
    </row>
    <row r="159" s="2" customFormat="1" ht="16.5" customHeight="1">
      <c r="A159" s="40"/>
      <c r="B159" s="41"/>
      <c r="C159" s="206" t="s">
        <v>291</v>
      </c>
      <c r="D159" s="206" t="s">
        <v>139</v>
      </c>
      <c r="E159" s="207" t="s">
        <v>474</v>
      </c>
      <c r="F159" s="208" t="s">
        <v>475</v>
      </c>
      <c r="G159" s="209" t="s">
        <v>259</v>
      </c>
      <c r="H159" s="210">
        <v>3</v>
      </c>
      <c r="I159" s="211"/>
      <c r="J159" s="212">
        <f>ROUND(I159*H159,2)</f>
        <v>0</v>
      </c>
      <c r="K159" s="208" t="s">
        <v>143</v>
      </c>
      <c r="L159" s="46"/>
      <c r="M159" s="213" t="s">
        <v>19</v>
      </c>
      <c r="N159" s="214" t="s">
        <v>47</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237</v>
      </c>
      <c r="AT159" s="217" t="s">
        <v>139</v>
      </c>
      <c r="AU159" s="217" t="s">
        <v>86</v>
      </c>
      <c r="AY159" s="19" t="s">
        <v>136</v>
      </c>
      <c r="BE159" s="218">
        <f>IF(N159="základní",J159,0)</f>
        <v>0</v>
      </c>
      <c r="BF159" s="218">
        <f>IF(N159="snížená",J159,0)</f>
        <v>0</v>
      </c>
      <c r="BG159" s="218">
        <f>IF(N159="zákl. přenesená",J159,0)</f>
        <v>0</v>
      </c>
      <c r="BH159" s="218">
        <f>IF(N159="sníž. přenesená",J159,0)</f>
        <v>0</v>
      </c>
      <c r="BI159" s="218">
        <f>IF(N159="nulová",J159,0)</f>
        <v>0</v>
      </c>
      <c r="BJ159" s="19" t="s">
        <v>84</v>
      </c>
      <c r="BK159" s="218">
        <f>ROUND(I159*H159,2)</f>
        <v>0</v>
      </c>
      <c r="BL159" s="19" t="s">
        <v>237</v>
      </c>
      <c r="BM159" s="217" t="s">
        <v>476</v>
      </c>
    </row>
    <row r="160" s="2" customFormat="1">
      <c r="A160" s="40"/>
      <c r="B160" s="41"/>
      <c r="C160" s="42"/>
      <c r="D160" s="219" t="s">
        <v>146</v>
      </c>
      <c r="E160" s="42"/>
      <c r="F160" s="220" t="s">
        <v>477</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146</v>
      </c>
      <c r="AU160" s="19" t="s">
        <v>86</v>
      </c>
    </row>
    <row r="161" s="2" customFormat="1">
      <c r="A161" s="40"/>
      <c r="B161" s="41"/>
      <c r="C161" s="42"/>
      <c r="D161" s="226" t="s">
        <v>281</v>
      </c>
      <c r="E161" s="42"/>
      <c r="F161" s="247" t="s">
        <v>478</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281</v>
      </c>
      <c r="AU161" s="19" t="s">
        <v>86</v>
      </c>
    </row>
    <row r="162" s="13" customFormat="1">
      <c r="A162" s="13"/>
      <c r="B162" s="224"/>
      <c r="C162" s="225"/>
      <c r="D162" s="226" t="s">
        <v>152</v>
      </c>
      <c r="E162" s="227" t="s">
        <v>19</v>
      </c>
      <c r="F162" s="228" t="s">
        <v>479</v>
      </c>
      <c r="G162" s="225"/>
      <c r="H162" s="229">
        <v>3</v>
      </c>
      <c r="I162" s="230"/>
      <c r="J162" s="225"/>
      <c r="K162" s="225"/>
      <c r="L162" s="231"/>
      <c r="M162" s="232"/>
      <c r="N162" s="233"/>
      <c r="O162" s="233"/>
      <c r="P162" s="233"/>
      <c r="Q162" s="233"/>
      <c r="R162" s="233"/>
      <c r="S162" s="233"/>
      <c r="T162" s="234"/>
      <c r="U162" s="13"/>
      <c r="V162" s="13"/>
      <c r="W162" s="13"/>
      <c r="X162" s="13"/>
      <c r="Y162" s="13"/>
      <c r="Z162" s="13"/>
      <c r="AA162" s="13"/>
      <c r="AB162" s="13"/>
      <c r="AC162" s="13"/>
      <c r="AD162" s="13"/>
      <c r="AE162" s="13"/>
      <c r="AT162" s="235" t="s">
        <v>152</v>
      </c>
      <c r="AU162" s="235" t="s">
        <v>86</v>
      </c>
      <c r="AV162" s="13" t="s">
        <v>86</v>
      </c>
      <c r="AW162" s="13" t="s">
        <v>35</v>
      </c>
      <c r="AX162" s="13" t="s">
        <v>84</v>
      </c>
      <c r="AY162" s="235" t="s">
        <v>136</v>
      </c>
    </row>
    <row r="163" s="2" customFormat="1" ht="16.5" customHeight="1">
      <c r="A163" s="40"/>
      <c r="B163" s="41"/>
      <c r="C163" s="252" t="s">
        <v>297</v>
      </c>
      <c r="D163" s="252" t="s">
        <v>398</v>
      </c>
      <c r="E163" s="253" t="s">
        <v>480</v>
      </c>
      <c r="F163" s="254" t="s">
        <v>481</v>
      </c>
      <c r="G163" s="255" t="s">
        <v>259</v>
      </c>
      <c r="H163" s="256">
        <v>3</v>
      </c>
      <c r="I163" s="257"/>
      <c r="J163" s="258">
        <f>ROUND(I163*H163,2)</f>
        <v>0</v>
      </c>
      <c r="K163" s="254" t="s">
        <v>143</v>
      </c>
      <c r="L163" s="259"/>
      <c r="M163" s="260" t="s">
        <v>19</v>
      </c>
      <c r="N163" s="261" t="s">
        <v>47</v>
      </c>
      <c r="O163" s="86"/>
      <c r="P163" s="215">
        <f>O163*H163</f>
        <v>0</v>
      </c>
      <c r="Q163" s="215">
        <v>0.00089999999999999998</v>
      </c>
      <c r="R163" s="215">
        <f>Q163*H163</f>
        <v>0.0027000000000000001</v>
      </c>
      <c r="S163" s="215">
        <v>0</v>
      </c>
      <c r="T163" s="216">
        <f>S163*H163</f>
        <v>0</v>
      </c>
      <c r="U163" s="40"/>
      <c r="V163" s="40"/>
      <c r="W163" s="40"/>
      <c r="X163" s="40"/>
      <c r="Y163" s="40"/>
      <c r="Z163" s="40"/>
      <c r="AA163" s="40"/>
      <c r="AB163" s="40"/>
      <c r="AC163" s="40"/>
      <c r="AD163" s="40"/>
      <c r="AE163" s="40"/>
      <c r="AR163" s="217" t="s">
        <v>350</v>
      </c>
      <c r="AT163" s="217" t="s">
        <v>398</v>
      </c>
      <c r="AU163" s="217" t="s">
        <v>86</v>
      </c>
      <c r="AY163" s="19" t="s">
        <v>136</v>
      </c>
      <c r="BE163" s="218">
        <f>IF(N163="základní",J163,0)</f>
        <v>0</v>
      </c>
      <c r="BF163" s="218">
        <f>IF(N163="snížená",J163,0)</f>
        <v>0</v>
      </c>
      <c r="BG163" s="218">
        <f>IF(N163="zákl. přenesená",J163,0)</f>
        <v>0</v>
      </c>
      <c r="BH163" s="218">
        <f>IF(N163="sníž. přenesená",J163,0)</f>
        <v>0</v>
      </c>
      <c r="BI163" s="218">
        <f>IF(N163="nulová",J163,0)</f>
        <v>0</v>
      </c>
      <c r="BJ163" s="19" t="s">
        <v>84</v>
      </c>
      <c r="BK163" s="218">
        <f>ROUND(I163*H163,2)</f>
        <v>0</v>
      </c>
      <c r="BL163" s="19" t="s">
        <v>237</v>
      </c>
      <c r="BM163" s="217" t="s">
        <v>482</v>
      </c>
    </row>
    <row r="164" s="2" customFormat="1">
      <c r="A164" s="40"/>
      <c r="B164" s="41"/>
      <c r="C164" s="42"/>
      <c r="D164" s="226" t="s">
        <v>281</v>
      </c>
      <c r="E164" s="42"/>
      <c r="F164" s="247" t="s">
        <v>478</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281</v>
      </c>
      <c r="AU164" s="19" t="s">
        <v>86</v>
      </c>
    </row>
    <row r="165" s="2" customFormat="1" ht="16.5" customHeight="1">
      <c r="A165" s="40"/>
      <c r="B165" s="41"/>
      <c r="C165" s="252" t="s">
        <v>302</v>
      </c>
      <c r="D165" s="252" t="s">
        <v>398</v>
      </c>
      <c r="E165" s="253" t="s">
        <v>483</v>
      </c>
      <c r="F165" s="254" t="s">
        <v>484</v>
      </c>
      <c r="G165" s="255" t="s">
        <v>259</v>
      </c>
      <c r="H165" s="256">
        <v>3</v>
      </c>
      <c r="I165" s="257"/>
      <c r="J165" s="258">
        <f>ROUND(I165*H165,2)</f>
        <v>0</v>
      </c>
      <c r="K165" s="254" t="s">
        <v>143</v>
      </c>
      <c r="L165" s="259"/>
      <c r="M165" s="260" t="s">
        <v>19</v>
      </c>
      <c r="N165" s="261" t="s">
        <v>47</v>
      </c>
      <c r="O165" s="86"/>
      <c r="P165" s="215">
        <f>O165*H165</f>
        <v>0</v>
      </c>
      <c r="Q165" s="215">
        <v>0.00010000000000000001</v>
      </c>
      <c r="R165" s="215">
        <f>Q165*H165</f>
        <v>0.00030000000000000003</v>
      </c>
      <c r="S165" s="215">
        <v>0</v>
      </c>
      <c r="T165" s="216">
        <f>S165*H165</f>
        <v>0</v>
      </c>
      <c r="U165" s="40"/>
      <c r="V165" s="40"/>
      <c r="W165" s="40"/>
      <c r="X165" s="40"/>
      <c r="Y165" s="40"/>
      <c r="Z165" s="40"/>
      <c r="AA165" s="40"/>
      <c r="AB165" s="40"/>
      <c r="AC165" s="40"/>
      <c r="AD165" s="40"/>
      <c r="AE165" s="40"/>
      <c r="AR165" s="217" t="s">
        <v>350</v>
      </c>
      <c r="AT165" s="217" t="s">
        <v>398</v>
      </c>
      <c r="AU165" s="217" t="s">
        <v>86</v>
      </c>
      <c r="AY165" s="19" t="s">
        <v>136</v>
      </c>
      <c r="BE165" s="218">
        <f>IF(N165="základní",J165,0)</f>
        <v>0</v>
      </c>
      <c r="BF165" s="218">
        <f>IF(N165="snížená",J165,0)</f>
        <v>0</v>
      </c>
      <c r="BG165" s="218">
        <f>IF(N165="zákl. přenesená",J165,0)</f>
        <v>0</v>
      </c>
      <c r="BH165" s="218">
        <f>IF(N165="sníž. přenesená",J165,0)</f>
        <v>0</v>
      </c>
      <c r="BI165" s="218">
        <f>IF(N165="nulová",J165,0)</f>
        <v>0</v>
      </c>
      <c r="BJ165" s="19" t="s">
        <v>84</v>
      </c>
      <c r="BK165" s="218">
        <f>ROUND(I165*H165,2)</f>
        <v>0</v>
      </c>
      <c r="BL165" s="19" t="s">
        <v>237</v>
      </c>
      <c r="BM165" s="217" t="s">
        <v>485</v>
      </c>
    </row>
    <row r="166" s="2" customFormat="1">
      <c r="A166" s="40"/>
      <c r="B166" s="41"/>
      <c r="C166" s="42"/>
      <c r="D166" s="226" t="s">
        <v>281</v>
      </c>
      <c r="E166" s="42"/>
      <c r="F166" s="247" t="s">
        <v>478</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281</v>
      </c>
      <c r="AU166" s="19" t="s">
        <v>86</v>
      </c>
    </row>
    <row r="167" s="2" customFormat="1" ht="24.15" customHeight="1">
      <c r="A167" s="40"/>
      <c r="B167" s="41"/>
      <c r="C167" s="206" t="s">
        <v>309</v>
      </c>
      <c r="D167" s="206" t="s">
        <v>139</v>
      </c>
      <c r="E167" s="207" t="s">
        <v>486</v>
      </c>
      <c r="F167" s="208" t="s">
        <v>487</v>
      </c>
      <c r="G167" s="209" t="s">
        <v>198</v>
      </c>
      <c r="H167" s="210">
        <v>7.5</v>
      </c>
      <c r="I167" s="211"/>
      <c r="J167" s="212">
        <f>ROUND(I167*H167,2)</f>
        <v>0</v>
      </c>
      <c r="K167" s="208" t="s">
        <v>143</v>
      </c>
      <c r="L167" s="46"/>
      <c r="M167" s="213" t="s">
        <v>19</v>
      </c>
      <c r="N167" s="214" t="s">
        <v>47</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237</v>
      </c>
      <c r="AT167" s="217" t="s">
        <v>139</v>
      </c>
      <c r="AU167" s="217" t="s">
        <v>86</v>
      </c>
      <c r="AY167" s="19" t="s">
        <v>136</v>
      </c>
      <c r="BE167" s="218">
        <f>IF(N167="základní",J167,0)</f>
        <v>0</v>
      </c>
      <c r="BF167" s="218">
        <f>IF(N167="snížená",J167,0)</f>
        <v>0</v>
      </c>
      <c r="BG167" s="218">
        <f>IF(N167="zákl. přenesená",J167,0)</f>
        <v>0</v>
      </c>
      <c r="BH167" s="218">
        <f>IF(N167="sníž. přenesená",J167,0)</f>
        <v>0</v>
      </c>
      <c r="BI167" s="218">
        <f>IF(N167="nulová",J167,0)</f>
        <v>0</v>
      </c>
      <c r="BJ167" s="19" t="s">
        <v>84</v>
      </c>
      <c r="BK167" s="218">
        <f>ROUND(I167*H167,2)</f>
        <v>0</v>
      </c>
      <c r="BL167" s="19" t="s">
        <v>237</v>
      </c>
      <c r="BM167" s="217" t="s">
        <v>488</v>
      </c>
    </row>
    <row r="168" s="2" customFormat="1">
      <c r="A168" s="40"/>
      <c r="B168" s="41"/>
      <c r="C168" s="42"/>
      <c r="D168" s="219" t="s">
        <v>146</v>
      </c>
      <c r="E168" s="42"/>
      <c r="F168" s="220" t="s">
        <v>489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146</v>
      </c>
      <c r="AU168" s="19" t="s">
        <v>86</v>
      </c>
    </row>
    <row r="169" s="2" customFormat="1" ht="16.5" customHeight="1">
      <c r="A169" s="40"/>
      <c r="B169" s="41"/>
      <c r="C169" s="252" t="s">
        <v>317</v>
      </c>
      <c r="D169" s="252" t="s">
        <v>398</v>
      </c>
      <c r="E169" s="253" t="s">
        <v>490</v>
      </c>
      <c r="F169" s="254" t="s">
        <v>491</v>
      </c>
      <c r="G169" s="255" t="s">
        <v>198</v>
      </c>
      <c r="H169" s="256">
        <v>9</v>
      </c>
      <c r="I169" s="257"/>
      <c r="J169" s="258">
        <f>ROUND(I169*H169,2)</f>
        <v>0</v>
      </c>
      <c r="K169" s="254" t="s">
        <v>143</v>
      </c>
      <c r="L169" s="259"/>
      <c r="M169" s="260" t="s">
        <v>19</v>
      </c>
      <c r="N169" s="261" t="s">
        <v>47</v>
      </c>
      <c r="O169" s="86"/>
      <c r="P169" s="215">
        <f>O169*H169</f>
        <v>0</v>
      </c>
      <c r="Q169" s="215">
        <v>0.0061599999999999997</v>
      </c>
      <c r="R169" s="215">
        <f>Q169*H169</f>
        <v>0.055439999999999996</v>
      </c>
      <c r="S169" s="215">
        <v>0</v>
      </c>
      <c r="T169" s="216">
        <f>S169*H169</f>
        <v>0</v>
      </c>
      <c r="U169" s="40"/>
      <c r="V169" s="40"/>
      <c r="W169" s="40"/>
      <c r="X169" s="40"/>
      <c r="Y169" s="40"/>
      <c r="Z169" s="40"/>
      <c r="AA169" s="40"/>
      <c r="AB169" s="40"/>
      <c r="AC169" s="40"/>
      <c r="AD169" s="40"/>
      <c r="AE169" s="40"/>
      <c r="AR169" s="217" t="s">
        <v>350</v>
      </c>
      <c r="AT169" s="217" t="s">
        <v>398</v>
      </c>
      <c r="AU169" s="217" t="s">
        <v>86</v>
      </c>
      <c r="AY169" s="19" t="s">
        <v>136</v>
      </c>
      <c r="BE169" s="218">
        <f>IF(N169="základní",J169,0)</f>
        <v>0</v>
      </c>
      <c r="BF169" s="218">
        <f>IF(N169="snížená",J169,0)</f>
        <v>0</v>
      </c>
      <c r="BG169" s="218">
        <f>IF(N169="zákl. přenesená",J169,0)</f>
        <v>0</v>
      </c>
      <c r="BH169" s="218">
        <f>IF(N169="sníž. přenesená",J169,0)</f>
        <v>0</v>
      </c>
      <c r="BI169" s="218">
        <f>IF(N169="nulová",J169,0)</f>
        <v>0</v>
      </c>
      <c r="BJ169" s="19" t="s">
        <v>84</v>
      </c>
      <c r="BK169" s="218">
        <f>ROUND(I169*H169,2)</f>
        <v>0</v>
      </c>
      <c r="BL169" s="19" t="s">
        <v>237</v>
      </c>
      <c r="BM169" s="217" t="s">
        <v>492</v>
      </c>
    </row>
    <row r="170" s="13" customFormat="1">
      <c r="A170" s="13"/>
      <c r="B170" s="224"/>
      <c r="C170" s="225"/>
      <c r="D170" s="226" t="s">
        <v>152</v>
      </c>
      <c r="E170" s="227" t="s">
        <v>19</v>
      </c>
      <c r="F170" s="228" t="s">
        <v>493</v>
      </c>
      <c r="G170" s="225"/>
      <c r="H170" s="229">
        <v>9</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152</v>
      </c>
      <c r="AU170" s="235" t="s">
        <v>86</v>
      </c>
      <c r="AV170" s="13" t="s">
        <v>86</v>
      </c>
      <c r="AW170" s="13" t="s">
        <v>35</v>
      </c>
      <c r="AX170" s="13" t="s">
        <v>84</v>
      </c>
      <c r="AY170" s="235" t="s">
        <v>136</v>
      </c>
    </row>
    <row r="171" s="2" customFormat="1" ht="24.15" customHeight="1">
      <c r="A171" s="40"/>
      <c r="B171" s="41"/>
      <c r="C171" s="206" t="s">
        <v>323</v>
      </c>
      <c r="D171" s="206" t="s">
        <v>139</v>
      </c>
      <c r="E171" s="207" t="s">
        <v>494</v>
      </c>
      <c r="F171" s="208" t="s">
        <v>495</v>
      </c>
      <c r="G171" s="209" t="s">
        <v>213</v>
      </c>
      <c r="H171" s="210">
        <v>0.058000000000000003</v>
      </c>
      <c r="I171" s="211"/>
      <c r="J171" s="212">
        <f>ROUND(I171*H171,2)</f>
        <v>0</v>
      </c>
      <c r="K171" s="208" t="s">
        <v>143</v>
      </c>
      <c r="L171" s="46"/>
      <c r="M171" s="213" t="s">
        <v>19</v>
      </c>
      <c r="N171" s="214" t="s">
        <v>47</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237</v>
      </c>
      <c r="AT171" s="217" t="s">
        <v>139</v>
      </c>
      <c r="AU171" s="217" t="s">
        <v>86</v>
      </c>
      <c r="AY171" s="19" t="s">
        <v>136</v>
      </c>
      <c r="BE171" s="218">
        <f>IF(N171="základní",J171,0)</f>
        <v>0</v>
      </c>
      <c r="BF171" s="218">
        <f>IF(N171="snížená",J171,0)</f>
        <v>0</v>
      </c>
      <c r="BG171" s="218">
        <f>IF(N171="zákl. přenesená",J171,0)</f>
        <v>0</v>
      </c>
      <c r="BH171" s="218">
        <f>IF(N171="sníž. přenesená",J171,0)</f>
        <v>0</v>
      </c>
      <c r="BI171" s="218">
        <f>IF(N171="nulová",J171,0)</f>
        <v>0</v>
      </c>
      <c r="BJ171" s="19" t="s">
        <v>84</v>
      </c>
      <c r="BK171" s="218">
        <f>ROUND(I171*H171,2)</f>
        <v>0</v>
      </c>
      <c r="BL171" s="19" t="s">
        <v>237</v>
      </c>
      <c r="BM171" s="217" t="s">
        <v>496</v>
      </c>
    </row>
    <row r="172" s="2" customFormat="1">
      <c r="A172" s="40"/>
      <c r="B172" s="41"/>
      <c r="C172" s="42"/>
      <c r="D172" s="219" t="s">
        <v>146</v>
      </c>
      <c r="E172" s="42"/>
      <c r="F172" s="220" t="s">
        <v>497</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146</v>
      </c>
      <c r="AU172" s="19" t="s">
        <v>86</v>
      </c>
    </row>
    <row r="173" s="12" customFormat="1" ht="22.8" customHeight="1">
      <c r="A173" s="12"/>
      <c r="B173" s="190"/>
      <c r="C173" s="191"/>
      <c r="D173" s="192" t="s">
        <v>75</v>
      </c>
      <c r="E173" s="204" t="s">
        <v>274</v>
      </c>
      <c r="F173" s="204" t="s">
        <v>275</v>
      </c>
      <c r="G173" s="191"/>
      <c r="H173" s="191"/>
      <c r="I173" s="194"/>
      <c r="J173" s="205">
        <f>BK173</f>
        <v>0</v>
      </c>
      <c r="K173" s="191"/>
      <c r="L173" s="196"/>
      <c r="M173" s="197"/>
      <c r="N173" s="198"/>
      <c r="O173" s="198"/>
      <c r="P173" s="199">
        <f>SUM(P174:P196)</f>
        <v>0</v>
      </c>
      <c r="Q173" s="198"/>
      <c r="R173" s="199">
        <f>SUM(R174:R196)</f>
        <v>2.1313934000000003</v>
      </c>
      <c r="S173" s="198"/>
      <c r="T173" s="200">
        <f>SUM(T174:T196)</f>
        <v>0</v>
      </c>
      <c r="U173" s="12"/>
      <c r="V173" s="12"/>
      <c r="W173" s="12"/>
      <c r="X173" s="12"/>
      <c r="Y173" s="12"/>
      <c r="Z173" s="12"/>
      <c r="AA173" s="12"/>
      <c r="AB173" s="12"/>
      <c r="AC173" s="12"/>
      <c r="AD173" s="12"/>
      <c r="AE173" s="12"/>
      <c r="AR173" s="201" t="s">
        <v>86</v>
      </c>
      <c r="AT173" s="202" t="s">
        <v>75</v>
      </c>
      <c r="AU173" s="202" t="s">
        <v>84</v>
      </c>
      <c r="AY173" s="201" t="s">
        <v>136</v>
      </c>
      <c r="BK173" s="203">
        <f>SUM(BK174:BK196)</f>
        <v>0</v>
      </c>
    </row>
    <row r="174" s="2" customFormat="1" ht="24.15" customHeight="1">
      <c r="A174" s="40"/>
      <c r="B174" s="41"/>
      <c r="C174" s="206" t="s">
        <v>331</v>
      </c>
      <c r="D174" s="206" t="s">
        <v>139</v>
      </c>
      <c r="E174" s="207" t="s">
        <v>498</v>
      </c>
      <c r="F174" s="208" t="s">
        <v>499</v>
      </c>
      <c r="G174" s="209" t="s">
        <v>142</v>
      </c>
      <c r="H174" s="210">
        <v>19.690000000000001</v>
      </c>
      <c r="I174" s="211"/>
      <c r="J174" s="212">
        <f>ROUND(I174*H174,2)</f>
        <v>0</v>
      </c>
      <c r="K174" s="208" t="s">
        <v>143</v>
      </c>
      <c r="L174" s="46"/>
      <c r="M174" s="213" t="s">
        <v>19</v>
      </c>
      <c r="N174" s="214" t="s">
        <v>47</v>
      </c>
      <c r="O174" s="86"/>
      <c r="P174" s="215">
        <f>O174*H174</f>
        <v>0</v>
      </c>
      <c r="Q174" s="215">
        <v>0.022610000000000002</v>
      </c>
      <c r="R174" s="215">
        <f>Q174*H174</f>
        <v>0.44519090000000006</v>
      </c>
      <c r="S174" s="215">
        <v>0</v>
      </c>
      <c r="T174" s="216">
        <f>S174*H174</f>
        <v>0</v>
      </c>
      <c r="U174" s="40"/>
      <c r="V174" s="40"/>
      <c r="W174" s="40"/>
      <c r="X174" s="40"/>
      <c r="Y174" s="40"/>
      <c r="Z174" s="40"/>
      <c r="AA174" s="40"/>
      <c r="AB174" s="40"/>
      <c r="AC174" s="40"/>
      <c r="AD174" s="40"/>
      <c r="AE174" s="40"/>
      <c r="AR174" s="217" t="s">
        <v>237</v>
      </c>
      <c r="AT174" s="217" t="s">
        <v>139</v>
      </c>
      <c r="AU174" s="217" t="s">
        <v>86</v>
      </c>
      <c r="AY174" s="19" t="s">
        <v>136</v>
      </c>
      <c r="BE174" s="218">
        <f>IF(N174="základní",J174,0)</f>
        <v>0</v>
      </c>
      <c r="BF174" s="218">
        <f>IF(N174="snížená",J174,0)</f>
        <v>0</v>
      </c>
      <c r="BG174" s="218">
        <f>IF(N174="zákl. přenesená",J174,0)</f>
        <v>0</v>
      </c>
      <c r="BH174" s="218">
        <f>IF(N174="sníž. přenesená",J174,0)</f>
        <v>0</v>
      </c>
      <c r="BI174" s="218">
        <f>IF(N174="nulová",J174,0)</f>
        <v>0</v>
      </c>
      <c r="BJ174" s="19" t="s">
        <v>84</v>
      </c>
      <c r="BK174" s="218">
        <f>ROUND(I174*H174,2)</f>
        <v>0</v>
      </c>
      <c r="BL174" s="19" t="s">
        <v>237</v>
      </c>
      <c r="BM174" s="217" t="s">
        <v>500</v>
      </c>
    </row>
    <row r="175" s="2" customFormat="1">
      <c r="A175" s="40"/>
      <c r="B175" s="41"/>
      <c r="C175" s="42"/>
      <c r="D175" s="219" t="s">
        <v>146</v>
      </c>
      <c r="E175" s="42"/>
      <c r="F175" s="220" t="s">
        <v>501</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146</v>
      </c>
      <c r="AU175" s="19" t="s">
        <v>86</v>
      </c>
    </row>
    <row r="176" s="2" customFormat="1">
      <c r="A176" s="40"/>
      <c r="B176" s="41"/>
      <c r="C176" s="42"/>
      <c r="D176" s="226" t="s">
        <v>281</v>
      </c>
      <c r="E176" s="42"/>
      <c r="F176" s="247" t="s">
        <v>502</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281</v>
      </c>
      <c r="AU176" s="19" t="s">
        <v>86</v>
      </c>
    </row>
    <row r="177" s="13" customFormat="1">
      <c r="A177" s="13"/>
      <c r="B177" s="224"/>
      <c r="C177" s="225"/>
      <c r="D177" s="226" t="s">
        <v>152</v>
      </c>
      <c r="E177" s="227" t="s">
        <v>19</v>
      </c>
      <c r="F177" s="228" t="s">
        <v>283</v>
      </c>
      <c r="G177" s="225"/>
      <c r="H177" s="229">
        <v>8.5899999999999999</v>
      </c>
      <c r="I177" s="230"/>
      <c r="J177" s="225"/>
      <c r="K177" s="225"/>
      <c r="L177" s="231"/>
      <c r="M177" s="232"/>
      <c r="N177" s="233"/>
      <c r="O177" s="233"/>
      <c r="P177" s="233"/>
      <c r="Q177" s="233"/>
      <c r="R177" s="233"/>
      <c r="S177" s="233"/>
      <c r="T177" s="234"/>
      <c r="U177" s="13"/>
      <c r="V177" s="13"/>
      <c r="W177" s="13"/>
      <c r="X177" s="13"/>
      <c r="Y177" s="13"/>
      <c r="Z177" s="13"/>
      <c r="AA177" s="13"/>
      <c r="AB177" s="13"/>
      <c r="AC177" s="13"/>
      <c r="AD177" s="13"/>
      <c r="AE177" s="13"/>
      <c r="AT177" s="235" t="s">
        <v>152</v>
      </c>
      <c r="AU177" s="235" t="s">
        <v>86</v>
      </c>
      <c r="AV177" s="13" t="s">
        <v>86</v>
      </c>
      <c r="AW177" s="13" t="s">
        <v>35</v>
      </c>
      <c r="AX177" s="13" t="s">
        <v>76</v>
      </c>
      <c r="AY177" s="235" t="s">
        <v>136</v>
      </c>
    </row>
    <row r="178" s="13" customFormat="1">
      <c r="A178" s="13"/>
      <c r="B178" s="224"/>
      <c r="C178" s="225"/>
      <c r="D178" s="226" t="s">
        <v>152</v>
      </c>
      <c r="E178" s="227" t="s">
        <v>19</v>
      </c>
      <c r="F178" s="228" t="s">
        <v>503</v>
      </c>
      <c r="G178" s="225"/>
      <c r="H178" s="229">
        <v>3.5</v>
      </c>
      <c r="I178" s="230"/>
      <c r="J178" s="225"/>
      <c r="K178" s="225"/>
      <c r="L178" s="231"/>
      <c r="M178" s="232"/>
      <c r="N178" s="233"/>
      <c r="O178" s="233"/>
      <c r="P178" s="233"/>
      <c r="Q178" s="233"/>
      <c r="R178" s="233"/>
      <c r="S178" s="233"/>
      <c r="T178" s="234"/>
      <c r="U178" s="13"/>
      <c r="V178" s="13"/>
      <c r="W178" s="13"/>
      <c r="X178" s="13"/>
      <c r="Y178" s="13"/>
      <c r="Z178" s="13"/>
      <c r="AA178" s="13"/>
      <c r="AB178" s="13"/>
      <c r="AC178" s="13"/>
      <c r="AD178" s="13"/>
      <c r="AE178" s="13"/>
      <c r="AT178" s="235" t="s">
        <v>152</v>
      </c>
      <c r="AU178" s="235" t="s">
        <v>86</v>
      </c>
      <c r="AV178" s="13" t="s">
        <v>86</v>
      </c>
      <c r="AW178" s="13" t="s">
        <v>35</v>
      </c>
      <c r="AX178" s="13" t="s">
        <v>76</v>
      </c>
      <c r="AY178" s="235" t="s">
        <v>136</v>
      </c>
    </row>
    <row r="179" s="13" customFormat="1">
      <c r="A179" s="13"/>
      <c r="B179" s="224"/>
      <c r="C179" s="225"/>
      <c r="D179" s="226" t="s">
        <v>152</v>
      </c>
      <c r="E179" s="227" t="s">
        <v>19</v>
      </c>
      <c r="F179" s="228" t="s">
        <v>504</v>
      </c>
      <c r="G179" s="225"/>
      <c r="H179" s="229">
        <v>7.5999999999999996</v>
      </c>
      <c r="I179" s="230"/>
      <c r="J179" s="225"/>
      <c r="K179" s="225"/>
      <c r="L179" s="231"/>
      <c r="M179" s="232"/>
      <c r="N179" s="233"/>
      <c r="O179" s="233"/>
      <c r="P179" s="233"/>
      <c r="Q179" s="233"/>
      <c r="R179" s="233"/>
      <c r="S179" s="233"/>
      <c r="T179" s="234"/>
      <c r="U179" s="13"/>
      <c r="V179" s="13"/>
      <c r="W179" s="13"/>
      <c r="X179" s="13"/>
      <c r="Y179" s="13"/>
      <c r="Z179" s="13"/>
      <c r="AA179" s="13"/>
      <c r="AB179" s="13"/>
      <c r="AC179" s="13"/>
      <c r="AD179" s="13"/>
      <c r="AE179" s="13"/>
      <c r="AT179" s="235" t="s">
        <v>152</v>
      </c>
      <c r="AU179" s="235" t="s">
        <v>86</v>
      </c>
      <c r="AV179" s="13" t="s">
        <v>86</v>
      </c>
      <c r="AW179" s="13" t="s">
        <v>35</v>
      </c>
      <c r="AX179" s="13" t="s">
        <v>76</v>
      </c>
      <c r="AY179" s="235" t="s">
        <v>136</v>
      </c>
    </row>
    <row r="180" s="14" customFormat="1">
      <c r="A180" s="14"/>
      <c r="B180" s="236"/>
      <c r="C180" s="237"/>
      <c r="D180" s="226" t="s">
        <v>152</v>
      </c>
      <c r="E180" s="238" t="s">
        <v>19</v>
      </c>
      <c r="F180" s="239" t="s">
        <v>172</v>
      </c>
      <c r="G180" s="237"/>
      <c r="H180" s="240">
        <v>19.689999999999998</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152</v>
      </c>
      <c r="AU180" s="246" t="s">
        <v>86</v>
      </c>
      <c r="AV180" s="14" t="s">
        <v>144</v>
      </c>
      <c r="AW180" s="14" t="s">
        <v>35</v>
      </c>
      <c r="AX180" s="14" t="s">
        <v>84</v>
      </c>
      <c r="AY180" s="246" t="s">
        <v>136</v>
      </c>
    </row>
    <row r="181" s="2" customFormat="1" ht="33" customHeight="1">
      <c r="A181" s="40"/>
      <c r="B181" s="41"/>
      <c r="C181" s="206" t="s">
        <v>341</v>
      </c>
      <c r="D181" s="206" t="s">
        <v>139</v>
      </c>
      <c r="E181" s="207" t="s">
        <v>505</v>
      </c>
      <c r="F181" s="208" t="s">
        <v>506</v>
      </c>
      <c r="G181" s="209" t="s">
        <v>198</v>
      </c>
      <c r="H181" s="210">
        <v>16.850000000000001</v>
      </c>
      <c r="I181" s="211"/>
      <c r="J181" s="212">
        <f>ROUND(I181*H181,2)</f>
        <v>0</v>
      </c>
      <c r="K181" s="208" t="s">
        <v>143</v>
      </c>
      <c r="L181" s="46"/>
      <c r="M181" s="213" t="s">
        <v>19</v>
      </c>
      <c r="N181" s="214" t="s">
        <v>47</v>
      </c>
      <c r="O181" s="86"/>
      <c r="P181" s="215">
        <f>O181*H181</f>
        <v>0</v>
      </c>
      <c r="Q181" s="215">
        <v>0.03107</v>
      </c>
      <c r="R181" s="215">
        <f>Q181*H181</f>
        <v>0.52352950000000009</v>
      </c>
      <c r="S181" s="215">
        <v>0</v>
      </c>
      <c r="T181" s="216">
        <f>S181*H181</f>
        <v>0</v>
      </c>
      <c r="U181" s="40"/>
      <c r="V181" s="40"/>
      <c r="W181" s="40"/>
      <c r="X181" s="40"/>
      <c r="Y181" s="40"/>
      <c r="Z181" s="40"/>
      <c r="AA181" s="40"/>
      <c r="AB181" s="40"/>
      <c r="AC181" s="40"/>
      <c r="AD181" s="40"/>
      <c r="AE181" s="40"/>
      <c r="AR181" s="217" t="s">
        <v>237</v>
      </c>
      <c r="AT181" s="217" t="s">
        <v>139</v>
      </c>
      <c r="AU181" s="217" t="s">
        <v>86</v>
      </c>
      <c r="AY181" s="19" t="s">
        <v>136</v>
      </c>
      <c r="BE181" s="218">
        <f>IF(N181="základní",J181,0)</f>
        <v>0</v>
      </c>
      <c r="BF181" s="218">
        <f>IF(N181="snížená",J181,0)</f>
        <v>0</v>
      </c>
      <c r="BG181" s="218">
        <f>IF(N181="zákl. přenesená",J181,0)</f>
        <v>0</v>
      </c>
      <c r="BH181" s="218">
        <f>IF(N181="sníž. přenesená",J181,0)</f>
        <v>0</v>
      </c>
      <c r="BI181" s="218">
        <f>IF(N181="nulová",J181,0)</f>
        <v>0</v>
      </c>
      <c r="BJ181" s="19" t="s">
        <v>84</v>
      </c>
      <c r="BK181" s="218">
        <f>ROUND(I181*H181,2)</f>
        <v>0</v>
      </c>
      <c r="BL181" s="19" t="s">
        <v>237</v>
      </c>
      <c r="BM181" s="217" t="s">
        <v>507</v>
      </c>
    </row>
    <row r="182" s="2" customFormat="1">
      <c r="A182" s="40"/>
      <c r="B182" s="41"/>
      <c r="C182" s="42"/>
      <c r="D182" s="219" t="s">
        <v>146</v>
      </c>
      <c r="E182" s="42"/>
      <c r="F182" s="220" t="s">
        <v>508</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146</v>
      </c>
      <c r="AU182" s="19" t="s">
        <v>86</v>
      </c>
    </row>
    <row r="183" s="2" customFormat="1">
      <c r="A183" s="40"/>
      <c r="B183" s="41"/>
      <c r="C183" s="42"/>
      <c r="D183" s="226" t="s">
        <v>281</v>
      </c>
      <c r="E183" s="42"/>
      <c r="F183" s="247" t="s">
        <v>509</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281</v>
      </c>
      <c r="AU183" s="19" t="s">
        <v>86</v>
      </c>
    </row>
    <row r="184" s="13" customFormat="1">
      <c r="A184" s="13"/>
      <c r="B184" s="224"/>
      <c r="C184" s="225"/>
      <c r="D184" s="226" t="s">
        <v>152</v>
      </c>
      <c r="E184" s="227" t="s">
        <v>19</v>
      </c>
      <c r="F184" s="228" t="s">
        <v>510</v>
      </c>
      <c r="G184" s="225"/>
      <c r="H184" s="229">
        <v>16.850000000000001</v>
      </c>
      <c r="I184" s="230"/>
      <c r="J184" s="225"/>
      <c r="K184" s="225"/>
      <c r="L184" s="231"/>
      <c r="M184" s="232"/>
      <c r="N184" s="233"/>
      <c r="O184" s="233"/>
      <c r="P184" s="233"/>
      <c r="Q184" s="233"/>
      <c r="R184" s="233"/>
      <c r="S184" s="233"/>
      <c r="T184" s="234"/>
      <c r="U184" s="13"/>
      <c r="V184" s="13"/>
      <c r="W184" s="13"/>
      <c r="X184" s="13"/>
      <c r="Y184" s="13"/>
      <c r="Z184" s="13"/>
      <c r="AA184" s="13"/>
      <c r="AB184" s="13"/>
      <c r="AC184" s="13"/>
      <c r="AD184" s="13"/>
      <c r="AE184" s="13"/>
      <c r="AT184" s="235" t="s">
        <v>152</v>
      </c>
      <c r="AU184" s="235" t="s">
        <v>86</v>
      </c>
      <c r="AV184" s="13" t="s">
        <v>86</v>
      </c>
      <c r="AW184" s="13" t="s">
        <v>35</v>
      </c>
      <c r="AX184" s="13" t="s">
        <v>84</v>
      </c>
      <c r="AY184" s="235" t="s">
        <v>136</v>
      </c>
    </row>
    <row r="185" s="2" customFormat="1" ht="24.15" customHeight="1">
      <c r="A185" s="40"/>
      <c r="B185" s="41"/>
      <c r="C185" s="206" t="s">
        <v>350</v>
      </c>
      <c r="D185" s="206" t="s">
        <v>139</v>
      </c>
      <c r="E185" s="207" t="s">
        <v>511</v>
      </c>
      <c r="F185" s="208" t="s">
        <v>512</v>
      </c>
      <c r="G185" s="209" t="s">
        <v>142</v>
      </c>
      <c r="H185" s="210">
        <v>75.700000000000003</v>
      </c>
      <c r="I185" s="211"/>
      <c r="J185" s="212">
        <f>ROUND(I185*H185,2)</f>
        <v>0</v>
      </c>
      <c r="K185" s="208" t="s">
        <v>143</v>
      </c>
      <c r="L185" s="46"/>
      <c r="M185" s="213" t="s">
        <v>19</v>
      </c>
      <c r="N185" s="214" t="s">
        <v>47</v>
      </c>
      <c r="O185" s="86"/>
      <c r="P185" s="215">
        <f>O185*H185</f>
        <v>0</v>
      </c>
      <c r="Q185" s="215">
        <v>0.0070499999999999998</v>
      </c>
      <c r="R185" s="215">
        <f>Q185*H185</f>
        <v>0.53368499999999996</v>
      </c>
      <c r="S185" s="215">
        <v>0</v>
      </c>
      <c r="T185" s="216">
        <f>S185*H185</f>
        <v>0</v>
      </c>
      <c r="U185" s="40"/>
      <c r="V185" s="40"/>
      <c r="W185" s="40"/>
      <c r="X185" s="40"/>
      <c r="Y185" s="40"/>
      <c r="Z185" s="40"/>
      <c r="AA185" s="40"/>
      <c r="AB185" s="40"/>
      <c r="AC185" s="40"/>
      <c r="AD185" s="40"/>
      <c r="AE185" s="40"/>
      <c r="AR185" s="217" t="s">
        <v>237</v>
      </c>
      <c r="AT185" s="217" t="s">
        <v>139</v>
      </c>
      <c r="AU185" s="217" t="s">
        <v>86</v>
      </c>
      <c r="AY185" s="19" t="s">
        <v>136</v>
      </c>
      <c r="BE185" s="218">
        <f>IF(N185="základní",J185,0)</f>
        <v>0</v>
      </c>
      <c r="BF185" s="218">
        <f>IF(N185="snížená",J185,0)</f>
        <v>0</v>
      </c>
      <c r="BG185" s="218">
        <f>IF(N185="zákl. přenesená",J185,0)</f>
        <v>0</v>
      </c>
      <c r="BH185" s="218">
        <f>IF(N185="sníž. přenesená",J185,0)</f>
        <v>0</v>
      </c>
      <c r="BI185" s="218">
        <f>IF(N185="nulová",J185,0)</f>
        <v>0</v>
      </c>
      <c r="BJ185" s="19" t="s">
        <v>84</v>
      </c>
      <c r="BK185" s="218">
        <f>ROUND(I185*H185,2)</f>
        <v>0</v>
      </c>
      <c r="BL185" s="19" t="s">
        <v>237</v>
      </c>
      <c r="BM185" s="217" t="s">
        <v>513</v>
      </c>
    </row>
    <row r="186" s="2" customFormat="1">
      <c r="A186" s="40"/>
      <c r="B186" s="41"/>
      <c r="C186" s="42"/>
      <c r="D186" s="219" t="s">
        <v>146</v>
      </c>
      <c r="E186" s="42"/>
      <c r="F186" s="220" t="s">
        <v>514</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146</v>
      </c>
      <c r="AU186" s="19" t="s">
        <v>86</v>
      </c>
    </row>
    <row r="187" s="2" customFormat="1">
      <c r="A187" s="40"/>
      <c r="B187" s="41"/>
      <c r="C187" s="42"/>
      <c r="D187" s="226" t="s">
        <v>281</v>
      </c>
      <c r="E187" s="42"/>
      <c r="F187" s="247" t="s">
        <v>515</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281</v>
      </c>
      <c r="AU187" s="19" t="s">
        <v>86</v>
      </c>
    </row>
    <row r="188" s="13" customFormat="1">
      <c r="A188" s="13"/>
      <c r="B188" s="224"/>
      <c r="C188" s="225"/>
      <c r="D188" s="226" t="s">
        <v>152</v>
      </c>
      <c r="E188" s="227" t="s">
        <v>19</v>
      </c>
      <c r="F188" s="228" t="s">
        <v>516</v>
      </c>
      <c r="G188" s="225"/>
      <c r="H188" s="229">
        <v>75.700000000000003</v>
      </c>
      <c r="I188" s="230"/>
      <c r="J188" s="225"/>
      <c r="K188" s="225"/>
      <c r="L188" s="231"/>
      <c r="M188" s="232"/>
      <c r="N188" s="233"/>
      <c r="O188" s="233"/>
      <c r="P188" s="233"/>
      <c r="Q188" s="233"/>
      <c r="R188" s="233"/>
      <c r="S188" s="233"/>
      <c r="T188" s="234"/>
      <c r="U188" s="13"/>
      <c r="V188" s="13"/>
      <c r="W188" s="13"/>
      <c r="X188" s="13"/>
      <c r="Y188" s="13"/>
      <c r="Z188" s="13"/>
      <c r="AA188" s="13"/>
      <c r="AB188" s="13"/>
      <c r="AC188" s="13"/>
      <c r="AD188" s="13"/>
      <c r="AE188" s="13"/>
      <c r="AT188" s="235" t="s">
        <v>152</v>
      </c>
      <c r="AU188" s="235" t="s">
        <v>86</v>
      </c>
      <c r="AV188" s="13" t="s">
        <v>86</v>
      </c>
      <c r="AW188" s="13" t="s">
        <v>35</v>
      </c>
      <c r="AX188" s="13" t="s">
        <v>84</v>
      </c>
      <c r="AY188" s="235" t="s">
        <v>136</v>
      </c>
    </row>
    <row r="189" s="2" customFormat="1" ht="16.5" customHeight="1">
      <c r="A189" s="40"/>
      <c r="B189" s="41"/>
      <c r="C189" s="252" t="s">
        <v>517</v>
      </c>
      <c r="D189" s="252" t="s">
        <v>398</v>
      </c>
      <c r="E189" s="253" t="s">
        <v>518</v>
      </c>
      <c r="F189" s="254" t="s">
        <v>519</v>
      </c>
      <c r="G189" s="255" t="s">
        <v>142</v>
      </c>
      <c r="H189" s="256">
        <v>90.840000000000003</v>
      </c>
      <c r="I189" s="257"/>
      <c r="J189" s="258">
        <f>ROUND(I189*H189,2)</f>
        <v>0</v>
      </c>
      <c r="K189" s="254" t="s">
        <v>143</v>
      </c>
      <c r="L189" s="259"/>
      <c r="M189" s="260" t="s">
        <v>19</v>
      </c>
      <c r="N189" s="261" t="s">
        <v>47</v>
      </c>
      <c r="O189" s="86"/>
      <c r="P189" s="215">
        <f>O189*H189</f>
        <v>0</v>
      </c>
      <c r="Q189" s="215">
        <v>0.0067000000000000002</v>
      </c>
      <c r="R189" s="215">
        <f>Q189*H189</f>
        <v>0.60862800000000006</v>
      </c>
      <c r="S189" s="215">
        <v>0</v>
      </c>
      <c r="T189" s="216">
        <f>S189*H189</f>
        <v>0</v>
      </c>
      <c r="U189" s="40"/>
      <c r="V189" s="40"/>
      <c r="W189" s="40"/>
      <c r="X189" s="40"/>
      <c r="Y189" s="40"/>
      <c r="Z189" s="40"/>
      <c r="AA189" s="40"/>
      <c r="AB189" s="40"/>
      <c r="AC189" s="40"/>
      <c r="AD189" s="40"/>
      <c r="AE189" s="40"/>
      <c r="AR189" s="217" t="s">
        <v>350</v>
      </c>
      <c r="AT189" s="217" t="s">
        <v>398</v>
      </c>
      <c r="AU189" s="217" t="s">
        <v>86</v>
      </c>
      <c r="AY189" s="19" t="s">
        <v>136</v>
      </c>
      <c r="BE189" s="218">
        <f>IF(N189="základní",J189,0)</f>
        <v>0</v>
      </c>
      <c r="BF189" s="218">
        <f>IF(N189="snížená",J189,0)</f>
        <v>0</v>
      </c>
      <c r="BG189" s="218">
        <f>IF(N189="zákl. přenesená",J189,0)</f>
        <v>0</v>
      </c>
      <c r="BH189" s="218">
        <f>IF(N189="sníž. přenesená",J189,0)</f>
        <v>0</v>
      </c>
      <c r="BI189" s="218">
        <f>IF(N189="nulová",J189,0)</f>
        <v>0</v>
      </c>
      <c r="BJ189" s="19" t="s">
        <v>84</v>
      </c>
      <c r="BK189" s="218">
        <f>ROUND(I189*H189,2)</f>
        <v>0</v>
      </c>
      <c r="BL189" s="19" t="s">
        <v>237</v>
      </c>
      <c r="BM189" s="217" t="s">
        <v>520</v>
      </c>
    </row>
    <row r="190" s="2" customFormat="1">
      <c r="A190" s="40"/>
      <c r="B190" s="41"/>
      <c r="C190" s="42"/>
      <c r="D190" s="226" t="s">
        <v>281</v>
      </c>
      <c r="E190" s="42"/>
      <c r="F190" s="247" t="s">
        <v>515</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281</v>
      </c>
      <c r="AU190" s="19" t="s">
        <v>86</v>
      </c>
    </row>
    <row r="191" s="13" customFormat="1">
      <c r="A191" s="13"/>
      <c r="B191" s="224"/>
      <c r="C191" s="225"/>
      <c r="D191" s="226" t="s">
        <v>152</v>
      </c>
      <c r="E191" s="227" t="s">
        <v>19</v>
      </c>
      <c r="F191" s="228" t="s">
        <v>521</v>
      </c>
      <c r="G191" s="225"/>
      <c r="H191" s="229">
        <v>90.840000000000003</v>
      </c>
      <c r="I191" s="230"/>
      <c r="J191" s="225"/>
      <c r="K191" s="225"/>
      <c r="L191" s="231"/>
      <c r="M191" s="232"/>
      <c r="N191" s="233"/>
      <c r="O191" s="233"/>
      <c r="P191" s="233"/>
      <c r="Q191" s="233"/>
      <c r="R191" s="233"/>
      <c r="S191" s="233"/>
      <c r="T191" s="234"/>
      <c r="U191" s="13"/>
      <c r="V191" s="13"/>
      <c r="W191" s="13"/>
      <c r="X191" s="13"/>
      <c r="Y191" s="13"/>
      <c r="Z191" s="13"/>
      <c r="AA191" s="13"/>
      <c r="AB191" s="13"/>
      <c r="AC191" s="13"/>
      <c r="AD191" s="13"/>
      <c r="AE191" s="13"/>
      <c r="AT191" s="235" t="s">
        <v>152</v>
      </c>
      <c r="AU191" s="235" t="s">
        <v>86</v>
      </c>
      <c r="AV191" s="13" t="s">
        <v>86</v>
      </c>
      <c r="AW191" s="13" t="s">
        <v>35</v>
      </c>
      <c r="AX191" s="13" t="s">
        <v>84</v>
      </c>
      <c r="AY191" s="235" t="s">
        <v>136</v>
      </c>
    </row>
    <row r="192" s="2" customFormat="1" ht="16.5" customHeight="1">
      <c r="A192" s="40"/>
      <c r="B192" s="41"/>
      <c r="C192" s="206" t="s">
        <v>522</v>
      </c>
      <c r="D192" s="206" t="s">
        <v>139</v>
      </c>
      <c r="E192" s="207" t="s">
        <v>523</v>
      </c>
      <c r="F192" s="208" t="s">
        <v>524</v>
      </c>
      <c r="G192" s="209" t="s">
        <v>198</v>
      </c>
      <c r="H192" s="210">
        <v>101.8</v>
      </c>
      <c r="I192" s="211"/>
      <c r="J192" s="212">
        <f>ROUND(I192*H192,2)</f>
        <v>0</v>
      </c>
      <c r="K192" s="208" t="s">
        <v>143</v>
      </c>
      <c r="L192" s="46"/>
      <c r="M192" s="213" t="s">
        <v>19</v>
      </c>
      <c r="N192" s="214" t="s">
        <v>47</v>
      </c>
      <c r="O192" s="86"/>
      <c r="P192" s="215">
        <f>O192*H192</f>
        <v>0</v>
      </c>
      <c r="Q192" s="215">
        <v>0.00020000000000000001</v>
      </c>
      <c r="R192" s="215">
        <f>Q192*H192</f>
        <v>0.02036</v>
      </c>
      <c r="S192" s="215">
        <v>0</v>
      </c>
      <c r="T192" s="216">
        <f>S192*H192</f>
        <v>0</v>
      </c>
      <c r="U192" s="40"/>
      <c r="V192" s="40"/>
      <c r="W192" s="40"/>
      <c r="X192" s="40"/>
      <c r="Y192" s="40"/>
      <c r="Z192" s="40"/>
      <c r="AA192" s="40"/>
      <c r="AB192" s="40"/>
      <c r="AC192" s="40"/>
      <c r="AD192" s="40"/>
      <c r="AE192" s="40"/>
      <c r="AR192" s="217" t="s">
        <v>237</v>
      </c>
      <c r="AT192" s="217" t="s">
        <v>139</v>
      </c>
      <c r="AU192" s="217" t="s">
        <v>86</v>
      </c>
      <c r="AY192" s="19" t="s">
        <v>136</v>
      </c>
      <c r="BE192" s="218">
        <f>IF(N192="základní",J192,0)</f>
        <v>0</v>
      </c>
      <c r="BF192" s="218">
        <f>IF(N192="snížená",J192,0)</f>
        <v>0</v>
      </c>
      <c r="BG192" s="218">
        <f>IF(N192="zákl. přenesená",J192,0)</f>
        <v>0</v>
      </c>
      <c r="BH192" s="218">
        <f>IF(N192="sníž. přenesená",J192,0)</f>
        <v>0</v>
      </c>
      <c r="BI192" s="218">
        <f>IF(N192="nulová",J192,0)</f>
        <v>0</v>
      </c>
      <c r="BJ192" s="19" t="s">
        <v>84</v>
      </c>
      <c r="BK192" s="218">
        <f>ROUND(I192*H192,2)</f>
        <v>0</v>
      </c>
      <c r="BL192" s="19" t="s">
        <v>237</v>
      </c>
      <c r="BM192" s="217" t="s">
        <v>525</v>
      </c>
    </row>
    <row r="193" s="2" customFormat="1">
      <c r="A193" s="40"/>
      <c r="B193" s="41"/>
      <c r="C193" s="42"/>
      <c r="D193" s="219" t="s">
        <v>146</v>
      </c>
      <c r="E193" s="42"/>
      <c r="F193" s="220" t="s">
        <v>526</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146</v>
      </c>
      <c r="AU193" s="19" t="s">
        <v>86</v>
      </c>
    </row>
    <row r="194" s="13" customFormat="1">
      <c r="A194" s="13"/>
      <c r="B194" s="224"/>
      <c r="C194" s="225"/>
      <c r="D194" s="226" t="s">
        <v>152</v>
      </c>
      <c r="E194" s="227" t="s">
        <v>19</v>
      </c>
      <c r="F194" s="228" t="s">
        <v>527</v>
      </c>
      <c r="G194" s="225"/>
      <c r="H194" s="229">
        <v>101.8</v>
      </c>
      <c r="I194" s="230"/>
      <c r="J194" s="225"/>
      <c r="K194" s="225"/>
      <c r="L194" s="231"/>
      <c r="M194" s="232"/>
      <c r="N194" s="233"/>
      <c r="O194" s="233"/>
      <c r="P194" s="233"/>
      <c r="Q194" s="233"/>
      <c r="R194" s="233"/>
      <c r="S194" s="233"/>
      <c r="T194" s="234"/>
      <c r="U194" s="13"/>
      <c r="V194" s="13"/>
      <c r="W194" s="13"/>
      <c r="X194" s="13"/>
      <c r="Y194" s="13"/>
      <c r="Z194" s="13"/>
      <c r="AA194" s="13"/>
      <c r="AB194" s="13"/>
      <c r="AC194" s="13"/>
      <c r="AD194" s="13"/>
      <c r="AE194" s="13"/>
      <c r="AT194" s="235" t="s">
        <v>152</v>
      </c>
      <c r="AU194" s="235" t="s">
        <v>86</v>
      </c>
      <c r="AV194" s="13" t="s">
        <v>86</v>
      </c>
      <c r="AW194" s="13" t="s">
        <v>35</v>
      </c>
      <c r="AX194" s="13" t="s">
        <v>84</v>
      </c>
      <c r="AY194" s="235" t="s">
        <v>136</v>
      </c>
    </row>
    <row r="195" s="2" customFormat="1" ht="37.8" customHeight="1">
      <c r="A195" s="40"/>
      <c r="B195" s="41"/>
      <c r="C195" s="206" t="s">
        <v>528</v>
      </c>
      <c r="D195" s="206" t="s">
        <v>139</v>
      </c>
      <c r="E195" s="207" t="s">
        <v>529</v>
      </c>
      <c r="F195" s="208" t="s">
        <v>530</v>
      </c>
      <c r="G195" s="209" t="s">
        <v>213</v>
      </c>
      <c r="H195" s="210">
        <v>2.1309999999999998</v>
      </c>
      <c r="I195" s="211"/>
      <c r="J195" s="212">
        <f>ROUND(I195*H195,2)</f>
        <v>0</v>
      </c>
      <c r="K195" s="208" t="s">
        <v>143</v>
      </c>
      <c r="L195" s="46"/>
      <c r="M195" s="213" t="s">
        <v>19</v>
      </c>
      <c r="N195" s="214" t="s">
        <v>47</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237</v>
      </c>
      <c r="AT195" s="217" t="s">
        <v>139</v>
      </c>
      <c r="AU195" s="217" t="s">
        <v>86</v>
      </c>
      <c r="AY195" s="19" t="s">
        <v>136</v>
      </c>
      <c r="BE195" s="218">
        <f>IF(N195="základní",J195,0)</f>
        <v>0</v>
      </c>
      <c r="BF195" s="218">
        <f>IF(N195="snížená",J195,0)</f>
        <v>0</v>
      </c>
      <c r="BG195" s="218">
        <f>IF(N195="zákl. přenesená",J195,0)</f>
        <v>0</v>
      </c>
      <c r="BH195" s="218">
        <f>IF(N195="sníž. přenesená",J195,0)</f>
        <v>0</v>
      </c>
      <c r="BI195" s="218">
        <f>IF(N195="nulová",J195,0)</f>
        <v>0</v>
      </c>
      <c r="BJ195" s="19" t="s">
        <v>84</v>
      </c>
      <c r="BK195" s="218">
        <f>ROUND(I195*H195,2)</f>
        <v>0</v>
      </c>
      <c r="BL195" s="19" t="s">
        <v>237</v>
      </c>
      <c r="BM195" s="217" t="s">
        <v>531</v>
      </c>
    </row>
    <row r="196" s="2" customFormat="1">
      <c r="A196" s="40"/>
      <c r="B196" s="41"/>
      <c r="C196" s="42"/>
      <c r="D196" s="219" t="s">
        <v>146</v>
      </c>
      <c r="E196" s="42"/>
      <c r="F196" s="220" t="s">
        <v>532</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146</v>
      </c>
      <c r="AU196" s="19" t="s">
        <v>86</v>
      </c>
    </row>
    <row r="197" s="12" customFormat="1" ht="22.8" customHeight="1">
      <c r="A197" s="12"/>
      <c r="B197" s="190"/>
      <c r="C197" s="191"/>
      <c r="D197" s="192" t="s">
        <v>75</v>
      </c>
      <c r="E197" s="204" t="s">
        <v>284</v>
      </c>
      <c r="F197" s="204" t="s">
        <v>285</v>
      </c>
      <c r="G197" s="191"/>
      <c r="H197" s="191"/>
      <c r="I197" s="194"/>
      <c r="J197" s="205">
        <f>BK197</f>
        <v>0</v>
      </c>
      <c r="K197" s="191"/>
      <c r="L197" s="196"/>
      <c r="M197" s="197"/>
      <c r="N197" s="198"/>
      <c r="O197" s="198"/>
      <c r="P197" s="199">
        <f>SUM(P198:P227)</f>
        <v>0</v>
      </c>
      <c r="Q197" s="198"/>
      <c r="R197" s="199">
        <f>SUM(R198:R227)</f>
        <v>0.055</v>
      </c>
      <c r="S197" s="198"/>
      <c r="T197" s="200">
        <f>SUM(T198:T227)</f>
        <v>0</v>
      </c>
      <c r="U197" s="12"/>
      <c r="V197" s="12"/>
      <c r="W197" s="12"/>
      <c r="X197" s="12"/>
      <c r="Y197" s="12"/>
      <c r="Z197" s="12"/>
      <c r="AA197" s="12"/>
      <c r="AB197" s="12"/>
      <c r="AC197" s="12"/>
      <c r="AD197" s="12"/>
      <c r="AE197" s="12"/>
      <c r="AR197" s="201" t="s">
        <v>86</v>
      </c>
      <c r="AT197" s="202" t="s">
        <v>75</v>
      </c>
      <c r="AU197" s="202" t="s">
        <v>84</v>
      </c>
      <c r="AY197" s="201" t="s">
        <v>136</v>
      </c>
      <c r="BK197" s="203">
        <f>SUM(BK198:BK227)</f>
        <v>0</v>
      </c>
    </row>
    <row r="198" s="2" customFormat="1" ht="24.15" customHeight="1">
      <c r="A198" s="40"/>
      <c r="B198" s="41"/>
      <c r="C198" s="206" t="s">
        <v>533</v>
      </c>
      <c r="D198" s="206" t="s">
        <v>139</v>
      </c>
      <c r="E198" s="207" t="s">
        <v>534</v>
      </c>
      <c r="F198" s="208" t="s">
        <v>535</v>
      </c>
      <c r="G198" s="209" t="s">
        <v>259</v>
      </c>
      <c r="H198" s="210">
        <v>3</v>
      </c>
      <c r="I198" s="211"/>
      <c r="J198" s="212">
        <f>ROUND(I198*H198,2)</f>
        <v>0</v>
      </c>
      <c r="K198" s="208" t="s">
        <v>143</v>
      </c>
      <c r="L198" s="46"/>
      <c r="M198" s="213" t="s">
        <v>19</v>
      </c>
      <c r="N198" s="214" t="s">
        <v>47</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237</v>
      </c>
      <c r="AT198" s="217" t="s">
        <v>139</v>
      </c>
      <c r="AU198" s="217" t="s">
        <v>86</v>
      </c>
      <c r="AY198" s="19" t="s">
        <v>136</v>
      </c>
      <c r="BE198" s="218">
        <f>IF(N198="základní",J198,0)</f>
        <v>0</v>
      </c>
      <c r="BF198" s="218">
        <f>IF(N198="snížená",J198,0)</f>
        <v>0</v>
      </c>
      <c r="BG198" s="218">
        <f>IF(N198="zákl. přenesená",J198,0)</f>
        <v>0</v>
      </c>
      <c r="BH198" s="218">
        <f>IF(N198="sníž. přenesená",J198,0)</f>
        <v>0</v>
      </c>
      <c r="BI198" s="218">
        <f>IF(N198="nulová",J198,0)</f>
        <v>0</v>
      </c>
      <c r="BJ198" s="19" t="s">
        <v>84</v>
      </c>
      <c r="BK198" s="218">
        <f>ROUND(I198*H198,2)</f>
        <v>0</v>
      </c>
      <c r="BL198" s="19" t="s">
        <v>237</v>
      </c>
      <c r="BM198" s="217" t="s">
        <v>536</v>
      </c>
    </row>
    <row r="199" s="2" customFormat="1">
      <c r="A199" s="40"/>
      <c r="B199" s="41"/>
      <c r="C199" s="42"/>
      <c r="D199" s="219" t="s">
        <v>146</v>
      </c>
      <c r="E199" s="42"/>
      <c r="F199" s="220" t="s">
        <v>537</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146</v>
      </c>
      <c r="AU199" s="19" t="s">
        <v>86</v>
      </c>
    </row>
    <row r="200" s="2" customFormat="1" ht="16.5" customHeight="1">
      <c r="A200" s="40"/>
      <c r="B200" s="41"/>
      <c r="C200" s="252" t="s">
        <v>538</v>
      </c>
      <c r="D200" s="252" t="s">
        <v>398</v>
      </c>
      <c r="E200" s="253" t="s">
        <v>539</v>
      </c>
      <c r="F200" s="254" t="s">
        <v>540</v>
      </c>
      <c r="G200" s="255" t="s">
        <v>259</v>
      </c>
      <c r="H200" s="256">
        <v>2</v>
      </c>
      <c r="I200" s="257"/>
      <c r="J200" s="258">
        <f>ROUND(I200*H200,2)</f>
        <v>0</v>
      </c>
      <c r="K200" s="254" t="s">
        <v>143</v>
      </c>
      <c r="L200" s="259"/>
      <c r="M200" s="260" t="s">
        <v>19</v>
      </c>
      <c r="N200" s="261" t="s">
        <v>47</v>
      </c>
      <c r="O200" s="86"/>
      <c r="P200" s="215">
        <f>O200*H200</f>
        <v>0</v>
      </c>
      <c r="Q200" s="215">
        <v>0.0195</v>
      </c>
      <c r="R200" s="215">
        <f>Q200*H200</f>
        <v>0.039</v>
      </c>
      <c r="S200" s="215">
        <v>0</v>
      </c>
      <c r="T200" s="216">
        <f>S200*H200</f>
        <v>0</v>
      </c>
      <c r="U200" s="40"/>
      <c r="V200" s="40"/>
      <c r="W200" s="40"/>
      <c r="X200" s="40"/>
      <c r="Y200" s="40"/>
      <c r="Z200" s="40"/>
      <c r="AA200" s="40"/>
      <c r="AB200" s="40"/>
      <c r="AC200" s="40"/>
      <c r="AD200" s="40"/>
      <c r="AE200" s="40"/>
      <c r="AR200" s="217" t="s">
        <v>350</v>
      </c>
      <c r="AT200" s="217" t="s">
        <v>398</v>
      </c>
      <c r="AU200" s="217" t="s">
        <v>86</v>
      </c>
      <c r="AY200" s="19" t="s">
        <v>136</v>
      </c>
      <c r="BE200" s="218">
        <f>IF(N200="základní",J200,0)</f>
        <v>0</v>
      </c>
      <c r="BF200" s="218">
        <f>IF(N200="snížená",J200,0)</f>
        <v>0</v>
      </c>
      <c r="BG200" s="218">
        <f>IF(N200="zákl. přenesená",J200,0)</f>
        <v>0</v>
      </c>
      <c r="BH200" s="218">
        <f>IF(N200="sníž. přenesená",J200,0)</f>
        <v>0</v>
      </c>
      <c r="BI200" s="218">
        <f>IF(N200="nulová",J200,0)</f>
        <v>0</v>
      </c>
      <c r="BJ200" s="19" t="s">
        <v>84</v>
      </c>
      <c r="BK200" s="218">
        <f>ROUND(I200*H200,2)</f>
        <v>0</v>
      </c>
      <c r="BL200" s="19" t="s">
        <v>237</v>
      </c>
      <c r="BM200" s="217" t="s">
        <v>541</v>
      </c>
    </row>
    <row r="201" s="2" customFormat="1">
      <c r="A201" s="40"/>
      <c r="B201" s="41"/>
      <c r="C201" s="42"/>
      <c r="D201" s="226" t="s">
        <v>281</v>
      </c>
      <c r="E201" s="42"/>
      <c r="F201" s="247" t="s">
        <v>542</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281</v>
      </c>
      <c r="AU201" s="19" t="s">
        <v>86</v>
      </c>
    </row>
    <row r="202" s="2" customFormat="1" ht="16.5" customHeight="1">
      <c r="A202" s="40"/>
      <c r="B202" s="41"/>
      <c r="C202" s="252" t="s">
        <v>543</v>
      </c>
      <c r="D202" s="252" t="s">
        <v>398</v>
      </c>
      <c r="E202" s="253" t="s">
        <v>544</v>
      </c>
      <c r="F202" s="254" t="s">
        <v>545</v>
      </c>
      <c r="G202" s="255" t="s">
        <v>259</v>
      </c>
      <c r="H202" s="256">
        <v>1</v>
      </c>
      <c r="I202" s="257"/>
      <c r="J202" s="258">
        <f>ROUND(I202*H202,2)</f>
        <v>0</v>
      </c>
      <c r="K202" s="254" t="s">
        <v>143</v>
      </c>
      <c r="L202" s="259"/>
      <c r="M202" s="260" t="s">
        <v>19</v>
      </c>
      <c r="N202" s="261" t="s">
        <v>47</v>
      </c>
      <c r="O202" s="86"/>
      <c r="P202" s="215">
        <f>O202*H202</f>
        <v>0</v>
      </c>
      <c r="Q202" s="215">
        <v>0.016</v>
      </c>
      <c r="R202" s="215">
        <f>Q202*H202</f>
        <v>0.016</v>
      </c>
      <c r="S202" s="215">
        <v>0</v>
      </c>
      <c r="T202" s="216">
        <f>S202*H202</f>
        <v>0</v>
      </c>
      <c r="U202" s="40"/>
      <c r="V202" s="40"/>
      <c r="W202" s="40"/>
      <c r="X202" s="40"/>
      <c r="Y202" s="40"/>
      <c r="Z202" s="40"/>
      <c r="AA202" s="40"/>
      <c r="AB202" s="40"/>
      <c r="AC202" s="40"/>
      <c r="AD202" s="40"/>
      <c r="AE202" s="40"/>
      <c r="AR202" s="217" t="s">
        <v>350</v>
      </c>
      <c r="AT202" s="217" t="s">
        <v>398</v>
      </c>
      <c r="AU202" s="217" t="s">
        <v>86</v>
      </c>
      <c r="AY202" s="19" t="s">
        <v>136</v>
      </c>
      <c r="BE202" s="218">
        <f>IF(N202="základní",J202,0)</f>
        <v>0</v>
      </c>
      <c r="BF202" s="218">
        <f>IF(N202="snížená",J202,0)</f>
        <v>0</v>
      </c>
      <c r="BG202" s="218">
        <f>IF(N202="zákl. přenesená",J202,0)</f>
        <v>0</v>
      </c>
      <c r="BH202" s="218">
        <f>IF(N202="sníž. přenesená",J202,0)</f>
        <v>0</v>
      </c>
      <c r="BI202" s="218">
        <f>IF(N202="nulová",J202,0)</f>
        <v>0</v>
      </c>
      <c r="BJ202" s="19" t="s">
        <v>84</v>
      </c>
      <c r="BK202" s="218">
        <f>ROUND(I202*H202,2)</f>
        <v>0</v>
      </c>
      <c r="BL202" s="19" t="s">
        <v>237</v>
      </c>
      <c r="BM202" s="217" t="s">
        <v>546</v>
      </c>
    </row>
    <row r="203" s="2" customFormat="1">
      <c r="A203" s="40"/>
      <c r="B203" s="41"/>
      <c r="C203" s="42"/>
      <c r="D203" s="226" t="s">
        <v>281</v>
      </c>
      <c r="E203" s="42"/>
      <c r="F203" s="247" t="s">
        <v>547</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281</v>
      </c>
      <c r="AU203" s="19" t="s">
        <v>86</v>
      </c>
    </row>
    <row r="204" s="2" customFormat="1" ht="16.5" customHeight="1">
      <c r="A204" s="40"/>
      <c r="B204" s="41"/>
      <c r="C204" s="206" t="s">
        <v>548</v>
      </c>
      <c r="D204" s="206" t="s">
        <v>139</v>
      </c>
      <c r="E204" s="207" t="s">
        <v>549</v>
      </c>
      <c r="F204" s="208" t="s">
        <v>550</v>
      </c>
      <c r="G204" s="209" t="s">
        <v>198</v>
      </c>
      <c r="H204" s="210">
        <v>5</v>
      </c>
      <c r="I204" s="211"/>
      <c r="J204" s="212">
        <f>ROUND(I204*H204,2)</f>
        <v>0</v>
      </c>
      <c r="K204" s="208" t="s">
        <v>143</v>
      </c>
      <c r="L204" s="46"/>
      <c r="M204" s="213" t="s">
        <v>19</v>
      </c>
      <c r="N204" s="214" t="s">
        <v>47</v>
      </c>
      <c r="O204" s="86"/>
      <c r="P204" s="215">
        <f>O204*H204</f>
        <v>0</v>
      </c>
      <c r="Q204" s="215">
        <v>0</v>
      </c>
      <c r="R204" s="215">
        <f>Q204*H204</f>
        <v>0</v>
      </c>
      <c r="S204" s="215">
        <v>0</v>
      </c>
      <c r="T204" s="216">
        <f>S204*H204</f>
        <v>0</v>
      </c>
      <c r="U204" s="40"/>
      <c r="V204" s="40"/>
      <c r="W204" s="40"/>
      <c r="X204" s="40"/>
      <c r="Y204" s="40"/>
      <c r="Z204" s="40"/>
      <c r="AA204" s="40"/>
      <c r="AB204" s="40"/>
      <c r="AC204" s="40"/>
      <c r="AD204" s="40"/>
      <c r="AE204" s="40"/>
      <c r="AR204" s="217" t="s">
        <v>237</v>
      </c>
      <c r="AT204" s="217" t="s">
        <v>139</v>
      </c>
      <c r="AU204" s="217" t="s">
        <v>86</v>
      </c>
      <c r="AY204" s="19" t="s">
        <v>136</v>
      </c>
      <c r="BE204" s="218">
        <f>IF(N204="základní",J204,0)</f>
        <v>0</v>
      </c>
      <c r="BF204" s="218">
        <f>IF(N204="snížená",J204,0)</f>
        <v>0</v>
      </c>
      <c r="BG204" s="218">
        <f>IF(N204="zákl. přenesená",J204,0)</f>
        <v>0</v>
      </c>
      <c r="BH204" s="218">
        <f>IF(N204="sníž. přenesená",J204,0)</f>
        <v>0</v>
      </c>
      <c r="BI204" s="218">
        <f>IF(N204="nulová",J204,0)</f>
        <v>0</v>
      </c>
      <c r="BJ204" s="19" t="s">
        <v>84</v>
      </c>
      <c r="BK204" s="218">
        <f>ROUND(I204*H204,2)</f>
        <v>0</v>
      </c>
      <c r="BL204" s="19" t="s">
        <v>237</v>
      </c>
      <c r="BM204" s="217" t="s">
        <v>551</v>
      </c>
    </row>
    <row r="205" s="2" customFormat="1">
      <c r="A205" s="40"/>
      <c r="B205" s="41"/>
      <c r="C205" s="42"/>
      <c r="D205" s="219" t="s">
        <v>146</v>
      </c>
      <c r="E205" s="42"/>
      <c r="F205" s="220" t="s">
        <v>552</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146</v>
      </c>
      <c r="AU205" s="19" t="s">
        <v>86</v>
      </c>
    </row>
    <row r="206" s="2" customFormat="1">
      <c r="A206" s="40"/>
      <c r="B206" s="41"/>
      <c r="C206" s="42"/>
      <c r="D206" s="226" t="s">
        <v>281</v>
      </c>
      <c r="E206" s="42"/>
      <c r="F206" s="247" t="s">
        <v>553</v>
      </c>
      <c r="G206" s="42"/>
      <c r="H206" s="42"/>
      <c r="I206" s="221"/>
      <c r="J206" s="42"/>
      <c r="K206" s="42"/>
      <c r="L206" s="46"/>
      <c r="M206" s="222"/>
      <c r="N206" s="223"/>
      <c r="O206" s="86"/>
      <c r="P206" s="86"/>
      <c r="Q206" s="86"/>
      <c r="R206" s="86"/>
      <c r="S206" s="86"/>
      <c r="T206" s="87"/>
      <c r="U206" s="40"/>
      <c r="V206" s="40"/>
      <c r="W206" s="40"/>
      <c r="X206" s="40"/>
      <c r="Y206" s="40"/>
      <c r="Z206" s="40"/>
      <c r="AA206" s="40"/>
      <c r="AB206" s="40"/>
      <c r="AC206" s="40"/>
      <c r="AD206" s="40"/>
      <c r="AE206" s="40"/>
      <c r="AT206" s="19" t="s">
        <v>281</v>
      </c>
      <c r="AU206" s="19" t="s">
        <v>86</v>
      </c>
    </row>
    <row r="207" s="13" customFormat="1">
      <c r="A207" s="13"/>
      <c r="B207" s="224"/>
      <c r="C207" s="225"/>
      <c r="D207" s="226" t="s">
        <v>152</v>
      </c>
      <c r="E207" s="227" t="s">
        <v>19</v>
      </c>
      <c r="F207" s="228" t="s">
        <v>554</v>
      </c>
      <c r="G207" s="225"/>
      <c r="H207" s="229">
        <v>5</v>
      </c>
      <c r="I207" s="230"/>
      <c r="J207" s="225"/>
      <c r="K207" s="225"/>
      <c r="L207" s="231"/>
      <c r="M207" s="232"/>
      <c r="N207" s="233"/>
      <c r="O207" s="233"/>
      <c r="P207" s="233"/>
      <c r="Q207" s="233"/>
      <c r="R207" s="233"/>
      <c r="S207" s="233"/>
      <c r="T207" s="234"/>
      <c r="U207" s="13"/>
      <c r="V207" s="13"/>
      <c r="W207" s="13"/>
      <c r="X207" s="13"/>
      <c r="Y207" s="13"/>
      <c r="Z207" s="13"/>
      <c r="AA207" s="13"/>
      <c r="AB207" s="13"/>
      <c r="AC207" s="13"/>
      <c r="AD207" s="13"/>
      <c r="AE207" s="13"/>
      <c r="AT207" s="235" t="s">
        <v>152</v>
      </c>
      <c r="AU207" s="235" t="s">
        <v>86</v>
      </c>
      <c r="AV207" s="13" t="s">
        <v>86</v>
      </c>
      <c r="AW207" s="13" t="s">
        <v>35</v>
      </c>
      <c r="AX207" s="13" t="s">
        <v>84</v>
      </c>
      <c r="AY207" s="235" t="s">
        <v>136</v>
      </c>
    </row>
    <row r="208" s="2" customFormat="1" ht="16.5" customHeight="1">
      <c r="A208" s="40"/>
      <c r="B208" s="41"/>
      <c r="C208" s="206" t="s">
        <v>555</v>
      </c>
      <c r="D208" s="206" t="s">
        <v>139</v>
      </c>
      <c r="E208" s="207" t="s">
        <v>556</v>
      </c>
      <c r="F208" s="208" t="s">
        <v>557</v>
      </c>
      <c r="G208" s="209" t="s">
        <v>457</v>
      </c>
      <c r="H208" s="210">
        <v>7</v>
      </c>
      <c r="I208" s="211"/>
      <c r="J208" s="212">
        <f>ROUND(I208*H208,2)</f>
        <v>0</v>
      </c>
      <c r="K208" s="208" t="s">
        <v>19</v>
      </c>
      <c r="L208" s="46"/>
      <c r="M208" s="213" t="s">
        <v>19</v>
      </c>
      <c r="N208" s="214" t="s">
        <v>47</v>
      </c>
      <c r="O208" s="86"/>
      <c r="P208" s="215">
        <f>O208*H208</f>
        <v>0</v>
      </c>
      <c r="Q208" s="215">
        <v>0</v>
      </c>
      <c r="R208" s="215">
        <f>Q208*H208</f>
        <v>0</v>
      </c>
      <c r="S208" s="215">
        <v>0</v>
      </c>
      <c r="T208" s="216">
        <f>S208*H208</f>
        <v>0</v>
      </c>
      <c r="U208" s="40"/>
      <c r="V208" s="40"/>
      <c r="W208" s="40"/>
      <c r="X208" s="40"/>
      <c r="Y208" s="40"/>
      <c r="Z208" s="40"/>
      <c r="AA208" s="40"/>
      <c r="AB208" s="40"/>
      <c r="AC208" s="40"/>
      <c r="AD208" s="40"/>
      <c r="AE208" s="40"/>
      <c r="AR208" s="217" t="s">
        <v>237</v>
      </c>
      <c r="AT208" s="217" t="s">
        <v>139</v>
      </c>
      <c r="AU208" s="217" t="s">
        <v>86</v>
      </c>
      <c r="AY208" s="19" t="s">
        <v>136</v>
      </c>
      <c r="BE208" s="218">
        <f>IF(N208="základní",J208,0)</f>
        <v>0</v>
      </c>
      <c r="BF208" s="218">
        <f>IF(N208="snížená",J208,0)</f>
        <v>0</v>
      </c>
      <c r="BG208" s="218">
        <f>IF(N208="zákl. přenesená",J208,0)</f>
        <v>0</v>
      </c>
      <c r="BH208" s="218">
        <f>IF(N208="sníž. přenesená",J208,0)</f>
        <v>0</v>
      </c>
      <c r="BI208" s="218">
        <f>IF(N208="nulová",J208,0)</f>
        <v>0</v>
      </c>
      <c r="BJ208" s="19" t="s">
        <v>84</v>
      </c>
      <c r="BK208" s="218">
        <f>ROUND(I208*H208,2)</f>
        <v>0</v>
      </c>
      <c r="BL208" s="19" t="s">
        <v>237</v>
      </c>
      <c r="BM208" s="217" t="s">
        <v>558</v>
      </c>
    </row>
    <row r="209" s="13" customFormat="1">
      <c r="A209" s="13"/>
      <c r="B209" s="224"/>
      <c r="C209" s="225"/>
      <c r="D209" s="226" t="s">
        <v>152</v>
      </c>
      <c r="E209" s="227" t="s">
        <v>19</v>
      </c>
      <c r="F209" s="228" t="s">
        <v>559</v>
      </c>
      <c r="G209" s="225"/>
      <c r="H209" s="229">
        <v>7</v>
      </c>
      <c r="I209" s="230"/>
      <c r="J209" s="225"/>
      <c r="K209" s="225"/>
      <c r="L209" s="231"/>
      <c r="M209" s="232"/>
      <c r="N209" s="233"/>
      <c r="O209" s="233"/>
      <c r="P209" s="233"/>
      <c r="Q209" s="233"/>
      <c r="R209" s="233"/>
      <c r="S209" s="233"/>
      <c r="T209" s="234"/>
      <c r="U209" s="13"/>
      <c r="V209" s="13"/>
      <c r="W209" s="13"/>
      <c r="X209" s="13"/>
      <c r="Y209" s="13"/>
      <c r="Z209" s="13"/>
      <c r="AA209" s="13"/>
      <c r="AB209" s="13"/>
      <c r="AC209" s="13"/>
      <c r="AD209" s="13"/>
      <c r="AE209" s="13"/>
      <c r="AT209" s="235" t="s">
        <v>152</v>
      </c>
      <c r="AU209" s="235" t="s">
        <v>86</v>
      </c>
      <c r="AV209" s="13" t="s">
        <v>86</v>
      </c>
      <c r="AW209" s="13" t="s">
        <v>35</v>
      </c>
      <c r="AX209" s="13" t="s">
        <v>84</v>
      </c>
      <c r="AY209" s="235" t="s">
        <v>136</v>
      </c>
    </row>
    <row r="210" s="2" customFormat="1" ht="16.5" customHeight="1">
      <c r="A210" s="40"/>
      <c r="B210" s="41"/>
      <c r="C210" s="206" t="s">
        <v>560</v>
      </c>
      <c r="D210" s="206" t="s">
        <v>139</v>
      </c>
      <c r="E210" s="207" t="s">
        <v>561</v>
      </c>
      <c r="F210" s="208" t="s">
        <v>562</v>
      </c>
      <c r="G210" s="209" t="s">
        <v>457</v>
      </c>
      <c r="H210" s="210">
        <v>7</v>
      </c>
      <c r="I210" s="211"/>
      <c r="J210" s="212">
        <f>ROUND(I210*H210,2)</f>
        <v>0</v>
      </c>
      <c r="K210" s="208" t="s">
        <v>19</v>
      </c>
      <c r="L210" s="46"/>
      <c r="M210" s="213" t="s">
        <v>19</v>
      </c>
      <c r="N210" s="214" t="s">
        <v>47</v>
      </c>
      <c r="O210" s="86"/>
      <c r="P210" s="215">
        <f>O210*H210</f>
        <v>0</v>
      </c>
      <c r="Q210" s="215">
        <v>0</v>
      </c>
      <c r="R210" s="215">
        <f>Q210*H210</f>
        <v>0</v>
      </c>
      <c r="S210" s="215">
        <v>0</v>
      </c>
      <c r="T210" s="216">
        <f>S210*H210</f>
        <v>0</v>
      </c>
      <c r="U210" s="40"/>
      <c r="V210" s="40"/>
      <c r="W210" s="40"/>
      <c r="X210" s="40"/>
      <c r="Y210" s="40"/>
      <c r="Z210" s="40"/>
      <c r="AA210" s="40"/>
      <c r="AB210" s="40"/>
      <c r="AC210" s="40"/>
      <c r="AD210" s="40"/>
      <c r="AE210" s="40"/>
      <c r="AR210" s="217" t="s">
        <v>237</v>
      </c>
      <c r="AT210" s="217" t="s">
        <v>139</v>
      </c>
      <c r="AU210" s="217" t="s">
        <v>86</v>
      </c>
      <c r="AY210" s="19" t="s">
        <v>136</v>
      </c>
      <c r="BE210" s="218">
        <f>IF(N210="základní",J210,0)</f>
        <v>0</v>
      </c>
      <c r="BF210" s="218">
        <f>IF(N210="snížená",J210,0)</f>
        <v>0</v>
      </c>
      <c r="BG210" s="218">
        <f>IF(N210="zákl. přenesená",J210,0)</f>
        <v>0</v>
      </c>
      <c r="BH210" s="218">
        <f>IF(N210="sníž. přenesená",J210,0)</f>
        <v>0</v>
      </c>
      <c r="BI210" s="218">
        <f>IF(N210="nulová",J210,0)</f>
        <v>0</v>
      </c>
      <c r="BJ210" s="19" t="s">
        <v>84</v>
      </c>
      <c r="BK210" s="218">
        <f>ROUND(I210*H210,2)</f>
        <v>0</v>
      </c>
      <c r="BL210" s="19" t="s">
        <v>237</v>
      </c>
      <c r="BM210" s="217" t="s">
        <v>563</v>
      </c>
    </row>
    <row r="211" s="13" customFormat="1">
      <c r="A211" s="13"/>
      <c r="B211" s="224"/>
      <c r="C211" s="225"/>
      <c r="D211" s="226" t="s">
        <v>152</v>
      </c>
      <c r="E211" s="227" t="s">
        <v>19</v>
      </c>
      <c r="F211" s="228" t="s">
        <v>564</v>
      </c>
      <c r="G211" s="225"/>
      <c r="H211" s="229">
        <v>7</v>
      </c>
      <c r="I211" s="230"/>
      <c r="J211" s="225"/>
      <c r="K211" s="225"/>
      <c r="L211" s="231"/>
      <c r="M211" s="232"/>
      <c r="N211" s="233"/>
      <c r="O211" s="233"/>
      <c r="P211" s="233"/>
      <c r="Q211" s="233"/>
      <c r="R211" s="233"/>
      <c r="S211" s="233"/>
      <c r="T211" s="234"/>
      <c r="U211" s="13"/>
      <c r="V211" s="13"/>
      <c r="W211" s="13"/>
      <c r="X211" s="13"/>
      <c r="Y211" s="13"/>
      <c r="Z211" s="13"/>
      <c r="AA211" s="13"/>
      <c r="AB211" s="13"/>
      <c r="AC211" s="13"/>
      <c r="AD211" s="13"/>
      <c r="AE211" s="13"/>
      <c r="AT211" s="235" t="s">
        <v>152</v>
      </c>
      <c r="AU211" s="235" t="s">
        <v>86</v>
      </c>
      <c r="AV211" s="13" t="s">
        <v>86</v>
      </c>
      <c r="AW211" s="13" t="s">
        <v>35</v>
      </c>
      <c r="AX211" s="13" t="s">
        <v>84</v>
      </c>
      <c r="AY211" s="235" t="s">
        <v>136</v>
      </c>
    </row>
    <row r="212" s="2" customFormat="1" ht="16.5" customHeight="1">
      <c r="A212" s="40"/>
      <c r="B212" s="41"/>
      <c r="C212" s="206" t="s">
        <v>565</v>
      </c>
      <c r="D212" s="206" t="s">
        <v>139</v>
      </c>
      <c r="E212" s="207" t="s">
        <v>566</v>
      </c>
      <c r="F212" s="208" t="s">
        <v>567</v>
      </c>
      <c r="G212" s="209" t="s">
        <v>457</v>
      </c>
      <c r="H212" s="210">
        <v>4</v>
      </c>
      <c r="I212" s="211"/>
      <c r="J212" s="212">
        <f>ROUND(I212*H212,2)</f>
        <v>0</v>
      </c>
      <c r="K212" s="208" t="s">
        <v>19</v>
      </c>
      <c r="L212" s="46"/>
      <c r="M212" s="213" t="s">
        <v>19</v>
      </c>
      <c r="N212" s="214" t="s">
        <v>47</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237</v>
      </c>
      <c r="AT212" s="217" t="s">
        <v>139</v>
      </c>
      <c r="AU212" s="217" t="s">
        <v>86</v>
      </c>
      <c r="AY212" s="19" t="s">
        <v>136</v>
      </c>
      <c r="BE212" s="218">
        <f>IF(N212="základní",J212,0)</f>
        <v>0</v>
      </c>
      <c r="BF212" s="218">
        <f>IF(N212="snížená",J212,0)</f>
        <v>0</v>
      </c>
      <c r="BG212" s="218">
        <f>IF(N212="zákl. přenesená",J212,0)</f>
        <v>0</v>
      </c>
      <c r="BH212" s="218">
        <f>IF(N212="sníž. přenesená",J212,0)</f>
        <v>0</v>
      </c>
      <c r="BI212" s="218">
        <f>IF(N212="nulová",J212,0)</f>
        <v>0</v>
      </c>
      <c r="BJ212" s="19" t="s">
        <v>84</v>
      </c>
      <c r="BK212" s="218">
        <f>ROUND(I212*H212,2)</f>
        <v>0</v>
      </c>
      <c r="BL212" s="19" t="s">
        <v>237</v>
      </c>
      <c r="BM212" s="217" t="s">
        <v>568</v>
      </c>
    </row>
    <row r="213" s="13" customFormat="1">
      <c r="A213" s="13"/>
      <c r="B213" s="224"/>
      <c r="C213" s="225"/>
      <c r="D213" s="226" t="s">
        <v>152</v>
      </c>
      <c r="E213" s="227" t="s">
        <v>19</v>
      </c>
      <c r="F213" s="228" t="s">
        <v>144</v>
      </c>
      <c r="G213" s="225"/>
      <c r="H213" s="229">
        <v>4</v>
      </c>
      <c r="I213" s="230"/>
      <c r="J213" s="225"/>
      <c r="K213" s="225"/>
      <c r="L213" s="231"/>
      <c r="M213" s="232"/>
      <c r="N213" s="233"/>
      <c r="O213" s="233"/>
      <c r="P213" s="233"/>
      <c r="Q213" s="233"/>
      <c r="R213" s="233"/>
      <c r="S213" s="233"/>
      <c r="T213" s="234"/>
      <c r="U213" s="13"/>
      <c r="V213" s="13"/>
      <c r="W213" s="13"/>
      <c r="X213" s="13"/>
      <c r="Y213" s="13"/>
      <c r="Z213" s="13"/>
      <c r="AA213" s="13"/>
      <c r="AB213" s="13"/>
      <c r="AC213" s="13"/>
      <c r="AD213" s="13"/>
      <c r="AE213" s="13"/>
      <c r="AT213" s="235" t="s">
        <v>152</v>
      </c>
      <c r="AU213" s="235" t="s">
        <v>86</v>
      </c>
      <c r="AV213" s="13" t="s">
        <v>86</v>
      </c>
      <c r="AW213" s="13" t="s">
        <v>35</v>
      </c>
      <c r="AX213" s="13" t="s">
        <v>84</v>
      </c>
      <c r="AY213" s="235" t="s">
        <v>136</v>
      </c>
    </row>
    <row r="214" s="2" customFormat="1" ht="16.5" customHeight="1">
      <c r="A214" s="40"/>
      <c r="B214" s="41"/>
      <c r="C214" s="206" t="s">
        <v>569</v>
      </c>
      <c r="D214" s="206" t="s">
        <v>139</v>
      </c>
      <c r="E214" s="207" t="s">
        <v>570</v>
      </c>
      <c r="F214" s="208" t="s">
        <v>571</v>
      </c>
      <c r="G214" s="209" t="s">
        <v>457</v>
      </c>
      <c r="H214" s="210">
        <v>5</v>
      </c>
      <c r="I214" s="211"/>
      <c r="J214" s="212">
        <f>ROUND(I214*H214,2)</f>
        <v>0</v>
      </c>
      <c r="K214" s="208" t="s">
        <v>19</v>
      </c>
      <c r="L214" s="46"/>
      <c r="M214" s="213" t="s">
        <v>19</v>
      </c>
      <c r="N214" s="214" t="s">
        <v>47</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237</v>
      </c>
      <c r="AT214" s="217" t="s">
        <v>139</v>
      </c>
      <c r="AU214" s="217" t="s">
        <v>86</v>
      </c>
      <c r="AY214" s="19" t="s">
        <v>136</v>
      </c>
      <c r="BE214" s="218">
        <f>IF(N214="základní",J214,0)</f>
        <v>0</v>
      </c>
      <c r="BF214" s="218">
        <f>IF(N214="snížená",J214,0)</f>
        <v>0</v>
      </c>
      <c r="BG214" s="218">
        <f>IF(N214="zákl. přenesená",J214,0)</f>
        <v>0</v>
      </c>
      <c r="BH214" s="218">
        <f>IF(N214="sníž. přenesená",J214,0)</f>
        <v>0</v>
      </c>
      <c r="BI214" s="218">
        <f>IF(N214="nulová",J214,0)</f>
        <v>0</v>
      </c>
      <c r="BJ214" s="19" t="s">
        <v>84</v>
      </c>
      <c r="BK214" s="218">
        <f>ROUND(I214*H214,2)</f>
        <v>0</v>
      </c>
      <c r="BL214" s="19" t="s">
        <v>237</v>
      </c>
      <c r="BM214" s="217" t="s">
        <v>572</v>
      </c>
    </row>
    <row r="215" s="13" customFormat="1">
      <c r="A215" s="13"/>
      <c r="B215" s="224"/>
      <c r="C215" s="225"/>
      <c r="D215" s="226" t="s">
        <v>152</v>
      </c>
      <c r="E215" s="227" t="s">
        <v>19</v>
      </c>
      <c r="F215" s="228" t="s">
        <v>163</v>
      </c>
      <c r="G215" s="225"/>
      <c r="H215" s="229">
        <v>5</v>
      </c>
      <c r="I215" s="230"/>
      <c r="J215" s="225"/>
      <c r="K215" s="225"/>
      <c r="L215" s="231"/>
      <c r="M215" s="232"/>
      <c r="N215" s="233"/>
      <c r="O215" s="233"/>
      <c r="P215" s="233"/>
      <c r="Q215" s="233"/>
      <c r="R215" s="233"/>
      <c r="S215" s="233"/>
      <c r="T215" s="234"/>
      <c r="U215" s="13"/>
      <c r="V215" s="13"/>
      <c r="W215" s="13"/>
      <c r="X215" s="13"/>
      <c r="Y215" s="13"/>
      <c r="Z215" s="13"/>
      <c r="AA215" s="13"/>
      <c r="AB215" s="13"/>
      <c r="AC215" s="13"/>
      <c r="AD215" s="13"/>
      <c r="AE215" s="13"/>
      <c r="AT215" s="235" t="s">
        <v>152</v>
      </c>
      <c r="AU215" s="235" t="s">
        <v>86</v>
      </c>
      <c r="AV215" s="13" t="s">
        <v>86</v>
      </c>
      <c r="AW215" s="13" t="s">
        <v>35</v>
      </c>
      <c r="AX215" s="13" t="s">
        <v>84</v>
      </c>
      <c r="AY215" s="235" t="s">
        <v>136</v>
      </c>
    </row>
    <row r="216" s="2" customFormat="1" ht="16.5" customHeight="1">
      <c r="A216" s="40"/>
      <c r="B216" s="41"/>
      <c r="C216" s="206" t="s">
        <v>573</v>
      </c>
      <c r="D216" s="206" t="s">
        <v>139</v>
      </c>
      <c r="E216" s="207" t="s">
        <v>574</v>
      </c>
      <c r="F216" s="208" t="s">
        <v>575</v>
      </c>
      <c r="G216" s="209" t="s">
        <v>457</v>
      </c>
      <c r="H216" s="210">
        <v>2</v>
      </c>
      <c r="I216" s="211"/>
      <c r="J216" s="212">
        <f>ROUND(I216*H216,2)</f>
        <v>0</v>
      </c>
      <c r="K216" s="208" t="s">
        <v>19</v>
      </c>
      <c r="L216" s="46"/>
      <c r="M216" s="213" t="s">
        <v>19</v>
      </c>
      <c r="N216" s="214" t="s">
        <v>47</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237</v>
      </c>
      <c r="AT216" s="217" t="s">
        <v>139</v>
      </c>
      <c r="AU216" s="217" t="s">
        <v>86</v>
      </c>
      <c r="AY216" s="19" t="s">
        <v>136</v>
      </c>
      <c r="BE216" s="218">
        <f>IF(N216="základní",J216,0)</f>
        <v>0</v>
      </c>
      <c r="BF216" s="218">
        <f>IF(N216="snížená",J216,0)</f>
        <v>0</v>
      </c>
      <c r="BG216" s="218">
        <f>IF(N216="zákl. přenesená",J216,0)</f>
        <v>0</v>
      </c>
      <c r="BH216" s="218">
        <f>IF(N216="sníž. přenesená",J216,0)</f>
        <v>0</v>
      </c>
      <c r="BI216" s="218">
        <f>IF(N216="nulová",J216,0)</f>
        <v>0</v>
      </c>
      <c r="BJ216" s="19" t="s">
        <v>84</v>
      </c>
      <c r="BK216" s="218">
        <f>ROUND(I216*H216,2)</f>
        <v>0</v>
      </c>
      <c r="BL216" s="19" t="s">
        <v>237</v>
      </c>
      <c r="BM216" s="217" t="s">
        <v>576</v>
      </c>
    </row>
    <row r="217" s="13" customFormat="1">
      <c r="A217" s="13"/>
      <c r="B217" s="224"/>
      <c r="C217" s="225"/>
      <c r="D217" s="226" t="s">
        <v>152</v>
      </c>
      <c r="E217" s="227" t="s">
        <v>19</v>
      </c>
      <c r="F217" s="228" t="s">
        <v>86</v>
      </c>
      <c r="G217" s="225"/>
      <c r="H217" s="229">
        <v>2</v>
      </c>
      <c r="I217" s="230"/>
      <c r="J217" s="225"/>
      <c r="K217" s="225"/>
      <c r="L217" s="231"/>
      <c r="M217" s="232"/>
      <c r="N217" s="233"/>
      <c r="O217" s="233"/>
      <c r="P217" s="233"/>
      <c r="Q217" s="233"/>
      <c r="R217" s="233"/>
      <c r="S217" s="233"/>
      <c r="T217" s="234"/>
      <c r="U217" s="13"/>
      <c r="V217" s="13"/>
      <c r="W217" s="13"/>
      <c r="X217" s="13"/>
      <c r="Y217" s="13"/>
      <c r="Z217" s="13"/>
      <c r="AA217" s="13"/>
      <c r="AB217" s="13"/>
      <c r="AC217" s="13"/>
      <c r="AD217" s="13"/>
      <c r="AE217" s="13"/>
      <c r="AT217" s="235" t="s">
        <v>152</v>
      </c>
      <c r="AU217" s="235" t="s">
        <v>86</v>
      </c>
      <c r="AV217" s="13" t="s">
        <v>86</v>
      </c>
      <c r="AW217" s="13" t="s">
        <v>35</v>
      </c>
      <c r="AX217" s="13" t="s">
        <v>84</v>
      </c>
      <c r="AY217" s="235" t="s">
        <v>136</v>
      </c>
    </row>
    <row r="218" s="2" customFormat="1" ht="16.5" customHeight="1">
      <c r="A218" s="40"/>
      <c r="B218" s="41"/>
      <c r="C218" s="206" t="s">
        <v>577</v>
      </c>
      <c r="D218" s="206" t="s">
        <v>139</v>
      </c>
      <c r="E218" s="207" t="s">
        <v>578</v>
      </c>
      <c r="F218" s="208" t="s">
        <v>579</v>
      </c>
      <c r="G218" s="209" t="s">
        <v>457</v>
      </c>
      <c r="H218" s="210">
        <v>3</v>
      </c>
      <c r="I218" s="211"/>
      <c r="J218" s="212">
        <f>ROUND(I218*H218,2)</f>
        <v>0</v>
      </c>
      <c r="K218" s="208" t="s">
        <v>19</v>
      </c>
      <c r="L218" s="46"/>
      <c r="M218" s="213" t="s">
        <v>19</v>
      </c>
      <c r="N218" s="214" t="s">
        <v>47</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237</v>
      </c>
      <c r="AT218" s="217" t="s">
        <v>139</v>
      </c>
      <c r="AU218" s="217" t="s">
        <v>86</v>
      </c>
      <c r="AY218" s="19" t="s">
        <v>136</v>
      </c>
      <c r="BE218" s="218">
        <f>IF(N218="základní",J218,0)</f>
        <v>0</v>
      </c>
      <c r="BF218" s="218">
        <f>IF(N218="snížená",J218,0)</f>
        <v>0</v>
      </c>
      <c r="BG218" s="218">
        <f>IF(N218="zákl. přenesená",J218,0)</f>
        <v>0</v>
      </c>
      <c r="BH218" s="218">
        <f>IF(N218="sníž. přenesená",J218,0)</f>
        <v>0</v>
      </c>
      <c r="BI218" s="218">
        <f>IF(N218="nulová",J218,0)</f>
        <v>0</v>
      </c>
      <c r="BJ218" s="19" t="s">
        <v>84</v>
      </c>
      <c r="BK218" s="218">
        <f>ROUND(I218*H218,2)</f>
        <v>0</v>
      </c>
      <c r="BL218" s="19" t="s">
        <v>237</v>
      </c>
      <c r="BM218" s="217" t="s">
        <v>580</v>
      </c>
    </row>
    <row r="219" s="13" customFormat="1">
      <c r="A219" s="13"/>
      <c r="B219" s="224"/>
      <c r="C219" s="225"/>
      <c r="D219" s="226" t="s">
        <v>152</v>
      </c>
      <c r="E219" s="227" t="s">
        <v>19</v>
      </c>
      <c r="F219" s="228" t="s">
        <v>154</v>
      </c>
      <c r="G219" s="225"/>
      <c r="H219" s="229">
        <v>3</v>
      </c>
      <c r="I219" s="230"/>
      <c r="J219" s="225"/>
      <c r="K219" s="225"/>
      <c r="L219" s="231"/>
      <c r="M219" s="232"/>
      <c r="N219" s="233"/>
      <c r="O219" s="233"/>
      <c r="P219" s="233"/>
      <c r="Q219" s="233"/>
      <c r="R219" s="233"/>
      <c r="S219" s="233"/>
      <c r="T219" s="234"/>
      <c r="U219" s="13"/>
      <c r="V219" s="13"/>
      <c r="W219" s="13"/>
      <c r="X219" s="13"/>
      <c r="Y219" s="13"/>
      <c r="Z219" s="13"/>
      <c r="AA219" s="13"/>
      <c r="AB219" s="13"/>
      <c r="AC219" s="13"/>
      <c r="AD219" s="13"/>
      <c r="AE219" s="13"/>
      <c r="AT219" s="235" t="s">
        <v>152</v>
      </c>
      <c r="AU219" s="235" t="s">
        <v>86</v>
      </c>
      <c r="AV219" s="13" t="s">
        <v>86</v>
      </c>
      <c r="AW219" s="13" t="s">
        <v>35</v>
      </c>
      <c r="AX219" s="13" t="s">
        <v>84</v>
      </c>
      <c r="AY219" s="235" t="s">
        <v>136</v>
      </c>
    </row>
    <row r="220" s="2" customFormat="1" ht="16.5" customHeight="1">
      <c r="A220" s="40"/>
      <c r="B220" s="41"/>
      <c r="C220" s="206" t="s">
        <v>581</v>
      </c>
      <c r="D220" s="206" t="s">
        <v>139</v>
      </c>
      <c r="E220" s="207" t="s">
        <v>582</v>
      </c>
      <c r="F220" s="208" t="s">
        <v>583</v>
      </c>
      <c r="G220" s="209" t="s">
        <v>457</v>
      </c>
      <c r="H220" s="210">
        <v>2</v>
      </c>
      <c r="I220" s="211"/>
      <c r="J220" s="212">
        <f>ROUND(I220*H220,2)</f>
        <v>0</v>
      </c>
      <c r="K220" s="208" t="s">
        <v>19</v>
      </c>
      <c r="L220" s="46"/>
      <c r="M220" s="213" t="s">
        <v>19</v>
      </c>
      <c r="N220" s="214" t="s">
        <v>47</v>
      </c>
      <c r="O220" s="86"/>
      <c r="P220" s="215">
        <f>O220*H220</f>
        <v>0</v>
      </c>
      <c r="Q220" s="215">
        <v>0</v>
      </c>
      <c r="R220" s="215">
        <f>Q220*H220</f>
        <v>0</v>
      </c>
      <c r="S220" s="215">
        <v>0</v>
      </c>
      <c r="T220" s="216">
        <f>S220*H220</f>
        <v>0</v>
      </c>
      <c r="U220" s="40"/>
      <c r="V220" s="40"/>
      <c r="W220" s="40"/>
      <c r="X220" s="40"/>
      <c r="Y220" s="40"/>
      <c r="Z220" s="40"/>
      <c r="AA220" s="40"/>
      <c r="AB220" s="40"/>
      <c r="AC220" s="40"/>
      <c r="AD220" s="40"/>
      <c r="AE220" s="40"/>
      <c r="AR220" s="217" t="s">
        <v>237</v>
      </c>
      <c r="AT220" s="217" t="s">
        <v>139</v>
      </c>
      <c r="AU220" s="217" t="s">
        <v>86</v>
      </c>
      <c r="AY220" s="19" t="s">
        <v>136</v>
      </c>
      <c r="BE220" s="218">
        <f>IF(N220="základní",J220,0)</f>
        <v>0</v>
      </c>
      <c r="BF220" s="218">
        <f>IF(N220="snížená",J220,0)</f>
        <v>0</v>
      </c>
      <c r="BG220" s="218">
        <f>IF(N220="zákl. přenesená",J220,0)</f>
        <v>0</v>
      </c>
      <c r="BH220" s="218">
        <f>IF(N220="sníž. přenesená",J220,0)</f>
        <v>0</v>
      </c>
      <c r="BI220" s="218">
        <f>IF(N220="nulová",J220,0)</f>
        <v>0</v>
      </c>
      <c r="BJ220" s="19" t="s">
        <v>84</v>
      </c>
      <c r="BK220" s="218">
        <f>ROUND(I220*H220,2)</f>
        <v>0</v>
      </c>
      <c r="BL220" s="19" t="s">
        <v>237</v>
      </c>
      <c r="BM220" s="217" t="s">
        <v>584</v>
      </c>
    </row>
    <row r="221" s="13" customFormat="1">
      <c r="A221" s="13"/>
      <c r="B221" s="224"/>
      <c r="C221" s="225"/>
      <c r="D221" s="226" t="s">
        <v>152</v>
      </c>
      <c r="E221" s="227" t="s">
        <v>19</v>
      </c>
      <c r="F221" s="228" t="s">
        <v>86</v>
      </c>
      <c r="G221" s="225"/>
      <c r="H221" s="229">
        <v>2</v>
      </c>
      <c r="I221" s="230"/>
      <c r="J221" s="225"/>
      <c r="K221" s="225"/>
      <c r="L221" s="231"/>
      <c r="M221" s="232"/>
      <c r="N221" s="233"/>
      <c r="O221" s="233"/>
      <c r="P221" s="233"/>
      <c r="Q221" s="233"/>
      <c r="R221" s="233"/>
      <c r="S221" s="233"/>
      <c r="T221" s="234"/>
      <c r="U221" s="13"/>
      <c r="V221" s="13"/>
      <c r="W221" s="13"/>
      <c r="X221" s="13"/>
      <c r="Y221" s="13"/>
      <c r="Z221" s="13"/>
      <c r="AA221" s="13"/>
      <c r="AB221" s="13"/>
      <c r="AC221" s="13"/>
      <c r="AD221" s="13"/>
      <c r="AE221" s="13"/>
      <c r="AT221" s="235" t="s">
        <v>152</v>
      </c>
      <c r="AU221" s="235" t="s">
        <v>86</v>
      </c>
      <c r="AV221" s="13" t="s">
        <v>86</v>
      </c>
      <c r="AW221" s="13" t="s">
        <v>35</v>
      </c>
      <c r="AX221" s="13" t="s">
        <v>84</v>
      </c>
      <c r="AY221" s="235" t="s">
        <v>136</v>
      </c>
    </row>
    <row r="222" s="2" customFormat="1" ht="16.5" customHeight="1">
      <c r="A222" s="40"/>
      <c r="B222" s="41"/>
      <c r="C222" s="206" t="s">
        <v>585</v>
      </c>
      <c r="D222" s="206" t="s">
        <v>139</v>
      </c>
      <c r="E222" s="207" t="s">
        <v>586</v>
      </c>
      <c r="F222" s="208" t="s">
        <v>587</v>
      </c>
      <c r="G222" s="209" t="s">
        <v>457</v>
      </c>
      <c r="H222" s="210">
        <v>1</v>
      </c>
      <c r="I222" s="211"/>
      <c r="J222" s="212">
        <f>ROUND(I222*H222,2)</f>
        <v>0</v>
      </c>
      <c r="K222" s="208" t="s">
        <v>19</v>
      </c>
      <c r="L222" s="46"/>
      <c r="M222" s="213" t="s">
        <v>19</v>
      </c>
      <c r="N222" s="214" t="s">
        <v>47</v>
      </c>
      <c r="O222" s="86"/>
      <c r="P222" s="215">
        <f>O222*H222</f>
        <v>0</v>
      </c>
      <c r="Q222" s="215">
        <v>0</v>
      </c>
      <c r="R222" s="215">
        <f>Q222*H222</f>
        <v>0</v>
      </c>
      <c r="S222" s="215">
        <v>0</v>
      </c>
      <c r="T222" s="216">
        <f>S222*H222</f>
        <v>0</v>
      </c>
      <c r="U222" s="40"/>
      <c r="V222" s="40"/>
      <c r="W222" s="40"/>
      <c r="X222" s="40"/>
      <c r="Y222" s="40"/>
      <c r="Z222" s="40"/>
      <c r="AA222" s="40"/>
      <c r="AB222" s="40"/>
      <c r="AC222" s="40"/>
      <c r="AD222" s="40"/>
      <c r="AE222" s="40"/>
      <c r="AR222" s="217" t="s">
        <v>237</v>
      </c>
      <c r="AT222" s="217" t="s">
        <v>139</v>
      </c>
      <c r="AU222" s="217" t="s">
        <v>86</v>
      </c>
      <c r="AY222" s="19" t="s">
        <v>136</v>
      </c>
      <c r="BE222" s="218">
        <f>IF(N222="základní",J222,0)</f>
        <v>0</v>
      </c>
      <c r="BF222" s="218">
        <f>IF(N222="snížená",J222,0)</f>
        <v>0</v>
      </c>
      <c r="BG222" s="218">
        <f>IF(N222="zákl. přenesená",J222,0)</f>
        <v>0</v>
      </c>
      <c r="BH222" s="218">
        <f>IF(N222="sníž. přenesená",J222,0)</f>
        <v>0</v>
      </c>
      <c r="BI222" s="218">
        <f>IF(N222="nulová",J222,0)</f>
        <v>0</v>
      </c>
      <c r="BJ222" s="19" t="s">
        <v>84</v>
      </c>
      <c r="BK222" s="218">
        <f>ROUND(I222*H222,2)</f>
        <v>0</v>
      </c>
      <c r="BL222" s="19" t="s">
        <v>237</v>
      </c>
      <c r="BM222" s="217" t="s">
        <v>588</v>
      </c>
    </row>
    <row r="223" s="13" customFormat="1">
      <c r="A223" s="13"/>
      <c r="B223" s="224"/>
      <c r="C223" s="225"/>
      <c r="D223" s="226" t="s">
        <v>152</v>
      </c>
      <c r="E223" s="227" t="s">
        <v>19</v>
      </c>
      <c r="F223" s="228" t="s">
        <v>84</v>
      </c>
      <c r="G223" s="225"/>
      <c r="H223" s="229">
        <v>1</v>
      </c>
      <c r="I223" s="230"/>
      <c r="J223" s="225"/>
      <c r="K223" s="225"/>
      <c r="L223" s="231"/>
      <c r="M223" s="232"/>
      <c r="N223" s="233"/>
      <c r="O223" s="233"/>
      <c r="P223" s="233"/>
      <c r="Q223" s="233"/>
      <c r="R223" s="233"/>
      <c r="S223" s="233"/>
      <c r="T223" s="234"/>
      <c r="U223" s="13"/>
      <c r="V223" s="13"/>
      <c r="W223" s="13"/>
      <c r="X223" s="13"/>
      <c r="Y223" s="13"/>
      <c r="Z223" s="13"/>
      <c r="AA223" s="13"/>
      <c r="AB223" s="13"/>
      <c r="AC223" s="13"/>
      <c r="AD223" s="13"/>
      <c r="AE223" s="13"/>
      <c r="AT223" s="235" t="s">
        <v>152</v>
      </c>
      <c r="AU223" s="235" t="s">
        <v>86</v>
      </c>
      <c r="AV223" s="13" t="s">
        <v>86</v>
      </c>
      <c r="AW223" s="13" t="s">
        <v>35</v>
      </c>
      <c r="AX223" s="13" t="s">
        <v>84</v>
      </c>
      <c r="AY223" s="235" t="s">
        <v>136</v>
      </c>
    </row>
    <row r="224" s="2" customFormat="1" ht="16.5" customHeight="1">
      <c r="A224" s="40"/>
      <c r="B224" s="41"/>
      <c r="C224" s="206" t="s">
        <v>589</v>
      </c>
      <c r="D224" s="206" t="s">
        <v>139</v>
      </c>
      <c r="E224" s="207" t="s">
        <v>590</v>
      </c>
      <c r="F224" s="208" t="s">
        <v>591</v>
      </c>
      <c r="G224" s="209" t="s">
        <v>457</v>
      </c>
      <c r="H224" s="210">
        <v>17</v>
      </c>
      <c r="I224" s="211"/>
      <c r="J224" s="212">
        <f>ROUND(I224*H224,2)</f>
        <v>0</v>
      </c>
      <c r="K224" s="208" t="s">
        <v>19</v>
      </c>
      <c r="L224" s="46"/>
      <c r="M224" s="213" t="s">
        <v>19</v>
      </c>
      <c r="N224" s="214" t="s">
        <v>47</v>
      </c>
      <c r="O224" s="86"/>
      <c r="P224" s="215">
        <f>O224*H224</f>
        <v>0</v>
      </c>
      <c r="Q224" s="215">
        <v>0</v>
      </c>
      <c r="R224" s="215">
        <f>Q224*H224</f>
        <v>0</v>
      </c>
      <c r="S224" s="215">
        <v>0</v>
      </c>
      <c r="T224" s="216">
        <f>S224*H224</f>
        <v>0</v>
      </c>
      <c r="U224" s="40"/>
      <c r="V224" s="40"/>
      <c r="W224" s="40"/>
      <c r="X224" s="40"/>
      <c r="Y224" s="40"/>
      <c r="Z224" s="40"/>
      <c r="AA224" s="40"/>
      <c r="AB224" s="40"/>
      <c r="AC224" s="40"/>
      <c r="AD224" s="40"/>
      <c r="AE224" s="40"/>
      <c r="AR224" s="217" t="s">
        <v>144</v>
      </c>
      <c r="AT224" s="217" t="s">
        <v>139</v>
      </c>
      <c r="AU224" s="217" t="s">
        <v>86</v>
      </c>
      <c r="AY224" s="19" t="s">
        <v>136</v>
      </c>
      <c r="BE224" s="218">
        <f>IF(N224="základní",J224,0)</f>
        <v>0</v>
      </c>
      <c r="BF224" s="218">
        <f>IF(N224="snížená",J224,0)</f>
        <v>0</v>
      </c>
      <c r="BG224" s="218">
        <f>IF(N224="zákl. přenesená",J224,0)</f>
        <v>0</v>
      </c>
      <c r="BH224" s="218">
        <f>IF(N224="sníž. přenesená",J224,0)</f>
        <v>0</v>
      </c>
      <c r="BI224" s="218">
        <f>IF(N224="nulová",J224,0)</f>
        <v>0</v>
      </c>
      <c r="BJ224" s="19" t="s">
        <v>84</v>
      </c>
      <c r="BK224" s="218">
        <f>ROUND(I224*H224,2)</f>
        <v>0</v>
      </c>
      <c r="BL224" s="19" t="s">
        <v>144</v>
      </c>
      <c r="BM224" s="217" t="s">
        <v>592</v>
      </c>
    </row>
    <row r="225" s="2" customFormat="1" ht="24.15" customHeight="1">
      <c r="A225" s="40"/>
      <c r="B225" s="41"/>
      <c r="C225" s="206" t="s">
        <v>593</v>
      </c>
      <c r="D225" s="206" t="s">
        <v>139</v>
      </c>
      <c r="E225" s="207" t="s">
        <v>594</v>
      </c>
      <c r="F225" s="208" t="s">
        <v>595</v>
      </c>
      <c r="G225" s="209" t="s">
        <v>457</v>
      </c>
      <c r="H225" s="210">
        <v>3</v>
      </c>
      <c r="I225" s="211"/>
      <c r="J225" s="212">
        <f>ROUND(I225*H225,2)</f>
        <v>0</v>
      </c>
      <c r="K225" s="208" t="s">
        <v>19</v>
      </c>
      <c r="L225" s="46"/>
      <c r="M225" s="213" t="s">
        <v>19</v>
      </c>
      <c r="N225" s="214" t="s">
        <v>47</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144</v>
      </c>
      <c r="AT225" s="217" t="s">
        <v>139</v>
      </c>
      <c r="AU225" s="217" t="s">
        <v>86</v>
      </c>
      <c r="AY225" s="19" t="s">
        <v>136</v>
      </c>
      <c r="BE225" s="218">
        <f>IF(N225="základní",J225,0)</f>
        <v>0</v>
      </c>
      <c r="BF225" s="218">
        <f>IF(N225="snížená",J225,0)</f>
        <v>0</v>
      </c>
      <c r="BG225" s="218">
        <f>IF(N225="zákl. přenesená",J225,0)</f>
        <v>0</v>
      </c>
      <c r="BH225" s="218">
        <f>IF(N225="sníž. přenesená",J225,0)</f>
        <v>0</v>
      </c>
      <c r="BI225" s="218">
        <f>IF(N225="nulová",J225,0)</f>
        <v>0</v>
      </c>
      <c r="BJ225" s="19" t="s">
        <v>84</v>
      </c>
      <c r="BK225" s="218">
        <f>ROUND(I225*H225,2)</f>
        <v>0</v>
      </c>
      <c r="BL225" s="19" t="s">
        <v>144</v>
      </c>
      <c r="BM225" s="217" t="s">
        <v>596</v>
      </c>
    </row>
    <row r="226" s="2" customFormat="1" ht="24.15" customHeight="1">
      <c r="A226" s="40"/>
      <c r="B226" s="41"/>
      <c r="C226" s="206" t="s">
        <v>597</v>
      </c>
      <c r="D226" s="206" t="s">
        <v>139</v>
      </c>
      <c r="E226" s="207" t="s">
        <v>598</v>
      </c>
      <c r="F226" s="208" t="s">
        <v>599</v>
      </c>
      <c r="G226" s="209" t="s">
        <v>213</v>
      </c>
      <c r="H226" s="210">
        <v>0.055</v>
      </c>
      <c r="I226" s="211"/>
      <c r="J226" s="212">
        <f>ROUND(I226*H226,2)</f>
        <v>0</v>
      </c>
      <c r="K226" s="208" t="s">
        <v>143</v>
      </c>
      <c r="L226" s="46"/>
      <c r="M226" s="213" t="s">
        <v>19</v>
      </c>
      <c r="N226" s="214" t="s">
        <v>47</v>
      </c>
      <c r="O226" s="86"/>
      <c r="P226" s="215">
        <f>O226*H226</f>
        <v>0</v>
      </c>
      <c r="Q226" s="215">
        <v>0</v>
      </c>
      <c r="R226" s="215">
        <f>Q226*H226</f>
        <v>0</v>
      </c>
      <c r="S226" s="215">
        <v>0</v>
      </c>
      <c r="T226" s="216">
        <f>S226*H226</f>
        <v>0</v>
      </c>
      <c r="U226" s="40"/>
      <c r="V226" s="40"/>
      <c r="W226" s="40"/>
      <c r="X226" s="40"/>
      <c r="Y226" s="40"/>
      <c r="Z226" s="40"/>
      <c r="AA226" s="40"/>
      <c r="AB226" s="40"/>
      <c r="AC226" s="40"/>
      <c r="AD226" s="40"/>
      <c r="AE226" s="40"/>
      <c r="AR226" s="217" t="s">
        <v>237</v>
      </c>
      <c r="AT226" s="217" t="s">
        <v>139</v>
      </c>
      <c r="AU226" s="217" t="s">
        <v>86</v>
      </c>
      <c r="AY226" s="19" t="s">
        <v>136</v>
      </c>
      <c r="BE226" s="218">
        <f>IF(N226="základní",J226,0)</f>
        <v>0</v>
      </c>
      <c r="BF226" s="218">
        <f>IF(N226="snížená",J226,0)</f>
        <v>0</v>
      </c>
      <c r="BG226" s="218">
        <f>IF(N226="zákl. přenesená",J226,0)</f>
        <v>0</v>
      </c>
      <c r="BH226" s="218">
        <f>IF(N226="sníž. přenesená",J226,0)</f>
        <v>0</v>
      </c>
      <c r="BI226" s="218">
        <f>IF(N226="nulová",J226,0)</f>
        <v>0</v>
      </c>
      <c r="BJ226" s="19" t="s">
        <v>84</v>
      </c>
      <c r="BK226" s="218">
        <f>ROUND(I226*H226,2)</f>
        <v>0</v>
      </c>
      <c r="BL226" s="19" t="s">
        <v>237</v>
      </c>
      <c r="BM226" s="217" t="s">
        <v>600</v>
      </c>
    </row>
    <row r="227" s="2" customFormat="1">
      <c r="A227" s="40"/>
      <c r="B227" s="41"/>
      <c r="C227" s="42"/>
      <c r="D227" s="219" t="s">
        <v>146</v>
      </c>
      <c r="E227" s="42"/>
      <c r="F227" s="220" t="s">
        <v>601</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146</v>
      </c>
      <c r="AU227" s="19" t="s">
        <v>86</v>
      </c>
    </row>
    <row r="228" s="12" customFormat="1" ht="22.8" customHeight="1">
      <c r="A228" s="12"/>
      <c r="B228" s="190"/>
      <c r="C228" s="191"/>
      <c r="D228" s="192" t="s">
        <v>75</v>
      </c>
      <c r="E228" s="204" t="s">
        <v>307</v>
      </c>
      <c r="F228" s="204" t="s">
        <v>308</v>
      </c>
      <c r="G228" s="191"/>
      <c r="H228" s="191"/>
      <c r="I228" s="194"/>
      <c r="J228" s="205">
        <f>BK228</f>
        <v>0</v>
      </c>
      <c r="K228" s="191"/>
      <c r="L228" s="196"/>
      <c r="M228" s="197"/>
      <c r="N228" s="198"/>
      <c r="O228" s="198"/>
      <c r="P228" s="199">
        <f>SUM(P229:P241)</f>
        <v>0</v>
      </c>
      <c r="Q228" s="198"/>
      <c r="R228" s="199">
        <f>SUM(R229:R241)</f>
        <v>0.0088500000000000002</v>
      </c>
      <c r="S228" s="198"/>
      <c r="T228" s="200">
        <f>SUM(T229:T241)</f>
        <v>0</v>
      </c>
      <c r="U228" s="12"/>
      <c r="V228" s="12"/>
      <c r="W228" s="12"/>
      <c r="X228" s="12"/>
      <c r="Y228" s="12"/>
      <c r="Z228" s="12"/>
      <c r="AA228" s="12"/>
      <c r="AB228" s="12"/>
      <c r="AC228" s="12"/>
      <c r="AD228" s="12"/>
      <c r="AE228" s="12"/>
      <c r="AR228" s="201" t="s">
        <v>86</v>
      </c>
      <c r="AT228" s="202" t="s">
        <v>75</v>
      </c>
      <c r="AU228" s="202" t="s">
        <v>84</v>
      </c>
      <c r="AY228" s="201" t="s">
        <v>136</v>
      </c>
      <c r="BK228" s="203">
        <f>SUM(BK229:BK241)</f>
        <v>0</v>
      </c>
    </row>
    <row r="229" s="2" customFormat="1" ht="24.15" customHeight="1">
      <c r="A229" s="40"/>
      <c r="B229" s="41"/>
      <c r="C229" s="206" t="s">
        <v>602</v>
      </c>
      <c r="D229" s="206" t="s">
        <v>139</v>
      </c>
      <c r="E229" s="207" t="s">
        <v>603</v>
      </c>
      <c r="F229" s="208" t="s">
        <v>604</v>
      </c>
      <c r="G229" s="209" t="s">
        <v>142</v>
      </c>
      <c r="H229" s="210">
        <v>5</v>
      </c>
      <c r="I229" s="211"/>
      <c r="J229" s="212">
        <f>ROUND(I229*H229,2)</f>
        <v>0</v>
      </c>
      <c r="K229" s="208" t="s">
        <v>143</v>
      </c>
      <c r="L229" s="46"/>
      <c r="M229" s="213" t="s">
        <v>19</v>
      </c>
      <c r="N229" s="214" t="s">
        <v>47</v>
      </c>
      <c r="O229" s="86"/>
      <c r="P229" s="215">
        <f>O229*H229</f>
        <v>0</v>
      </c>
      <c r="Q229" s="215">
        <v>0.00012</v>
      </c>
      <c r="R229" s="215">
        <f>Q229*H229</f>
        <v>0.00060000000000000006</v>
      </c>
      <c r="S229" s="215">
        <v>0</v>
      </c>
      <c r="T229" s="216">
        <f>S229*H229</f>
        <v>0</v>
      </c>
      <c r="U229" s="40"/>
      <c r="V229" s="40"/>
      <c r="W229" s="40"/>
      <c r="X229" s="40"/>
      <c r="Y229" s="40"/>
      <c r="Z229" s="40"/>
      <c r="AA229" s="40"/>
      <c r="AB229" s="40"/>
      <c r="AC229" s="40"/>
      <c r="AD229" s="40"/>
      <c r="AE229" s="40"/>
      <c r="AR229" s="217" t="s">
        <v>237</v>
      </c>
      <c r="AT229" s="217" t="s">
        <v>139</v>
      </c>
      <c r="AU229" s="217" t="s">
        <v>86</v>
      </c>
      <c r="AY229" s="19" t="s">
        <v>136</v>
      </c>
      <c r="BE229" s="218">
        <f>IF(N229="základní",J229,0)</f>
        <v>0</v>
      </c>
      <c r="BF229" s="218">
        <f>IF(N229="snížená",J229,0)</f>
        <v>0</v>
      </c>
      <c r="BG229" s="218">
        <f>IF(N229="zákl. přenesená",J229,0)</f>
        <v>0</v>
      </c>
      <c r="BH229" s="218">
        <f>IF(N229="sníž. přenesená",J229,0)</f>
        <v>0</v>
      </c>
      <c r="BI229" s="218">
        <f>IF(N229="nulová",J229,0)</f>
        <v>0</v>
      </c>
      <c r="BJ229" s="19" t="s">
        <v>84</v>
      </c>
      <c r="BK229" s="218">
        <f>ROUND(I229*H229,2)</f>
        <v>0</v>
      </c>
      <c r="BL229" s="19" t="s">
        <v>237</v>
      </c>
      <c r="BM229" s="217" t="s">
        <v>605</v>
      </c>
    </row>
    <row r="230" s="2" customFormat="1">
      <c r="A230" s="40"/>
      <c r="B230" s="41"/>
      <c r="C230" s="42"/>
      <c r="D230" s="219" t="s">
        <v>146</v>
      </c>
      <c r="E230" s="42"/>
      <c r="F230" s="220" t="s">
        <v>606</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146</v>
      </c>
      <c r="AU230" s="19" t="s">
        <v>86</v>
      </c>
    </row>
    <row r="231" s="2" customFormat="1">
      <c r="A231" s="40"/>
      <c r="B231" s="41"/>
      <c r="C231" s="42"/>
      <c r="D231" s="226" t="s">
        <v>281</v>
      </c>
      <c r="E231" s="42"/>
      <c r="F231" s="247" t="s">
        <v>607</v>
      </c>
      <c r="G231" s="42"/>
      <c r="H231" s="42"/>
      <c r="I231" s="221"/>
      <c r="J231" s="42"/>
      <c r="K231" s="42"/>
      <c r="L231" s="46"/>
      <c r="M231" s="222"/>
      <c r="N231" s="223"/>
      <c r="O231" s="86"/>
      <c r="P231" s="86"/>
      <c r="Q231" s="86"/>
      <c r="R231" s="86"/>
      <c r="S231" s="86"/>
      <c r="T231" s="87"/>
      <c r="U231" s="40"/>
      <c r="V231" s="40"/>
      <c r="W231" s="40"/>
      <c r="X231" s="40"/>
      <c r="Y231" s="40"/>
      <c r="Z231" s="40"/>
      <c r="AA231" s="40"/>
      <c r="AB231" s="40"/>
      <c r="AC231" s="40"/>
      <c r="AD231" s="40"/>
      <c r="AE231" s="40"/>
      <c r="AT231" s="19" t="s">
        <v>281</v>
      </c>
      <c r="AU231" s="19" t="s">
        <v>86</v>
      </c>
    </row>
    <row r="232" s="2" customFormat="1" ht="16.5" customHeight="1">
      <c r="A232" s="40"/>
      <c r="B232" s="41"/>
      <c r="C232" s="252" t="s">
        <v>608</v>
      </c>
      <c r="D232" s="252" t="s">
        <v>398</v>
      </c>
      <c r="E232" s="253" t="s">
        <v>609</v>
      </c>
      <c r="F232" s="254" t="s">
        <v>610</v>
      </c>
      <c r="G232" s="255" t="s">
        <v>259</v>
      </c>
      <c r="H232" s="256">
        <v>5</v>
      </c>
      <c r="I232" s="257"/>
      <c r="J232" s="258">
        <f>ROUND(I232*H232,2)</f>
        <v>0</v>
      </c>
      <c r="K232" s="254" t="s">
        <v>143</v>
      </c>
      <c r="L232" s="259"/>
      <c r="M232" s="260" t="s">
        <v>19</v>
      </c>
      <c r="N232" s="261" t="s">
        <v>47</v>
      </c>
      <c r="O232" s="86"/>
      <c r="P232" s="215">
        <f>O232*H232</f>
        <v>0</v>
      </c>
      <c r="Q232" s="215">
        <v>0.0010200000000000001</v>
      </c>
      <c r="R232" s="215">
        <f>Q232*H232</f>
        <v>0.0051000000000000004</v>
      </c>
      <c r="S232" s="215">
        <v>0</v>
      </c>
      <c r="T232" s="216">
        <f>S232*H232</f>
        <v>0</v>
      </c>
      <c r="U232" s="40"/>
      <c r="V232" s="40"/>
      <c r="W232" s="40"/>
      <c r="X232" s="40"/>
      <c r="Y232" s="40"/>
      <c r="Z232" s="40"/>
      <c r="AA232" s="40"/>
      <c r="AB232" s="40"/>
      <c r="AC232" s="40"/>
      <c r="AD232" s="40"/>
      <c r="AE232" s="40"/>
      <c r="AR232" s="217" t="s">
        <v>350</v>
      </c>
      <c r="AT232" s="217" t="s">
        <v>398</v>
      </c>
      <c r="AU232" s="217" t="s">
        <v>86</v>
      </c>
      <c r="AY232" s="19" t="s">
        <v>136</v>
      </c>
      <c r="BE232" s="218">
        <f>IF(N232="základní",J232,0)</f>
        <v>0</v>
      </c>
      <c r="BF232" s="218">
        <f>IF(N232="snížená",J232,0)</f>
        <v>0</v>
      </c>
      <c r="BG232" s="218">
        <f>IF(N232="zákl. přenesená",J232,0)</f>
        <v>0</v>
      </c>
      <c r="BH232" s="218">
        <f>IF(N232="sníž. přenesená",J232,0)</f>
        <v>0</v>
      </c>
      <c r="BI232" s="218">
        <f>IF(N232="nulová",J232,0)</f>
        <v>0</v>
      </c>
      <c r="BJ232" s="19" t="s">
        <v>84</v>
      </c>
      <c r="BK232" s="218">
        <f>ROUND(I232*H232,2)</f>
        <v>0</v>
      </c>
      <c r="BL232" s="19" t="s">
        <v>237</v>
      </c>
      <c r="BM232" s="217" t="s">
        <v>611</v>
      </c>
    </row>
    <row r="233" s="2" customFormat="1">
      <c r="A233" s="40"/>
      <c r="B233" s="41"/>
      <c r="C233" s="42"/>
      <c r="D233" s="226" t="s">
        <v>281</v>
      </c>
      <c r="E233" s="42"/>
      <c r="F233" s="247" t="s">
        <v>607</v>
      </c>
      <c r="G233" s="42"/>
      <c r="H233" s="42"/>
      <c r="I233" s="221"/>
      <c r="J233" s="42"/>
      <c r="K233" s="42"/>
      <c r="L233" s="46"/>
      <c r="M233" s="222"/>
      <c r="N233" s="223"/>
      <c r="O233" s="86"/>
      <c r="P233" s="86"/>
      <c r="Q233" s="86"/>
      <c r="R233" s="86"/>
      <c r="S233" s="86"/>
      <c r="T233" s="87"/>
      <c r="U233" s="40"/>
      <c r="V233" s="40"/>
      <c r="W233" s="40"/>
      <c r="X233" s="40"/>
      <c r="Y233" s="40"/>
      <c r="Z233" s="40"/>
      <c r="AA233" s="40"/>
      <c r="AB233" s="40"/>
      <c r="AC233" s="40"/>
      <c r="AD233" s="40"/>
      <c r="AE233" s="40"/>
      <c r="AT233" s="19" t="s">
        <v>281</v>
      </c>
      <c r="AU233" s="19" t="s">
        <v>86</v>
      </c>
    </row>
    <row r="234" s="2" customFormat="1" ht="16.5" customHeight="1">
      <c r="A234" s="40"/>
      <c r="B234" s="41"/>
      <c r="C234" s="206" t="s">
        <v>612</v>
      </c>
      <c r="D234" s="206" t="s">
        <v>139</v>
      </c>
      <c r="E234" s="207" t="s">
        <v>613</v>
      </c>
      <c r="F234" s="208" t="s">
        <v>614</v>
      </c>
      <c r="G234" s="209" t="s">
        <v>259</v>
      </c>
      <c r="H234" s="210">
        <v>9</v>
      </c>
      <c r="I234" s="211"/>
      <c r="J234" s="212">
        <f>ROUND(I234*H234,2)</f>
        <v>0</v>
      </c>
      <c r="K234" s="208" t="s">
        <v>143</v>
      </c>
      <c r="L234" s="46"/>
      <c r="M234" s="213" t="s">
        <v>19</v>
      </c>
      <c r="N234" s="214" t="s">
        <v>47</v>
      </c>
      <c r="O234" s="86"/>
      <c r="P234" s="215">
        <f>O234*H234</f>
        <v>0</v>
      </c>
      <c r="Q234" s="215">
        <v>0</v>
      </c>
      <c r="R234" s="215">
        <f>Q234*H234</f>
        <v>0</v>
      </c>
      <c r="S234" s="215">
        <v>0</v>
      </c>
      <c r="T234" s="216">
        <f>S234*H234</f>
        <v>0</v>
      </c>
      <c r="U234" s="40"/>
      <c r="V234" s="40"/>
      <c r="W234" s="40"/>
      <c r="X234" s="40"/>
      <c r="Y234" s="40"/>
      <c r="Z234" s="40"/>
      <c r="AA234" s="40"/>
      <c r="AB234" s="40"/>
      <c r="AC234" s="40"/>
      <c r="AD234" s="40"/>
      <c r="AE234" s="40"/>
      <c r="AR234" s="217" t="s">
        <v>237</v>
      </c>
      <c r="AT234" s="217" t="s">
        <v>139</v>
      </c>
      <c r="AU234" s="217" t="s">
        <v>86</v>
      </c>
      <c r="AY234" s="19" t="s">
        <v>136</v>
      </c>
      <c r="BE234" s="218">
        <f>IF(N234="základní",J234,0)</f>
        <v>0</v>
      </c>
      <c r="BF234" s="218">
        <f>IF(N234="snížená",J234,0)</f>
        <v>0</v>
      </c>
      <c r="BG234" s="218">
        <f>IF(N234="zákl. přenesená",J234,0)</f>
        <v>0</v>
      </c>
      <c r="BH234" s="218">
        <f>IF(N234="sníž. přenesená",J234,0)</f>
        <v>0</v>
      </c>
      <c r="BI234" s="218">
        <f>IF(N234="nulová",J234,0)</f>
        <v>0</v>
      </c>
      <c r="BJ234" s="19" t="s">
        <v>84</v>
      </c>
      <c r="BK234" s="218">
        <f>ROUND(I234*H234,2)</f>
        <v>0</v>
      </c>
      <c r="BL234" s="19" t="s">
        <v>237</v>
      </c>
      <c r="BM234" s="217" t="s">
        <v>615</v>
      </c>
    </row>
    <row r="235" s="2" customFormat="1">
      <c r="A235" s="40"/>
      <c r="B235" s="41"/>
      <c r="C235" s="42"/>
      <c r="D235" s="219" t="s">
        <v>146</v>
      </c>
      <c r="E235" s="42"/>
      <c r="F235" s="220" t="s">
        <v>616</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146</v>
      </c>
      <c r="AU235" s="19" t="s">
        <v>86</v>
      </c>
    </row>
    <row r="236" s="2" customFormat="1">
      <c r="A236" s="40"/>
      <c r="B236" s="41"/>
      <c r="C236" s="42"/>
      <c r="D236" s="226" t="s">
        <v>281</v>
      </c>
      <c r="E236" s="42"/>
      <c r="F236" s="247" t="s">
        <v>617</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281</v>
      </c>
      <c r="AU236" s="19" t="s">
        <v>86</v>
      </c>
    </row>
    <row r="237" s="13" customFormat="1">
      <c r="A237" s="13"/>
      <c r="B237" s="224"/>
      <c r="C237" s="225"/>
      <c r="D237" s="226" t="s">
        <v>152</v>
      </c>
      <c r="E237" s="227" t="s">
        <v>19</v>
      </c>
      <c r="F237" s="228" t="s">
        <v>618</v>
      </c>
      <c r="G237" s="225"/>
      <c r="H237" s="229">
        <v>9</v>
      </c>
      <c r="I237" s="230"/>
      <c r="J237" s="225"/>
      <c r="K237" s="225"/>
      <c r="L237" s="231"/>
      <c r="M237" s="232"/>
      <c r="N237" s="233"/>
      <c r="O237" s="233"/>
      <c r="P237" s="233"/>
      <c r="Q237" s="233"/>
      <c r="R237" s="233"/>
      <c r="S237" s="233"/>
      <c r="T237" s="234"/>
      <c r="U237" s="13"/>
      <c r="V237" s="13"/>
      <c r="W237" s="13"/>
      <c r="X237" s="13"/>
      <c r="Y237" s="13"/>
      <c r="Z237" s="13"/>
      <c r="AA237" s="13"/>
      <c r="AB237" s="13"/>
      <c r="AC237" s="13"/>
      <c r="AD237" s="13"/>
      <c r="AE237" s="13"/>
      <c r="AT237" s="235" t="s">
        <v>152</v>
      </c>
      <c r="AU237" s="235" t="s">
        <v>86</v>
      </c>
      <c r="AV237" s="13" t="s">
        <v>86</v>
      </c>
      <c r="AW237" s="13" t="s">
        <v>35</v>
      </c>
      <c r="AX237" s="13" t="s">
        <v>84</v>
      </c>
      <c r="AY237" s="235" t="s">
        <v>136</v>
      </c>
    </row>
    <row r="238" s="2" customFormat="1" ht="16.5" customHeight="1">
      <c r="A238" s="40"/>
      <c r="B238" s="41"/>
      <c r="C238" s="252" t="s">
        <v>619</v>
      </c>
      <c r="D238" s="252" t="s">
        <v>398</v>
      </c>
      <c r="E238" s="253" t="s">
        <v>620</v>
      </c>
      <c r="F238" s="254" t="s">
        <v>621</v>
      </c>
      <c r="G238" s="255" t="s">
        <v>259</v>
      </c>
      <c r="H238" s="256">
        <v>9</v>
      </c>
      <c r="I238" s="257"/>
      <c r="J238" s="258">
        <f>ROUND(I238*H238,2)</f>
        <v>0</v>
      </c>
      <c r="K238" s="254" t="s">
        <v>143</v>
      </c>
      <c r="L238" s="259"/>
      <c r="M238" s="260" t="s">
        <v>19</v>
      </c>
      <c r="N238" s="261" t="s">
        <v>47</v>
      </c>
      <c r="O238" s="86"/>
      <c r="P238" s="215">
        <f>O238*H238</f>
        <v>0</v>
      </c>
      <c r="Q238" s="215">
        <v>0.00035</v>
      </c>
      <c r="R238" s="215">
        <f>Q238*H238</f>
        <v>0.00315</v>
      </c>
      <c r="S238" s="215">
        <v>0</v>
      </c>
      <c r="T238" s="216">
        <f>S238*H238</f>
        <v>0</v>
      </c>
      <c r="U238" s="40"/>
      <c r="V238" s="40"/>
      <c r="W238" s="40"/>
      <c r="X238" s="40"/>
      <c r="Y238" s="40"/>
      <c r="Z238" s="40"/>
      <c r="AA238" s="40"/>
      <c r="AB238" s="40"/>
      <c r="AC238" s="40"/>
      <c r="AD238" s="40"/>
      <c r="AE238" s="40"/>
      <c r="AR238" s="217" t="s">
        <v>350</v>
      </c>
      <c r="AT238" s="217" t="s">
        <v>398</v>
      </c>
      <c r="AU238" s="217" t="s">
        <v>86</v>
      </c>
      <c r="AY238" s="19" t="s">
        <v>136</v>
      </c>
      <c r="BE238" s="218">
        <f>IF(N238="základní",J238,0)</f>
        <v>0</v>
      </c>
      <c r="BF238" s="218">
        <f>IF(N238="snížená",J238,0)</f>
        <v>0</v>
      </c>
      <c r="BG238" s="218">
        <f>IF(N238="zákl. přenesená",J238,0)</f>
        <v>0</v>
      </c>
      <c r="BH238" s="218">
        <f>IF(N238="sníž. přenesená",J238,0)</f>
        <v>0</v>
      </c>
      <c r="BI238" s="218">
        <f>IF(N238="nulová",J238,0)</f>
        <v>0</v>
      </c>
      <c r="BJ238" s="19" t="s">
        <v>84</v>
      </c>
      <c r="BK238" s="218">
        <f>ROUND(I238*H238,2)</f>
        <v>0</v>
      </c>
      <c r="BL238" s="19" t="s">
        <v>237</v>
      </c>
      <c r="BM238" s="217" t="s">
        <v>622</v>
      </c>
    </row>
    <row r="239" s="2" customFormat="1">
      <c r="A239" s="40"/>
      <c r="B239" s="41"/>
      <c r="C239" s="42"/>
      <c r="D239" s="226" t="s">
        <v>281</v>
      </c>
      <c r="E239" s="42"/>
      <c r="F239" s="247" t="s">
        <v>617</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281</v>
      </c>
      <c r="AU239" s="19" t="s">
        <v>86</v>
      </c>
    </row>
    <row r="240" s="2" customFormat="1" ht="24.15" customHeight="1">
      <c r="A240" s="40"/>
      <c r="B240" s="41"/>
      <c r="C240" s="206" t="s">
        <v>623</v>
      </c>
      <c r="D240" s="206" t="s">
        <v>139</v>
      </c>
      <c r="E240" s="207" t="s">
        <v>624</v>
      </c>
      <c r="F240" s="208" t="s">
        <v>625</v>
      </c>
      <c r="G240" s="209" t="s">
        <v>213</v>
      </c>
      <c r="H240" s="210">
        <v>0.0089999999999999993</v>
      </c>
      <c r="I240" s="211"/>
      <c r="J240" s="212">
        <f>ROUND(I240*H240,2)</f>
        <v>0</v>
      </c>
      <c r="K240" s="208" t="s">
        <v>143</v>
      </c>
      <c r="L240" s="46"/>
      <c r="M240" s="213" t="s">
        <v>19</v>
      </c>
      <c r="N240" s="214" t="s">
        <v>47</v>
      </c>
      <c r="O240" s="86"/>
      <c r="P240" s="215">
        <f>O240*H240</f>
        <v>0</v>
      </c>
      <c r="Q240" s="215">
        <v>0</v>
      </c>
      <c r="R240" s="215">
        <f>Q240*H240</f>
        <v>0</v>
      </c>
      <c r="S240" s="215">
        <v>0</v>
      </c>
      <c r="T240" s="216">
        <f>S240*H240</f>
        <v>0</v>
      </c>
      <c r="U240" s="40"/>
      <c r="V240" s="40"/>
      <c r="W240" s="40"/>
      <c r="X240" s="40"/>
      <c r="Y240" s="40"/>
      <c r="Z240" s="40"/>
      <c r="AA240" s="40"/>
      <c r="AB240" s="40"/>
      <c r="AC240" s="40"/>
      <c r="AD240" s="40"/>
      <c r="AE240" s="40"/>
      <c r="AR240" s="217" t="s">
        <v>237</v>
      </c>
      <c r="AT240" s="217" t="s">
        <v>139</v>
      </c>
      <c r="AU240" s="217" t="s">
        <v>86</v>
      </c>
      <c r="AY240" s="19" t="s">
        <v>136</v>
      </c>
      <c r="BE240" s="218">
        <f>IF(N240="základní",J240,0)</f>
        <v>0</v>
      </c>
      <c r="BF240" s="218">
        <f>IF(N240="snížená",J240,0)</f>
        <v>0</v>
      </c>
      <c r="BG240" s="218">
        <f>IF(N240="zákl. přenesená",J240,0)</f>
        <v>0</v>
      </c>
      <c r="BH240" s="218">
        <f>IF(N240="sníž. přenesená",J240,0)</f>
        <v>0</v>
      </c>
      <c r="BI240" s="218">
        <f>IF(N240="nulová",J240,0)</f>
        <v>0</v>
      </c>
      <c r="BJ240" s="19" t="s">
        <v>84</v>
      </c>
      <c r="BK240" s="218">
        <f>ROUND(I240*H240,2)</f>
        <v>0</v>
      </c>
      <c r="BL240" s="19" t="s">
        <v>237</v>
      </c>
      <c r="BM240" s="217" t="s">
        <v>626</v>
      </c>
    </row>
    <row r="241" s="2" customFormat="1">
      <c r="A241" s="40"/>
      <c r="B241" s="41"/>
      <c r="C241" s="42"/>
      <c r="D241" s="219" t="s">
        <v>146</v>
      </c>
      <c r="E241" s="42"/>
      <c r="F241" s="220" t="s">
        <v>627</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146</v>
      </c>
      <c r="AU241" s="19" t="s">
        <v>86</v>
      </c>
    </row>
    <row r="242" s="12" customFormat="1" ht="22.8" customHeight="1">
      <c r="A242" s="12"/>
      <c r="B242" s="190"/>
      <c r="C242" s="191"/>
      <c r="D242" s="192" t="s">
        <v>75</v>
      </c>
      <c r="E242" s="204" t="s">
        <v>628</v>
      </c>
      <c r="F242" s="204" t="s">
        <v>629</v>
      </c>
      <c r="G242" s="191"/>
      <c r="H242" s="191"/>
      <c r="I242" s="194"/>
      <c r="J242" s="205">
        <f>BK242</f>
        <v>0</v>
      </c>
      <c r="K242" s="191"/>
      <c r="L242" s="196"/>
      <c r="M242" s="197"/>
      <c r="N242" s="198"/>
      <c r="O242" s="198"/>
      <c r="P242" s="199">
        <f>SUM(P243:P263)</f>
        <v>0</v>
      </c>
      <c r="Q242" s="198"/>
      <c r="R242" s="199">
        <f>SUM(R243:R263)</f>
        <v>4.4991519999999996</v>
      </c>
      <c r="S242" s="198"/>
      <c r="T242" s="200">
        <f>SUM(T243:T263)</f>
        <v>0</v>
      </c>
      <c r="U242" s="12"/>
      <c r="V242" s="12"/>
      <c r="W242" s="12"/>
      <c r="X242" s="12"/>
      <c r="Y242" s="12"/>
      <c r="Z242" s="12"/>
      <c r="AA242" s="12"/>
      <c r="AB242" s="12"/>
      <c r="AC242" s="12"/>
      <c r="AD242" s="12"/>
      <c r="AE242" s="12"/>
      <c r="AR242" s="201" t="s">
        <v>86</v>
      </c>
      <c r="AT242" s="202" t="s">
        <v>75</v>
      </c>
      <c r="AU242" s="202" t="s">
        <v>84</v>
      </c>
      <c r="AY242" s="201" t="s">
        <v>136</v>
      </c>
      <c r="BK242" s="203">
        <f>SUM(BK243:BK263)</f>
        <v>0</v>
      </c>
    </row>
    <row r="243" s="2" customFormat="1" ht="16.5" customHeight="1">
      <c r="A243" s="40"/>
      <c r="B243" s="41"/>
      <c r="C243" s="206" t="s">
        <v>630</v>
      </c>
      <c r="D243" s="206" t="s">
        <v>139</v>
      </c>
      <c r="E243" s="207" t="s">
        <v>631</v>
      </c>
      <c r="F243" s="208" t="s">
        <v>632</v>
      </c>
      <c r="G243" s="209" t="s">
        <v>142</v>
      </c>
      <c r="H243" s="210">
        <v>92</v>
      </c>
      <c r="I243" s="211"/>
      <c r="J243" s="212">
        <f>ROUND(I243*H243,2)</f>
        <v>0</v>
      </c>
      <c r="K243" s="208" t="s">
        <v>19</v>
      </c>
      <c r="L243" s="46"/>
      <c r="M243" s="213" t="s">
        <v>19</v>
      </c>
      <c r="N243" s="214" t="s">
        <v>47</v>
      </c>
      <c r="O243" s="86"/>
      <c r="P243" s="215">
        <f>O243*H243</f>
        <v>0</v>
      </c>
      <c r="Q243" s="215">
        <v>0.00029999999999999997</v>
      </c>
      <c r="R243" s="215">
        <f>Q243*H243</f>
        <v>0.027599999999999996</v>
      </c>
      <c r="S243" s="215">
        <v>0</v>
      </c>
      <c r="T243" s="216">
        <f>S243*H243</f>
        <v>0</v>
      </c>
      <c r="U243" s="40"/>
      <c r="V243" s="40"/>
      <c r="W243" s="40"/>
      <c r="X243" s="40"/>
      <c r="Y243" s="40"/>
      <c r="Z243" s="40"/>
      <c r="AA243" s="40"/>
      <c r="AB243" s="40"/>
      <c r="AC243" s="40"/>
      <c r="AD243" s="40"/>
      <c r="AE243" s="40"/>
      <c r="AR243" s="217" t="s">
        <v>237</v>
      </c>
      <c r="AT243" s="217" t="s">
        <v>139</v>
      </c>
      <c r="AU243" s="217" t="s">
        <v>86</v>
      </c>
      <c r="AY243" s="19" t="s">
        <v>136</v>
      </c>
      <c r="BE243" s="218">
        <f>IF(N243="základní",J243,0)</f>
        <v>0</v>
      </c>
      <c r="BF243" s="218">
        <f>IF(N243="snížená",J243,0)</f>
        <v>0</v>
      </c>
      <c r="BG243" s="218">
        <f>IF(N243="zákl. přenesená",J243,0)</f>
        <v>0</v>
      </c>
      <c r="BH243" s="218">
        <f>IF(N243="sníž. přenesená",J243,0)</f>
        <v>0</v>
      </c>
      <c r="BI243" s="218">
        <f>IF(N243="nulová",J243,0)</f>
        <v>0</v>
      </c>
      <c r="BJ243" s="19" t="s">
        <v>84</v>
      </c>
      <c r="BK243" s="218">
        <f>ROUND(I243*H243,2)</f>
        <v>0</v>
      </c>
      <c r="BL243" s="19" t="s">
        <v>237</v>
      </c>
      <c r="BM243" s="217" t="s">
        <v>633</v>
      </c>
    </row>
    <row r="244" s="13" customFormat="1">
      <c r="A244" s="13"/>
      <c r="B244" s="224"/>
      <c r="C244" s="225"/>
      <c r="D244" s="226" t="s">
        <v>152</v>
      </c>
      <c r="E244" s="227" t="s">
        <v>19</v>
      </c>
      <c r="F244" s="228" t="s">
        <v>634</v>
      </c>
      <c r="G244" s="225"/>
      <c r="H244" s="229">
        <v>92</v>
      </c>
      <c r="I244" s="230"/>
      <c r="J244" s="225"/>
      <c r="K244" s="225"/>
      <c r="L244" s="231"/>
      <c r="M244" s="232"/>
      <c r="N244" s="233"/>
      <c r="O244" s="233"/>
      <c r="P244" s="233"/>
      <c r="Q244" s="233"/>
      <c r="R244" s="233"/>
      <c r="S244" s="233"/>
      <c r="T244" s="234"/>
      <c r="U244" s="13"/>
      <c r="V244" s="13"/>
      <c r="W244" s="13"/>
      <c r="X244" s="13"/>
      <c r="Y244" s="13"/>
      <c r="Z244" s="13"/>
      <c r="AA244" s="13"/>
      <c r="AB244" s="13"/>
      <c r="AC244" s="13"/>
      <c r="AD244" s="13"/>
      <c r="AE244" s="13"/>
      <c r="AT244" s="235" t="s">
        <v>152</v>
      </c>
      <c r="AU244" s="235" t="s">
        <v>86</v>
      </c>
      <c r="AV244" s="13" t="s">
        <v>86</v>
      </c>
      <c r="AW244" s="13" t="s">
        <v>35</v>
      </c>
      <c r="AX244" s="13" t="s">
        <v>84</v>
      </c>
      <c r="AY244" s="235" t="s">
        <v>136</v>
      </c>
    </row>
    <row r="245" s="2" customFormat="1" ht="16.5" customHeight="1">
      <c r="A245" s="40"/>
      <c r="B245" s="41"/>
      <c r="C245" s="206" t="s">
        <v>635</v>
      </c>
      <c r="D245" s="206" t="s">
        <v>139</v>
      </c>
      <c r="E245" s="207" t="s">
        <v>636</v>
      </c>
      <c r="F245" s="208" t="s">
        <v>637</v>
      </c>
      <c r="G245" s="209" t="s">
        <v>198</v>
      </c>
      <c r="H245" s="210">
        <v>154.80000000000001</v>
      </c>
      <c r="I245" s="211"/>
      <c r="J245" s="212">
        <f>ROUND(I245*H245,2)</f>
        <v>0</v>
      </c>
      <c r="K245" s="208" t="s">
        <v>395</v>
      </c>
      <c r="L245" s="46"/>
      <c r="M245" s="213" t="s">
        <v>19</v>
      </c>
      <c r="N245" s="214" t="s">
        <v>47</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237</v>
      </c>
      <c r="AT245" s="217" t="s">
        <v>139</v>
      </c>
      <c r="AU245" s="217" t="s">
        <v>86</v>
      </c>
      <c r="AY245" s="19" t="s">
        <v>136</v>
      </c>
      <c r="BE245" s="218">
        <f>IF(N245="základní",J245,0)</f>
        <v>0</v>
      </c>
      <c r="BF245" s="218">
        <f>IF(N245="snížená",J245,0)</f>
        <v>0</v>
      </c>
      <c r="BG245" s="218">
        <f>IF(N245="zákl. přenesená",J245,0)</f>
        <v>0</v>
      </c>
      <c r="BH245" s="218">
        <f>IF(N245="sníž. přenesená",J245,0)</f>
        <v>0</v>
      </c>
      <c r="BI245" s="218">
        <f>IF(N245="nulová",J245,0)</f>
        <v>0</v>
      </c>
      <c r="BJ245" s="19" t="s">
        <v>84</v>
      </c>
      <c r="BK245" s="218">
        <f>ROUND(I245*H245,2)</f>
        <v>0</v>
      </c>
      <c r="BL245" s="19" t="s">
        <v>237</v>
      </c>
      <c r="BM245" s="217" t="s">
        <v>638</v>
      </c>
    </row>
    <row r="246" s="2" customFormat="1">
      <c r="A246" s="40"/>
      <c r="B246" s="41"/>
      <c r="C246" s="42"/>
      <c r="D246" s="219" t="s">
        <v>146</v>
      </c>
      <c r="E246" s="42"/>
      <c r="F246" s="220" t="s">
        <v>639</v>
      </c>
      <c r="G246" s="42"/>
      <c r="H246" s="42"/>
      <c r="I246" s="221"/>
      <c r="J246" s="42"/>
      <c r="K246" s="42"/>
      <c r="L246" s="46"/>
      <c r="M246" s="222"/>
      <c r="N246" s="223"/>
      <c r="O246" s="86"/>
      <c r="P246" s="86"/>
      <c r="Q246" s="86"/>
      <c r="R246" s="86"/>
      <c r="S246" s="86"/>
      <c r="T246" s="87"/>
      <c r="U246" s="40"/>
      <c r="V246" s="40"/>
      <c r="W246" s="40"/>
      <c r="X246" s="40"/>
      <c r="Y246" s="40"/>
      <c r="Z246" s="40"/>
      <c r="AA246" s="40"/>
      <c r="AB246" s="40"/>
      <c r="AC246" s="40"/>
      <c r="AD246" s="40"/>
      <c r="AE246" s="40"/>
      <c r="AT246" s="19" t="s">
        <v>146</v>
      </c>
      <c r="AU246" s="19" t="s">
        <v>86</v>
      </c>
    </row>
    <row r="247" s="13" customFormat="1">
      <c r="A247" s="13"/>
      <c r="B247" s="224"/>
      <c r="C247" s="225"/>
      <c r="D247" s="226" t="s">
        <v>152</v>
      </c>
      <c r="E247" s="227" t="s">
        <v>19</v>
      </c>
      <c r="F247" s="228" t="s">
        <v>640</v>
      </c>
      <c r="G247" s="225"/>
      <c r="H247" s="229">
        <v>154.80000000000001</v>
      </c>
      <c r="I247" s="230"/>
      <c r="J247" s="225"/>
      <c r="K247" s="225"/>
      <c r="L247" s="231"/>
      <c r="M247" s="232"/>
      <c r="N247" s="233"/>
      <c r="O247" s="233"/>
      <c r="P247" s="233"/>
      <c r="Q247" s="233"/>
      <c r="R247" s="233"/>
      <c r="S247" s="233"/>
      <c r="T247" s="234"/>
      <c r="U247" s="13"/>
      <c r="V247" s="13"/>
      <c r="W247" s="13"/>
      <c r="X247" s="13"/>
      <c r="Y247" s="13"/>
      <c r="Z247" s="13"/>
      <c r="AA247" s="13"/>
      <c r="AB247" s="13"/>
      <c r="AC247" s="13"/>
      <c r="AD247" s="13"/>
      <c r="AE247" s="13"/>
      <c r="AT247" s="235" t="s">
        <v>152</v>
      </c>
      <c r="AU247" s="235" t="s">
        <v>86</v>
      </c>
      <c r="AV247" s="13" t="s">
        <v>86</v>
      </c>
      <c r="AW247" s="13" t="s">
        <v>35</v>
      </c>
      <c r="AX247" s="13" t="s">
        <v>84</v>
      </c>
      <c r="AY247" s="235" t="s">
        <v>136</v>
      </c>
    </row>
    <row r="248" s="2" customFormat="1" ht="16.5" customHeight="1">
      <c r="A248" s="40"/>
      <c r="B248" s="41"/>
      <c r="C248" s="252" t="s">
        <v>641</v>
      </c>
      <c r="D248" s="252" t="s">
        <v>398</v>
      </c>
      <c r="E248" s="253" t="s">
        <v>642</v>
      </c>
      <c r="F248" s="254" t="s">
        <v>643</v>
      </c>
      <c r="G248" s="255" t="s">
        <v>198</v>
      </c>
      <c r="H248" s="256">
        <v>170.28</v>
      </c>
      <c r="I248" s="257"/>
      <c r="J248" s="258">
        <f>ROUND(I248*H248,2)</f>
        <v>0</v>
      </c>
      <c r="K248" s="254" t="s">
        <v>395</v>
      </c>
      <c r="L248" s="259"/>
      <c r="M248" s="260" t="s">
        <v>19</v>
      </c>
      <c r="N248" s="261" t="s">
        <v>47</v>
      </c>
      <c r="O248" s="86"/>
      <c r="P248" s="215">
        <f>O248*H248</f>
        <v>0</v>
      </c>
      <c r="Q248" s="215">
        <v>0.00010000000000000001</v>
      </c>
      <c r="R248" s="215">
        <f>Q248*H248</f>
        <v>0.017028000000000001</v>
      </c>
      <c r="S248" s="215">
        <v>0</v>
      </c>
      <c r="T248" s="216">
        <f>S248*H248</f>
        <v>0</v>
      </c>
      <c r="U248" s="40"/>
      <c r="V248" s="40"/>
      <c r="W248" s="40"/>
      <c r="X248" s="40"/>
      <c r="Y248" s="40"/>
      <c r="Z248" s="40"/>
      <c r="AA248" s="40"/>
      <c r="AB248" s="40"/>
      <c r="AC248" s="40"/>
      <c r="AD248" s="40"/>
      <c r="AE248" s="40"/>
      <c r="AR248" s="217" t="s">
        <v>350</v>
      </c>
      <c r="AT248" s="217" t="s">
        <v>398</v>
      </c>
      <c r="AU248" s="217" t="s">
        <v>86</v>
      </c>
      <c r="AY248" s="19" t="s">
        <v>136</v>
      </c>
      <c r="BE248" s="218">
        <f>IF(N248="základní",J248,0)</f>
        <v>0</v>
      </c>
      <c r="BF248" s="218">
        <f>IF(N248="snížená",J248,0)</f>
        <v>0</v>
      </c>
      <c r="BG248" s="218">
        <f>IF(N248="zákl. přenesená",J248,0)</f>
        <v>0</v>
      </c>
      <c r="BH248" s="218">
        <f>IF(N248="sníž. přenesená",J248,0)</f>
        <v>0</v>
      </c>
      <c r="BI248" s="218">
        <f>IF(N248="nulová",J248,0)</f>
        <v>0</v>
      </c>
      <c r="BJ248" s="19" t="s">
        <v>84</v>
      </c>
      <c r="BK248" s="218">
        <f>ROUND(I248*H248,2)</f>
        <v>0</v>
      </c>
      <c r="BL248" s="19" t="s">
        <v>237</v>
      </c>
      <c r="BM248" s="217" t="s">
        <v>644</v>
      </c>
    </row>
    <row r="249" s="13" customFormat="1">
      <c r="A249" s="13"/>
      <c r="B249" s="224"/>
      <c r="C249" s="225"/>
      <c r="D249" s="226" t="s">
        <v>152</v>
      </c>
      <c r="E249" s="227" t="s">
        <v>19</v>
      </c>
      <c r="F249" s="228" t="s">
        <v>645</v>
      </c>
      <c r="G249" s="225"/>
      <c r="H249" s="229">
        <v>170.28</v>
      </c>
      <c r="I249" s="230"/>
      <c r="J249" s="225"/>
      <c r="K249" s="225"/>
      <c r="L249" s="231"/>
      <c r="M249" s="232"/>
      <c r="N249" s="233"/>
      <c r="O249" s="233"/>
      <c r="P249" s="233"/>
      <c r="Q249" s="233"/>
      <c r="R249" s="233"/>
      <c r="S249" s="233"/>
      <c r="T249" s="234"/>
      <c r="U249" s="13"/>
      <c r="V249" s="13"/>
      <c r="W249" s="13"/>
      <c r="X249" s="13"/>
      <c r="Y249" s="13"/>
      <c r="Z249" s="13"/>
      <c r="AA249" s="13"/>
      <c r="AB249" s="13"/>
      <c r="AC249" s="13"/>
      <c r="AD249" s="13"/>
      <c r="AE249" s="13"/>
      <c r="AT249" s="235" t="s">
        <v>152</v>
      </c>
      <c r="AU249" s="235" t="s">
        <v>86</v>
      </c>
      <c r="AV249" s="13" t="s">
        <v>86</v>
      </c>
      <c r="AW249" s="13" t="s">
        <v>35</v>
      </c>
      <c r="AX249" s="13" t="s">
        <v>84</v>
      </c>
      <c r="AY249" s="235" t="s">
        <v>136</v>
      </c>
    </row>
    <row r="250" s="2" customFormat="1" ht="21.75" customHeight="1">
      <c r="A250" s="40"/>
      <c r="B250" s="41"/>
      <c r="C250" s="206" t="s">
        <v>646</v>
      </c>
      <c r="D250" s="206" t="s">
        <v>139</v>
      </c>
      <c r="E250" s="207" t="s">
        <v>647</v>
      </c>
      <c r="F250" s="208" t="s">
        <v>648</v>
      </c>
      <c r="G250" s="209" t="s">
        <v>198</v>
      </c>
      <c r="H250" s="210">
        <v>7.7999999999999998</v>
      </c>
      <c r="I250" s="211"/>
      <c r="J250" s="212">
        <f>ROUND(I250*H250,2)</f>
        <v>0</v>
      </c>
      <c r="K250" s="208" t="s">
        <v>395</v>
      </c>
      <c r="L250" s="46"/>
      <c r="M250" s="213" t="s">
        <v>19</v>
      </c>
      <c r="N250" s="214" t="s">
        <v>47</v>
      </c>
      <c r="O250" s="86"/>
      <c r="P250" s="215">
        <f>O250*H250</f>
        <v>0</v>
      </c>
      <c r="Q250" s="215">
        <v>0.00058</v>
      </c>
      <c r="R250" s="215">
        <f>Q250*H250</f>
        <v>0.0045240000000000002</v>
      </c>
      <c r="S250" s="215">
        <v>0</v>
      </c>
      <c r="T250" s="216">
        <f>S250*H250</f>
        <v>0</v>
      </c>
      <c r="U250" s="40"/>
      <c r="V250" s="40"/>
      <c r="W250" s="40"/>
      <c r="X250" s="40"/>
      <c r="Y250" s="40"/>
      <c r="Z250" s="40"/>
      <c r="AA250" s="40"/>
      <c r="AB250" s="40"/>
      <c r="AC250" s="40"/>
      <c r="AD250" s="40"/>
      <c r="AE250" s="40"/>
      <c r="AR250" s="217" t="s">
        <v>237</v>
      </c>
      <c r="AT250" s="217" t="s">
        <v>139</v>
      </c>
      <c r="AU250" s="217" t="s">
        <v>86</v>
      </c>
      <c r="AY250" s="19" t="s">
        <v>136</v>
      </c>
      <c r="BE250" s="218">
        <f>IF(N250="základní",J250,0)</f>
        <v>0</v>
      </c>
      <c r="BF250" s="218">
        <f>IF(N250="snížená",J250,0)</f>
        <v>0</v>
      </c>
      <c r="BG250" s="218">
        <f>IF(N250="zákl. přenesená",J250,0)</f>
        <v>0</v>
      </c>
      <c r="BH250" s="218">
        <f>IF(N250="sníž. přenesená",J250,0)</f>
        <v>0</v>
      </c>
      <c r="BI250" s="218">
        <f>IF(N250="nulová",J250,0)</f>
        <v>0</v>
      </c>
      <c r="BJ250" s="19" t="s">
        <v>84</v>
      </c>
      <c r="BK250" s="218">
        <f>ROUND(I250*H250,2)</f>
        <v>0</v>
      </c>
      <c r="BL250" s="19" t="s">
        <v>237</v>
      </c>
      <c r="BM250" s="217" t="s">
        <v>649</v>
      </c>
    </row>
    <row r="251" s="2" customFormat="1">
      <c r="A251" s="40"/>
      <c r="B251" s="41"/>
      <c r="C251" s="42"/>
      <c r="D251" s="219" t="s">
        <v>146</v>
      </c>
      <c r="E251" s="42"/>
      <c r="F251" s="220" t="s">
        <v>650</v>
      </c>
      <c r="G251" s="42"/>
      <c r="H251" s="42"/>
      <c r="I251" s="221"/>
      <c r="J251" s="42"/>
      <c r="K251" s="42"/>
      <c r="L251" s="46"/>
      <c r="M251" s="222"/>
      <c r="N251" s="223"/>
      <c r="O251" s="86"/>
      <c r="P251" s="86"/>
      <c r="Q251" s="86"/>
      <c r="R251" s="86"/>
      <c r="S251" s="86"/>
      <c r="T251" s="87"/>
      <c r="U251" s="40"/>
      <c r="V251" s="40"/>
      <c r="W251" s="40"/>
      <c r="X251" s="40"/>
      <c r="Y251" s="40"/>
      <c r="Z251" s="40"/>
      <c r="AA251" s="40"/>
      <c r="AB251" s="40"/>
      <c r="AC251" s="40"/>
      <c r="AD251" s="40"/>
      <c r="AE251" s="40"/>
      <c r="AT251" s="19" t="s">
        <v>146</v>
      </c>
      <c r="AU251" s="19" t="s">
        <v>86</v>
      </c>
    </row>
    <row r="252" s="13" customFormat="1">
      <c r="A252" s="13"/>
      <c r="B252" s="224"/>
      <c r="C252" s="225"/>
      <c r="D252" s="226" t="s">
        <v>152</v>
      </c>
      <c r="E252" s="227" t="s">
        <v>19</v>
      </c>
      <c r="F252" s="228" t="s">
        <v>651</v>
      </c>
      <c r="G252" s="225"/>
      <c r="H252" s="229">
        <v>7.7999999999999998</v>
      </c>
      <c r="I252" s="230"/>
      <c r="J252" s="225"/>
      <c r="K252" s="225"/>
      <c r="L252" s="231"/>
      <c r="M252" s="232"/>
      <c r="N252" s="233"/>
      <c r="O252" s="233"/>
      <c r="P252" s="233"/>
      <c r="Q252" s="233"/>
      <c r="R252" s="233"/>
      <c r="S252" s="233"/>
      <c r="T252" s="234"/>
      <c r="U252" s="13"/>
      <c r="V252" s="13"/>
      <c r="W252" s="13"/>
      <c r="X252" s="13"/>
      <c r="Y252" s="13"/>
      <c r="Z252" s="13"/>
      <c r="AA252" s="13"/>
      <c r="AB252" s="13"/>
      <c r="AC252" s="13"/>
      <c r="AD252" s="13"/>
      <c r="AE252" s="13"/>
      <c r="AT252" s="235" t="s">
        <v>152</v>
      </c>
      <c r="AU252" s="235" t="s">
        <v>86</v>
      </c>
      <c r="AV252" s="13" t="s">
        <v>86</v>
      </c>
      <c r="AW252" s="13" t="s">
        <v>35</v>
      </c>
      <c r="AX252" s="13" t="s">
        <v>84</v>
      </c>
      <c r="AY252" s="235" t="s">
        <v>136</v>
      </c>
    </row>
    <row r="253" s="2" customFormat="1" ht="16.5" customHeight="1">
      <c r="A253" s="40"/>
      <c r="B253" s="41"/>
      <c r="C253" s="252" t="s">
        <v>652</v>
      </c>
      <c r="D253" s="252" t="s">
        <v>398</v>
      </c>
      <c r="E253" s="253" t="s">
        <v>653</v>
      </c>
      <c r="F253" s="254" t="s">
        <v>654</v>
      </c>
      <c r="G253" s="255" t="s">
        <v>259</v>
      </c>
      <c r="H253" s="256">
        <v>13</v>
      </c>
      <c r="I253" s="257"/>
      <c r="J253" s="258">
        <f>ROUND(I253*H253,2)</f>
        <v>0</v>
      </c>
      <c r="K253" s="254" t="s">
        <v>395</v>
      </c>
      <c r="L253" s="259"/>
      <c r="M253" s="260" t="s">
        <v>19</v>
      </c>
      <c r="N253" s="261" t="s">
        <v>47</v>
      </c>
      <c r="O253" s="86"/>
      <c r="P253" s="215">
        <f>O253*H253</f>
        <v>0</v>
      </c>
      <c r="Q253" s="215">
        <v>0.0011999999999999999</v>
      </c>
      <c r="R253" s="215">
        <f>Q253*H253</f>
        <v>0.015599999999999999</v>
      </c>
      <c r="S253" s="215">
        <v>0</v>
      </c>
      <c r="T253" s="216">
        <f>S253*H253</f>
        <v>0</v>
      </c>
      <c r="U253" s="40"/>
      <c r="V253" s="40"/>
      <c r="W253" s="40"/>
      <c r="X253" s="40"/>
      <c r="Y253" s="40"/>
      <c r="Z253" s="40"/>
      <c r="AA253" s="40"/>
      <c r="AB253" s="40"/>
      <c r="AC253" s="40"/>
      <c r="AD253" s="40"/>
      <c r="AE253" s="40"/>
      <c r="AR253" s="217" t="s">
        <v>350</v>
      </c>
      <c r="AT253" s="217" t="s">
        <v>398</v>
      </c>
      <c r="AU253" s="217" t="s">
        <v>86</v>
      </c>
      <c r="AY253" s="19" t="s">
        <v>136</v>
      </c>
      <c r="BE253" s="218">
        <f>IF(N253="základní",J253,0)</f>
        <v>0</v>
      </c>
      <c r="BF253" s="218">
        <f>IF(N253="snížená",J253,0)</f>
        <v>0</v>
      </c>
      <c r="BG253" s="218">
        <f>IF(N253="zákl. přenesená",J253,0)</f>
        <v>0</v>
      </c>
      <c r="BH253" s="218">
        <f>IF(N253="sníž. přenesená",J253,0)</f>
        <v>0</v>
      </c>
      <c r="BI253" s="218">
        <f>IF(N253="nulová",J253,0)</f>
        <v>0</v>
      </c>
      <c r="BJ253" s="19" t="s">
        <v>84</v>
      </c>
      <c r="BK253" s="218">
        <f>ROUND(I253*H253,2)</f>
        <v>0</v>
      </c>
      <c r="BL253" s="19" t="s">
        <v>237</v>
      </c>
      <c r="BM253" s="217" t="s">
        <v>655</v>
      </c>
    </row>
    <row r="254" s="13" customFormat="1">
      <c r="A254" s="13"/>
      <c r="B254" s="224"/>
      <c r="C254" s="225"/>
      <c r="D254" s="226" t="s">
        <v>152</v>
      </c>
      <c r="E254" s="227" t="s">
        <v>19</v>
      </c>
      <c r="F254" s="228" t="s">
        <v>656</v>
      </c>
      <c r="G254" s="225"/>
      <c r="H254" s="229">
        <v>13</v>
      </c>
      <c r="I254" s="230"/>
      <c r="J254" s="225"/>
      <c r="K254" s="225"/>
      <c r="L254" s="231"/>
      <c r="M254" s="232"/>
      <c r="N254" s="233"/>
      <c r="O254" s="233"/>
      <c r="P254" s="233"/>
      <c r="Q254" s="233"/>
      <c r="R254" s="233"/>
      <c r="S254" s="233"/>
      <c r="T254" s="234"/>
      <c r="U254" s="13"/>
      <c r="V254" s="13"/>
      <c r="W254" s="13"/>
      <c r="X254" s="13"/>
      <c r="Y254" s="13"/>
      <c r="Z254" s="13"/>
      <c r="AA254" s="13"/>
      <c r="AB254" s="13"/>
      <c r="AC254" s="13"/>
      <c r="AD254" s="13"/>
      <c r="AE254" s="13"/>
      <c r="AT254" s="235" t="s">
        <v>152</v>
      </c>
      <c r="AU254" s="235" t="s">
        <v>86</v>
      </c>
      <c r="AV254" s="13" t="s">
        <v>86</v>
      </c>
      <c r="AW254" s="13" t="s">
        <v>35</v>
      </c>
      <c r="AX254" s="13" t="s">
        <v>84</v>
      </c>
      <c r="AY254" s="235" t="s">
        <v>136</v>
      </c>
    </row>
    <row r="255" s="2" customFormat="1" ht="24.15" customHeight="1">
      <c r="A255" s="40"/>
      <c r="B255" s="41"/>
      <c r="C255" s="206" t="s">
        <v>657</v>
      </c>
      <c r="D255" s="206" t="s">
        <v>139</v>
      </c>
      <c r="E255" s="207" t="s">
        <v>658</v>
      </c>
      <c r="F255" s="208" t="s">
        <v>659</v>
      </c>
      <c r="G255" s="209" t="s">
        <v>142</v>
      </c>
      <c r="H255" s="210">
        <v>92</v>
      </c>
      <c r="I255" s="211"/>
      <c r="J255" s="212">
        <f>ROUND(I255*H255,2)</f>
        <v>0</v>
      </c>
      <c r="K255" s="208" t="s">
        <v>19</v>
      </c>
      <c r="L255" s="46"/>
      <c r="M255" s="213" t="s">
        <v>19</v>
      </c>
      <c r="N255" s="214" t="s">
        <v>47</v>
      </c>
      <c r="O255" s="86"/>
      <c r="P255" s="215">
        <f>O255*H255</f>
        <v>0</v>
      </c>
      <c r="Q255" s="215">
        <v>0.0089999999999999993</v>
      </c>
      <c r="R255" s="215">
        <f>Q255*H255</f>
        <v>0.82799999999999996</v>
      </c>
      <c r="S255" s="215">
        <v>0</v>
      </c>
      <c r="T255" s="216">
        <f>S255*H255</f>
        <v>0</v>
      </c>
      <c r="U255" s="40"/>
      <c r="V255" s="40"/>
      <c r="W255" s="40"/>
      <c r="X255" s="40"/>
      <c r="Y255" s="40"/>
      <c r="Z255" s="40"/>
      <c r="AA255" s="40"/>
      <c r="AB255" s="40"/>
      <c r="AC255" s="40"/>
      <c r="AD255" s="40"/>
      <c r="AE255" s="40"/>
      <c r="AR255" s="217" t="s">
        <v>237</v>
      </c>
      <c r="AT255" s="217" t="s">
        <v>139</v>
      </c>
      <c r="AU255" s="217" t="s">
        <v>86</v>
      </c>
      <c r="AY255" s="19" t="s">
        <v>136</v>
      </c>
      <c r="BE255" s="218">
        <f>IF(N255="základní",J255,0)</f>
        <v>0</v>
      </c>
      <c r="BF255" s="218">
        <f>IF(N255="snížená",J255,0)</f>
        <v>0</v>
      </c>
      <c r="BG255" s="218">
        <f>IF(N255="zákl. přenesená",J255,0)</f>
        <v>0</v>
      </c>
      <c r="BH255" s="218">
        <f>IF(N255="sníž. přenesená",J255,0)</f>
        <v>0</v>
      </c>
      <c r="BI255" s="218">
        <f>IF(N255="nulová",J255,0)</f>
        <v>0</v>
      </c>
      <c r="BJ255" s="19" t="s">
        <v>84</v>
      </c>
      <c r="BK255" s="218">
        <f>ROUND(I255*H255,2)</f>
        <v>0</v>
      </c>
      <c r="BL255" s="19" t="s">
        <v>237</v>
      </c>
      <c r="BM255" s="217" t="s">
        <v>660</v>
      </c>
    </row>
    <row r="256" s="2" customFormat="1" ht="24.15" customHeight="1">
      <c r="A256" s="40"/>
      <c r="B256" s="41"/>
      <c r="C256" s="252" t="s">
        <v>661</v>
      </c>
      <c r="D256" s="252" t="s">
        <v>398</v>
      </c>
      <c r="E256" s="253" t="s">
        <v>662</v>
      </c>
      <c r="F256" s="254" t="s">
        <v>663</v>
      </c>
      <c r="G256" s="255" t="s">
        <v>142</v>
      </c>
      <c r="H256" s="256">
        <v>101.2</v>
      </c>
      <c r="I256" s="257"/>
      <c r="J256" s="258">
        <f>ROUND(I256*H256,2)</f>
        <v>0</v>
      </c>
      <c r="K256" s="254" t="s">
        <v>395</v>
      </c>
      <c r="L256" s="259"/>
      <c r="M256" s="260" t="s">
        <v>19</v>
      </c>
      <c r="N256" s="261" t="s">
        <v>47</v>
      </c>
      <c r="O256" s="86"/>
      <c r="P256" s="215">
        <f>O256*H256</f>
        <v>0</v>
      </c>
      <c r="Q256" s="215">
        <v>0.021999999999999999</v>
      </c>
      <c r="R256" s="215">
        <f>Q256*H256</f>
        <v>2.2263999999999999</v>
      </c>
      <c r="S256" s="215">
        <v>0</v>
      </c>
      <c r="T256" s="216">
        <f>S256*H256</f>
        <v>0</v>
      </c>
      <c r="U256" s="40"/>
      <c r="V256" s="40"/>
      <c r="W256" s="40"/>
      <c r="X256" s="40"/>
      <c r="Y256" s="40"/>
      <c r="Z256" s="40"/>
      <c r="AA256" s="40"/>
      <c r="AB256" s="40"/>
      <c r="AC256" s="40"/>
      <c r="AD256" s="40"/>
      <c r="AE256" s="40"/>
      <c r="AR256" s="217" t="s">
        <v>350</v>
      </c>
      <c r="AT256" s="217" t="s">
        <v>398</v>
      </c>
      <c r="AU256" s="217" t="s">
        <v>86</v>
      </c>
      <c r="AY256" s="19" t="s">
        <v>136</v>
      </c>
      <c r="BE256" s="218">
        <f>IF(N256="základní",J256,0)</f>
        <v>0</v>
      </c>
      <c r="BF256" s="218">
        <f>IF(N256="snížená",J256,0)</f>
        <v>0</v>
      </c>
      <c r="BG256" s="218">
        <f>IF(N256="zákl. přenesená",J256,0)</f>
        <v>0</v>
      </c>
      <c r="BH256" s="218">
        <f>IF(N256="sníž. přenesená",J256,0)</f>
        <v>0</v>
      </c>
      <c r="BI256" s="218">
        <f>IF(N256="nulová",J256,0)</f>
        <v>0</v>
      </c>
      <c r="BJ256" s="19" t="s">
        <v>84</v>
      </c>
      <c r="BK256" s="218">
        <f>ROUND(I256*H256,2)</f>
        <v>0</v>
      </c>
      <c r="BL256" s="19" t="s">
        <v>237</v>
      </c>
      <c r="BM256" s="217" t="s">
        <v>664</v>
      </c>
    </row>
    <row r="257" s="13" customFormat="1">
      <c r="A257" s="13"/>
      <c r="B257" s="224"/>
      <c r="C257" s="225"/>
      <c r="D257" s="226" t="s">
        <v>152</v>
      </c>
      <c r="E257" s="227" t="s">
        <v>19</v>
      </c>
      <c r="F257" s="228" t="s">
        <v>665</v>
      </c>
      <c r="G257" s="225"/>
      <c r="H257" s="229">
        <v>101.2</v>
      </c>
      <c r="I257" s="230"/>
      <c r="J257" s="225"/>
      <c r="K257" s="225"/>
      <c r="L257" s="231"/>
      <c r="M257" s="232"/>
      <c r="N257" s="233"/>
      <c r="O257" s="233"/>
      <c r="P257" s="233"/>
      <c r="Q257" s="233"/>
      <c r="R257" s="233"/>
      <c r="S257" s="233"/>
      <c r="T257" s="234"/>
      <c r="U257" s="13"/>
      <c r="V257" s="13"/>
      <c r="W257" s="13"/>
      <c r="X257" s="13"/>
      <c r="Y257" s="13"/>
      <c r="Z257" s="13"/>
      <c r="AA257" s="13"/>
      <c r="AB257" s="13"/>
      <c r="AC257" s="13"/>
      <c r="AD257" s="13"/>
      <c r="AE257" s="13"/>
      <c r="AT257" s="235" t="s">
        <v>152</v>
      </c>
      <c r="AU257" s="235" t="s">
        <v>86</v>
      </c>
      <c r="AV257" s="13" t="s">
        <v>86</v>
      </c>
      <c r="AW257" s="13" t="s">
        <v>35</v>
      </c>
      <c r="AX257" s="13" t="s">
        <v>84</v>
      </c>
      <c r="AY257" s="235" t="s">
        <v>136</v>
      </c>
    </row>
    <row r="258" s="2" customFormat="1" ht="24.15" customHeight="1">
      <c r="A258" s="40"/>
      <c r="B258" s="41"/>
      <c r="C258" s="206" t="s">
        <v>666</v>
      </c>
      <c r="D258" s="206" t="s">
        <v>139</v>
      </c>
      <c r="E258" s="207" t="s">
        <v>667</v>
      </c>
      <c r="F258" s="208" t="s">
        <v>668</v>
      </c>
      <c r="G258" s="209" t="s">
        <v>142</v>
      </c>
      <c r="H258" s="210">
        <v>101.2</v>
      </c>
      <c r="I258" s="211"/>
      <c r="J258" s="212">
        <f>ROUND(I258*H258,2)</f>
        <v>0</v>
      </c>
      <c r="K258" s="208" t="s">
        <v>395</v>
      </c>
      <c r="L258" s="46"/>
      <c r="M258" s="213" t="s">
        <v>19</v>
      </c>
      <c r="N258" s="214" t="s">
        <v>47</v>
      </c>
      <c r="O258" s="86"/>
      <c r="P258" s="215">
        <f>O258*H258</f>
        <v>0</v>
      </c>
      <c r="Q258" s="215">
        <v>0</v>
      </c>
      <c r="R258" s="215">
        <f>Q258*H258</f>
        <v>0</v>
      </c>
      <c r="S258" s="215">
        <v>0</v>
      </c>
      <c r="T258" s="216">
        <f>S258*H258</f>
        <v>0</v>
      </c>
      <c r="U258" s="40"/>
      <c r="V258" s="40"/>
      <c r="W258" s="40"/>
      <c r="X258" s="40"/>
      <c r="Y258" s="40"/>
      <c r="Z258" s="40"/>
      <c r="AA258" s="40"/>
      <c r="AB258" s="40"/>
      <c r="AC258" s="40"/>
      <c r="AD258" s="40"/>
      <c r="AE258" s="40"/>
      <c r="AR258" s="217" t="s">
        <v>144</v>
      </c>
      <c r="AT258" s="217" t="s">
        <v>139</v>
      </c>
      <c r="AU258" s="217" t="s">
        <v>86</v>
      </c>
      <c r="AY258" s="19" t="s">
        <v>136</v>
      </c>
      <c r="BE258" s="218">
        <f>IF(N258="základní",J258,0)</f>
        <v>0</v>
      </c>
      <c r="BF258" s="218">
        <f>IF(N258="snížená",J258,0)</f>
        <v>0</v>
      </c>
      <c r="BG258" s="218">
        <f>IF(N258="zákl. přenesená",J258,0)</f>
        <v>0</v>
      </c>
      <c r="BH258" s="218">
        <f>IF(N258="sníž. přenesená",J258,0)</f>
        <v>0</v>
      </c>
      <c r="BI258" s="218">
        <f>IF(N258="nulová",J258,0)</f>
        <v>0</v>
      </c>
      <c r="BJ258" s="19" t="s">
        <v>84</v>
      </c>
      <c r="BK258" s="218">
        <f>ROUND(I258*H258,2)</f>
        <v>0</v>
      </c>
      <c r="BL258" s="19" t="s">
        <v>144</v>
      </c>
      <c r="BM258" s="217" t="s">
        <v>669</v>
      </c>
    </row>
    <row r="259" s="2" customFormat="1">
      <c r="A259" s="40"/>
      <c r="B259" s="41"/>
      <c r="C259" s="42"/>
      <c r="D259" s="219" t="s">
        <v>146</v>
      </c>
      <c r="E259" s="42"/>
      <c r="F259" s="220" t="s">
        <v>670</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146</v>
      </c>
      <c r="AU259" s="19" t="s">
        <v>86</v>
      </c>
    </row>
    <row r="260" s="2" customFormat="1" ht="24.15" customHeight="1">
      <c r="A260" s="40"/>
      <c r="B260" s="41"/>
      <c r="C260" s="206" t="s">
        <v>671</v>
      </c>
      <c r="D260" s="206" t="s">
        <v>139</v>
      </c>
      <c r="E260" s="207" t="s">
        <v>672</v>
      </c>
      <c r="F260" s="208" t="s">
        <v>673</v>
      </c>
      <c r="G260" s="209" t="s">
        <v>142</v>
      </c>
      <c r="H260" s="210">
        <v>92</v>
      </c>
      <c r="I260" s="211"/>
      <c r="J260" s="212">
        <f>ROUND(I260*H260,2)</f>
        <v>0</v>
      </c>
      <c r="K260" s="208" t="s">
        <v>395</v>
      </c>
      <c r="L260" s="46"/>
      <c r="M260" s="213" t="s">
        <v>19</v>
      </c>
      <c r="N260" s="214" t="s">
        <v>47</v>
      </c>
      <c r="O260" s="86"/>
      <c r="P260" s="215">
        <f>O260*H260</f>
        <v>0</v>
      </c>
      <c r="Q260" s="215">
        <v>0.014999999999999999</v>
      </c>
      <c r="R260" s="215">
        <f>Q260*H260</f>
        <v>1.3799999999999999</v>
      </c>
      <c r="S260" s="215">
        <v>0</v>
      </c>
      <c r="T260" s="216">
        <f>S260*H260</f>
        <v>0</v>
      </c>
      <c r="U260" s="40"/>
      <c r="V260" s="40"/>
      <c r="W260" s="40"/>
      <c r="X260" s="40"/>
      <c r="Y260" s="40"/>
      <c r="Z260" s="40"/>
      <c r="AA260" s="40"/>
      <c r="AB260" s="40"/>
      <c r="AC260" s="40"/>
      <c r="AD260" s="40"/>
      <c r="AE260" s="40"/>
      <c r="AR260" s="217" t="s">
        <v>237</v>
      </c>
      <c r="AT260" s="217" t="s">
        <v>139</v>
      </c>
      <c r="AU260" s="217" t="s">
        <v>86</v>
      </c>
      <c r="AY260" s="19" t="s">
        <v>136</v>
      </c>
      <c r="BE260" s="218">
        <f>IF(N260="základní",J260,0)</f>
        <v>0</v>
      </c>
      <c r="BF260" s="218">
        <f>IF(N260="snížená",J260,0)</f>
        <v>0</v>
      </c>
      <c r="BG260" s="218">
        <f>IF(N260="zákl. přenesená",J260,0)</f>
        <v>0</v>
      </c>
      <c r="BH260" s="218">
        <f>IF(N260="sníž. přenesená",J260,0)</f>
        <v>0</v>
      </c>
      <c r="BI260" s="218">
        <f>IF(N260="nulová",J260,0)</f>
        <v>0</v>
      </c>
      <c r="BJ260" s="19" t="s">
        <v>84</v>
      </c>
      <c r="BK260" s="218">
        <f>ROUND(I260*H260,2)</f>
        <v>0</v>
      </c>
      <c r="BL260" s="19" t="s">
        <v>237</v>
      </c>
      <c r="BM260" s="217" t="s">
        <v>674</v>
      </c>
    </row>
    <row r="261" s="2" customFormat="1">
      <c r="A261" s="40"/>
      <c r="B261" s="41"/>
      <c r="C261" s="42"/>
      <c r="D261" s="219" t="s">
        <v>146</v>
      </c>
      <c r="E261" s="42"/>
      <c r="F261" s="220" t="s">
        <v>675</v>
      </c>
      <c r="G261" s="42"/>
      <c r="H261" s="42"/>
      <c r="I261" s="221"/>
      <c r="J261" s="42"/>
      <c r="K261" s="42"/>
      <c r="L261" s="46"/>
      <c r="M261" s="222"/>
      <c r="N261" s="223"/>
      <c r="O261" s="86"/>
      <c r="P261" s="86"/>
      <c r="Q261" s="86"/>
      <c r="R261" s="86"/>
      <c r="S261" s="86"/>
      <c r="T261" s="87"/>
      <c r="U261" s="40"/>
      <c r="V261" s="40"/>
      <c r="W261" s="40"/>
      <c r="X261" s="40"/>
      <c r="Y261" s="40"/>
      <c r="Z261" s="40"/>
      <c r="AA261" s="40"/>
      <c r="AB261" s="40"/>
      <c r="AC261" s="40"/>
      <c r="AD261" s="40"/>
      <c r="AE261" s="40"/>
      <c r="AT261" s="19" t="s">
        <v>146</v>
      </c>
      <c r="AU261" s="19" t="s">
        <v>86</v>
      </c>
    </row>
    <row r="262" s="2" customFormat="1" ht="24.15" customHeight="1">
      <c r="A262" s="40"/>
      <c r="B262" s="41"/>
      <c r="C262" s="206" t="s">
        <v>676</v>
      </c>
      <c r="D262" s="206" t="s">
        <v>139</v>
      </c>
      <c r="E262" s="207" t="s">
        <v>677</v>
      </c>
      <c r="F262" s="208" t="s">
        <v>678</v>
      </c>
      <c r="G262" s="209" t="s">
        <v>213</v>
      </c>
      <c r="H262" s="210">
        <v>4.4989999999999997</v>
      </c>
      <c r="I262" s="211"/>
      <c r="J262" s="212">
        <f>ROUND(I262*H262,2)</f>
        <v>0</v>
      </c>
      <c r="K262" s="208" t="s">
        <v>143</v>
      </c>
      <c r="L262" s="46"/>
      <c r="M262" s="213" t="s">
        <v>19</v>
      </c>
      <c r="N262" s="214" t="s">
        <v>47</v>
      </c>
      <c r="O262" s="86"/>
      <c r="P262" s="215">
        <f>O262*H262</f>
        <v>0</v>
      </c>
      <c r="Q262" s="215">
        <v>0</v>
      </c>
      <c r="R262" s="215">
        <f>Q262*H262</f>
        <v>0</v>
      </c>
      <c r="S262" s="215">
        <v>0</v>
      </c>
      <c r="T262" s="216">
        <f>S262*H262</f>
        <v>0</v>
      </c>
      <c r="U262" s="40"/>
      <c r="V262" s="40"/>
      <c r="W262" s="40"/>
      <c r="X262" s="40"/>
      <c r="Y262" s="40"/>
      <c r="Z262" s="40"/>
      <c r="AA262" s="40"/>
      <c r="AB262" s="40"/>
      <c r="AC262" s="40"/>
      <c r="AD262" s="40"/>
      <c r="AE262" s="40"/>
      <c r="AR262" s="217" t="s">
        <v>237</v>
      </c>
      <c r="AT262" s="217" t="s">
        <v>139</v>
      </c>
      <c r="AU262" s="217" t="s">
        <v>86</v>
      </c>
      <c r="AY262" s="19" t="s">
        <v>136</v>
      </c>
      <c r="BE262" s="218">
        <f>IF(N262="základní",J262,0)</f>
        <v>0</v>
      </c>
      <c r="BF262" s="218">
        <f>IF(N262="snížená",J262,0)</f>
        <v>0</v>
      </c>
      <c r="BG262" s="218">
        <f>IF(N262="zákl. přenesená",J262,0)</f>
        <v>0</v>
      </c>
      <c r="BH262" s="218">
        <f>IF(N262="sníž. přenesená",J262,0)</f>
        <v>0</v>
      </c>
      <c r="BI262" s="218">
        <f>IF(N262="nulová",J262,0)</f>
        <v>0</v>
      </c>
      <c r="BJ262" s="19" t="s">
        <v>84</v>
      </c>
      <c r="BK262" s="218">
        <f>ROUND(I262*H262,2)</f>
        <v>0</v>
      </c>
      <c r="BL262" s="19" t="s">
        <v>237</v>
      </c>
      <c r="BM262" s="217" t="s">
        <v>679</v>
      </c>
    </row>
    <row r="263" s="2" customFormat="1">
      <c r="A263" s="40"/>
      <c r="B263" s="41"/>
      <c r="C263" s="42"/>
      <c r="D263" s="219" t="s">
        <v>146</v>
      </c>
      <c r="E263" s="42"/>
      <c r="F263" s="220" t="s">
        <v>680</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9" t="s">
        <v>146</v>
      </c>
      <c r="AU263" s="19" t="s">
        <v>86</v>
      </c>
    </row>
    <row r="264" s="12" customFormat="1" ht="22.8" customHeight="1">
      <c r="A264" s="12"/>
      <c r="B264" s="190"/>
      <c r="C264" s="191"/>
      <c r="D264" s="192" t="s">
        <v>75</v>
      </c>
      <c r="E264" s="204" t="s">
        <v>315</v>
      </c>
      <c r="F264" s="204" t="s">
        <v>316</v>
      </c>
      <c r="G264" s="191"/>
      <c r="H264" s="191"/>
      <c r="I264" s="194"/>
      <c r="J264" s="205">
        <f>BK264</f>
        <v>0</v>
      </c>
      <c r="K264" s="191"/>
      <c r="L264" s="196"/>
      <c r="M264" s="197"/>
      <c r="N264" s="198"/>
      <c r="O264" s="198"/>
      <c r="P264" s="199">
        <f>SUM(P265:P290)</f>
        <v>0</v>
      </c>
      <c r="Q264" s="198"/>
      <c r="R264" s="199">
        <f>SUM(R265:R290)</f>
        <v>0.74953119999999984</v>
      </c>
      <c r="S264" s="198"/>
      <c r="T264" s="200">
        <f>SUM(T265:T290)</f>
        <v>0</v>
      </c>
      <c r="U264" s="12"/>
      <c r="V264" s="12"/>
      <c r="W264" s="12"/>
      <c r="X264" s="12"/>
      <c r="Y264" s="12"/>
      <c r="Z264" s="12"/>
      <c r="AA264" s="12"/>
      <c r="AB264" s="12"/>
      <c r="AC264" s="12"/>
      <c r="AD264" s="12"/>
      <c r="AE264" s="12"/>
      <c r="AR264" s="201" t="s">
        <v>86</v>
      </c>
      <c r="AT264" s="202" t="s">
        <v>75</v>
      </c>
      <c r="AU264" s="202" t="s">
        <v>84</v>
      </c>
      <c r="AY264" s="201" t="s">
        <v>136</v>
      </c>
      <c r="BK264" s="203">
        <f>SUM(BK265:BK290)</f>
        <v>0</v>
      </c>
    </row>
    <row r="265" s="2" customFormat="1" ht="16.5" customHeight="1">
      <c r="A265" s="40"/>
      <c r="B265" s="41"/>
      <c r="C265" s="206" t="s">
        <v>681</v>
      </c>
      <c r="D265" s="206" t="s">
        <v>139</v>
      </c>
      <c r="E265" s="207" t="s">
        <v>682</v>
      </c>
      <c r="F265" s="208" t="s">
        <v>683</v>
      </c>
      <c r="G265" s="209" t="s">
        <v>142</v>
      </c>
      <c r="H265" s="210">
        <v>37.600000000000001</v>
      </c>
      <c r="I265" s="211"/>
      <c r="J265" s="212">
        <f>ROUND(I265*H265,2)</f>
        <v>0</v>
      </c>
      <c r="K265" s="208" t="s">
        <v>395</v>
      </c>
      <c r="L265" s="46"/>
      <c r="M265" s="213" t="s">
        <v>19</v>
      </c>
      <c r="N265" s="214" t="s">
        <v>47</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237</v>
      </c>
      <c r="AT265" s="217" t="s">
        <v>139</v>
      </c>
      <c r="AU265" s="217" t="s">
        <v>86</v>
      </c>
      <c r="AY265" s="19" t="s">
        <v>136</v>
      </c>
      <c r="BE265" s="218">
        <f>IF(N265="základní",J265,0)</f>
        <v>0</v>
      </c>
      <c r="BF265" s="218">
        <f>IF(N265="snížená",J265,0)</f>
        <v>0</v>
      </c>
      <c r="BG265" s="218">
        <f>IF(N265="zákl. přenesená",J265,0)</f>
        <v>0</v>
      </c>
      <c r="BH265" s="218">
        <f>IF(N265="sníž. přenesená",J265,0)</f>
        <v>0</v>
      </c>
      <c r="BI265" s="218">
        <f>IF(N265="nulová",J265,0)</f>
        <v>0</v>
      </c>
      <c r="BJ265" s="19" t="s">
        <v>84</v>
      </c>
      <c r="BK265" s="218">
        <f>ROUND(I265*H265,2)</f>
        <v>0</v>
      </c>
      <c r="BL265" s="19" t="s">
        <v>237</v>
      </c>
      <c r="BM265" s="217" t="s">
        <v>684</v>
      </c>
    </row>
    <row r="266" s="2" customFormat="1">
      <c r="A266" s="40"/>
      <c r="B266" s="41"/>
      <c r="C266" s="42"/>
      <c r="D266" s="219" t="s">
        <v>146</v>
      </c>
      <c r="E266" s="42"/>
      <c r="F266" s="220" t="s">
        <v>685</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146</v>
      </c>
      <c r="AU266" s="19" t="s">
        <v>86</v>
      </c>
    </row>
    <row r="267" s="13" customFormat="1">
      <c r="A267" s="13"/>
      <c r="B267" s="224"/>
      <c r="C267" s="225"/>
      <c r="D267" s="226" t="s">
        <v>152</v>
      </c>
      <c r="E267" s="227" t="s">
        <v>19</v>
      </c>
      <c r="F267" s="228" t="s">
        <v>183</v>
      </c>
      <c r="G267" s="225"/>
      <c r="H267" s="229">
        <v>37.600000000000001</v>
      </c>
      <c r="I267" s="230"/>
      <c r="J267" s="225"/>
      <c r="K267" s="225"/>
      <c r="L267" s="231"/>
      <c r="M267" s="232"/>
      <c r="N267" s="233"/>
      <c r="O267" s="233"/>
      <c r="P267" s="233"/>
      <c r="Q267" s="233"/>
      <c r="R267" s="233"/>
      <c r="S267" s="233"/>
      <c r="T267" s="234"/>
      <c r="U267" s="13"/>
      <c r="V267" s="13"/>
      <c r="W267" s="13"/>
      <c r="X267" s="13"/>
      <c r="Y267" s="13"/>
      <c r="Z267" s="13"/>
      <c r="AA267" s="13"/>
      <c r="AB267" s="13"/>
      <c r="AC267" s="13"/>
      <c r="AD267" s="13"/>
      <c r="AE267" s="13"/>
      <c r="AT267" s="235" t="s">
        <v>152</v>
      </c>
      <c r="AU267" s="235" t="s">
        <v>86</v>
      </c>
      <c r="AV267" s="13" t="s">
        <v>86</v>
      </c>
      <c r="AW267" s="13" t="s">
        <v>35</v>
      </c>
      <c r="AX267" s="13" t="s">
        <v>84</v>
      </c>
      <c r="AY267" s="235" t="s">
        <v>136</v>
      </c>
    </row>
    <row r="268" s="2" customFormat="1" ht="16.5" customHeight="1">
      <c r="A268" s="40"/>
      <c r="B268" s="41"/>
      <c r="C268" s="206" t="s">
        <v>686</v>
      </c>
      <c r="D268" s="206" t="s">
        <v>139</v>
      </c>
      <c r="E268" s="207" t="s">
        <v>687</v>
      </c>
      <c r="F268" s="208" t="s">
        <v>688</v>
      </c>
      <c r="G268" s="209" t="s">
        <v>142</v>
      </c>
      <c r="H268" s="210">
        <v>37.600000000000001</v>
      </c>
      <c r="I268" s="211"/>
      <c r="J268" s="212">
        <f>ROUND(I268*H268,2)</f>
        <v>0</v>
      </c>
      <c r="K268" s="208" t="s">
        <v>395</v>
      </c>
      <c r="L268" s="46"/>
      <c r="M268" s="213" t="s">
        <v>19</v>
      </c>
      <c r="N268" s="214" t="s">
        <v>47</v>
      </c>
      <c r="O268" s="86"/>
      <c r="P268" s="215">
        <f>O268*H268</f>
        <v>0</v>
      </c>
      <c r="Q268" s="215">
        <v>3.0000000000000001E-05</v>
      </c>
      <c r="R268" s="215">
        <f>Q268*H268</f>
        <v>0.0011280000000000001</v>
      </c>
      <c r="S268" s="215">
        <v>0</v>
      </c>
      <c r="T268" s="216">
        <f>S268*H268</f>
        <v>0</v>
      </c>
      <c r="U268" s="40"/>
      <c r="V268" s="40"/>
      <c r="W268" s="40"/>
      <c r="X268" s="40"/>
      <c r="Y268" s="40"/>
      <c r="Z268" s="40"/>
      <c r="AA268" s="40"/>
      <c r="AB268" s="40"/>
      <c r="AC268" s="40"/>
      <c r="AD268" s="40"/>
      <c r="AE268" s="40"/>
      <c r="AR268" s="217" t="s">
        <v>237</v>
      </c>
      <c r="AT268" s="217" t="s">
        <v>139</v>
      </c>
      <c r="AU268" s="217" t="s">
        <v>86</v>
      </c>
      <c r="AY268" s="19" t="s">
        <v>136</v>
      </c>
      <c r="BE268" s="218">
        <f>IF(N268="základní",J268,0)</f>
        <v>0</v>
      </c>
      <c r="BF268" s="218">
        <f>IF(N268="snížená",J268,0)</f>
        <v>0</v>
      </c>
      <c r="BG268" s="218">
        <f>IF(N268="zákl. přenesená",J268,0)</f>
        <v>0</v>
      </c>
      <c r="BH268" s="218">
        <f>IF(N268="sníž. přenesená",J268,0)</f>
        <v>0</v>
      </c>
      <c r="BI268" s="218">
        <f>IF(N268="nulová",J268,0)</f>
        <v>0</v>
      </c>
      <c r="BJ268" s="19" t="s">
        <v>84</v>
      </c>
      <c r="BK268" s="218">
        <f>ROUND(I268*H268,2)</f>
        <v>0</v>
      </c>
      <c r="BL268" s="19" t="s">
        <v>237</v>
      </c>
      <c r="BM268" s="217" t="s">
        <v>689</v>
      </c>
    </row>
    <row r="269" s="2" customFormat="1">
      <c r="A269" s="40"/>
      <c r="B269" s="41"/>
      <c r="C269" s="42"/>
      <c r="D269" s="219" t="s">
        <v>146</v>
      </c>
      <c r="E269" s="42"/>
      <c r="F269" s="220" t="s">
        <v>690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9" t="s">
        <v>146</v>
      </c>
      <c r="AU269" s="19" t="s">
        <v>86</v>
      </c>
    </row>
    <row r="270" s="2" customFormat="1" ht="21.75" customHeight="1">
      <c r="A270" s="40"/>
      <c r="B270" s="41"/>
      <c r="C270" s="206" t="s">
        <v>691</v>
      </c>
      <c r="D270" s="206" t="s">
        <v>139</v>
      </c>
      <c r="E270" s="207" t="s">
        <v>692</v>
      </c>
      <c r="F270" s="208" t="s">
        <v>693</v>
      </c>
      <c r="G270" s="209" t="s">
        <v>142</v>
      </c>
      <c r="H270" s="210">
        <v>37.600000000000001</v>
      </c>
      <c r="I270" s="211"/>
      <c r="J270" s="212">
        <f>ROUND(I270*H270,2)</f>
        <v>0</v>
      </c>
      <c r="K270" s="208" t="s">
        <v>395</v>
      </c>
      <c r="L270" s="46"/>
      <c r="M270" s="213" t="s">
        <v>19</v>
      </c>
      <c r="N270" s="214" t="s">
        <v>47</v>
      </c>
      <c r="O270" s="86"/>
      <c r="P270" s="215">
        <f>O270*H270</f>
        <v>0</v>
      </c>
      <c r="Q270" s="215">
        <v>0.014999999999999999</v>
      </c>
      <c r="R270" s="215">
        <f>Q270*H270</f>
        <v>0.56399999999999995</v>
      </c>
      <c r="S270" s="215">
        <v>0</v>
      </c>
      <c r="T270" s="216">
        <f>S270*H270</f>
        <v>0</v>
      </c>
      <c r="U270" s="40"/>
      <c r="V270" s="40"/>
      <c r="W270" s="40"/>
      <c r="X270" s="40"/>
      <c r="Y270" s="40"/>
      <c r="Z270" s="40"/>
      <c r="AA270" s="40"/>
      <c r="AB270" s="40"/>
      <c r="AC270" s="40"/>
      <c r="AD270" s="40"/>
      <c r="AE270" s="40"/>
      <c r="AR270" s="217" t="s">
        <v>237</v>
      </c>
      <c r="AT270" s="217" t="s">
        <v>139</v>
      </c>
      <c r="AU270" s="217" t="s">
        <v>86</v>
      </c>
      <c r="AY270" s="19" t="s">
        <v>136</v>
      </c>
      <c r="BE270" s="218">
        <f>IF(N270="základní",J270,0)</f>
        <v>0</v>
      </c>
      <c r="BF270" s="218">
        <f>IF(N270="snížená",J270,0)</f>
        <v>0</v>
      </c>
      <c r="BG270" s="218">
        <f>IF(N270="zákl. přenesená",J270,0)</f>
        <v>0</v>
      </c>
      <c r="BH270" s="218">
        <f>IF(N270="sníž. přenesená",J270,0)</f>
        <v>0</v>
      </c>
      <c r="BI270" s="218">
        <f>IF(N270="nulová",J270,0)</f>
        <v>0</v>
      </c>
      <c r="BJ270" s="19" t="s">
        <v>84</v>
      </c>
      <c r="BK270" s="218">
        <f>ROUND(I270*H270,2)</f>
        <v>0</v>
      </c>
      <c r="BL270" s="19" t="s">
        <v>237</v>
      </c>
      <c r="BM270" s="217" t="s">
        <v>694</v>
      </c>
    </row>
    <row r="271" s="2" customFormat="1">
      <c r="A271" s="40"/>
      <c r="B271" s="41"/>
      <c r="C271" s="42"/>
      <c r="D271" s="219" t="s">
        <v>146</v>
      </c>
      <c r="E271" s="42"/>
      <c r="F271" s="220" t="s">
        <v>695</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146</v>
      </c>
      <c r="AU271" s="19" t="s">
        <v>86</v>
      </c>
    </row>
    <row r="272" s="2" customFormat="1" ht="16.5" customHeight="1">
      <c r="A272" s="40"/>
      <c r="B272" s="41"/>
      <c r="C272" s="206" t="s">
        <v>696</v>
      </c>
      <c r="D272" s="206" t="s">
        <v>139</v>
      </c>
      <c r="E272" s="207" t="s">
        <v>697</v>
      </c>
      <c r="F272" s="208" t="s">
        <v>698</v>
      </c>
      <c r="G272" s="209" t="s">
        <v>142</v>
      </c>
      <c r="H272" s="210">
        <v>37.600000000000001</v>
      </c>
      <c r="I272" s="211"/>
      <c r="J272" s="212">
        <f>ROUND(I272*H272,2)</f>
        <v>0</v>
      </c>
      <c r="K272" s="208" t="s">
        <v>395</v>
      </c>
      <c r="L272" s="46"/>
      <c r="M272" s="213" t="s">
        <v>19</v>
      </c>
      <c r="N272" s="214" t="s">
        <v>47</v>
      </c>
      <c r="O272" s="86"/>
      <c r="P272" s="215">
        <f>O272*H272</f>
        <v>0</v>
      </c>
      <c r="Q272" s="215">
        <v>0.00029999999999999997</v>
      </c>
      <c r="R272" s="215">
        <f>Q272*H272</f>
        <v>0.01128</v>
      </c>
      <c r="S272" s="215">
        <v>0</v>
      </c>
      <c r="T272" s="216">
        <f>S272*H272</f>
        <v>0</v>
      </c>
      <c r="U272" s="40"/>
      <c r="V272" s="40"/>
      <c r="W272" s="40"/>
      <c r="X272" s="40"/>
      <c r="Y272" s="40"/>
      <c r="Z272" s="40"/>
      <c r="AA272" s="40"/>
      <c r="AB272" s="40"/>
      <c r="AC272" s="40"/>
      <c r="AD272" s="40"/>
      <c r="AE272" s="40"/>
      <c r="AR272" s="217" t="s">
        <v>237</v>
      </c>
      <c r="AT272" s="217" t="s">
        <v>139</v>
      </c>
      <c r="AU272" s="217" t="s">
        <v>86</v>
      </c>
      <c r="AY272" s="19" t="s">
        <v>136</v>
      </c>
      <c r="BE272" s="218">
        <f>IF(N272="základní",J272,0)</f>
        <v>0</v>
      </c>
      <c r="BF272" s="218">
        <f>IF(N272="snížená",J272,0)</f>
        <v>0</v>
      </c>
      <c r="BG272" s="218">
        <f>IF(N272="zákl. přenesená",J272,0)</f>
        <v>0</v>
      </c>
      <c r="BH272" s="218">
        <f>IF(N272="sníž. přenesená",J272,0)</f>
        <v>0</v>
      </c>
      <c r="BI272" s="218">
        <f>IF(N272="nulová",J272,0)</f>
        <v>0</v>
      </c>
      <c r="BJ272" s="19" t="s">
        <v>84</v>
      </c>
      <c r="BK272" s="218">
        <f>ROUND(I272*H272,2)</f>
        <v>0</v>
      </c>
      <c r="BL272" s="19" t="s">
        <v>237</v>
      </c>
      <c r="BM272" s="217" t="s">
        <v>699</v>
      </c>
    </row>
    <row r="273" s="2" customFormat="1">
      <c r="A273" s="40"/>
      <c r="B273" s="41"/>
      <c r="C273" s="42"/>
      <c r="D273" s="219" t="s">
        <v>146</v>
      </c>
      <c r="E273" s="42"/>
      <c r="F273" s="220" t="s">
        <v>700</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146</v>
      </c>
      <c r="AU273" s="19" t="s">
        <v>86</v>
      </c>
    </row>
    <row r="274" s="2" customFormat="1" ht="24.15" customHeight="1">
      <c r="A274" s="40"/>
      <c r="B274" s="41"/>
      <c r="C274" s="252" t="s">
        <v>701</v>
      </c>
      <c r="D274" s="252" t="s">
        <v>398</v>
      </c>
      <c r="E274" s="253" t="s">
        <v>702</v>
      </c>
      <c r="F274" s="254" t="s">
        <v>703</v>
      </c>
      <c r="G274" s="255" t="s">
        <v>142</v>
      </c>
      <c r="H274" s="256">
        <v>45.119999999999997</v>
      </c>
      <c r="I274" s="257"/>
      <c r="J274" s="258">
        <f>ROUND(I274*H274,2)</f>
        <v>0</v>
      </c>
      <c r="K274" s="254" t="s">
        <v>395</v>
      </c>
      <c r="L274" s="259"/>
      <c r="M274" s="260" t="s">
        <v>19</v>
      </c>
      <c r="N274" s="261" t="s">
        <v>47</v>
      </c>
      <c r="O274" s="86"/>
      <c r="P274" s="215">
        <f>O274*H274</f>
        <v>0</v>
      </c>
      <c r="Q274" s="215">
        <v>0.00346</v>
      </c>
      <c r="R274" s="215">
        <f>Q274*H274</f>
        <v>0.15611519999999998</v>
      </c>
      <c r="S274" s="215">
        <v>0</v>
      </c>
      <c r="T274" s="216">
        <f>S274*H274</f>
        <v>0</v>
      </c>
      <c r="U274" s="40"/>
      <c r="V274" s="40"/>
      <c r="W274" s="40"/>
      <c r="X274" s="40"/>
      <c r="Y274" s="40"/>
      <c r="Z274" s="40"/>
      <c r="AA274" s="40"/>
      <c r="AB274" s="40"/>
      <c r="AC274" s="40"/>
      <c r="AD274" s="40"/>
      <c r="AE274" s="40"/>
      <c r="AR274" s="217" t="s">
        <v>350</v>
      </c>
      <c r="AT274" s="217" t="s">
        <v>398</v>
      </c>
      <c r="AU274" s="217" t="s">
        <v>86</v>
      </c>
      <c r="AY274" s="19" t="s">
        <v>136</v>
      </c>
      <c r="BE274" s="218">
        <f>IF(N274="základní",J274,0)</f>
        <v>0</v>
      </c>
      <c r="BF274" s="218">
        <f>IF(N274="snížená",J274,0)</f>
        <v>0</v>
      </c>
      <c r="BG274" s="218">
        <f>IF(N274="zákl. přenesená",J274,0)</f>
        <v>0</v>
      </c>
      <c r="BH274" s="218">
        <f>IF(N274="sníž. přenesená",J274,0)</f>
        <v>0</v>
      </c>
      <c r="BI274" s="218">
        <f>IF(N274="nulová",J274,0)</f>
        <v>0</v>
      </c>
      <c r="BJ274" s="19" t="s">
        <v>84</v>
      </c>
      <c r="BK274" s="218">
        <f>ROUND(I274*H274,2)</f>
        <v>0</v>
      </c>
      <c r="BL274" s="19" t="s">
        <v>237</v>
      </c>
      <c r="BM274" s="217" t="s">
        <v>704</v>
      </c>
    </row>
    <row r="275" s="2" customFormat="1">
      <c r="A275" s="40"/>
      <c r="B275" s="41"/>
      <c r="C275" s="42"/>
      <c r="D275" s="226" t="s">
        <v>281</v>
      </c>
      <c r="E275" s="42"/>
      <c r="F275" s="247" t="s">
        <v>705</v>
      </c>
      <c r="G275" s="42"/>
      <c r="H275" s="42"/>
      <c r="I275" s="221"/>
      <c r="J275" s="42"/>
      <c r="K275" s="42"/>
      <c r="L275" s="46"/>
      <c r="M275" s="222"/>
      <c r="N275" s="223"/>
      <c r="O275" s="86"/>
      <c r="P275" s="86"/>
      <c r="Q275" s="86"/>
      <c r="R275" s="86"/>
      <c r="S275" s="86"/>
      <c r="T275" s="87"/>
      <c r="U275" s="40"/>
      <c r="V275" s="40"/>
      <c r="W275" s="40"/>
      <c r="X275" s="40"/>
      <c r="Y275" s="40"/>
      <c r="Z275" s="40"/>
      <c r="AA275" s="40"/>
      <c r="AB275" s="40"/>
      <c r="AC275" s="40"/>
      <c r="AD275" s="40"/>
      <c r="AE275" s="40"/>
      <c r="AT275" s="19" t="s">
        <v>281</v>
      </c>
      <c r="AU275" s="19" t="s">
        <v>86</v>
      </c>
    </row>
    <row r="276" s="13" customFormat="1">
      <c r="A276" s="13"/>
      <c r="B276" s="224"/>
      <c r="C276" s="225"/>
      <c r="D276" s="226" t="s">
        <v>152</v>
      </c>
      <c r="E276" s="227" t="s">
        <v>19</v>
      </c>
      <c r="F276" s="228" t="s">
        <v>706</v>
      </c>
      <c r="G276" s="225"/>
      <c r="H276" s="229">
        <v>45.119999999999997</v>
      </c>
      <c r="I276" s="230"/>
      <c r="J276" s="225"/>
      <c r="K276" s="225"/>
      <c r="L276" s="231"/>
      <c r="M276" s="232"/>
      <c r="N276" s="233"/>
      <c r="O276" s="233"/>
      <c r="P276" s="233"/>
      <c r="Q276" s="233"/>
      <c r="R276" s="233"/>
      <c r="S276" s="233"/>
      <c r="T276" s="234"/>
      <c r="U276" s="13"/>
      <c r="V276" s="13"/>
      <c r="W276" s="13"/>
      <c r="X276" s="13"/>
      <c r="Y276" s="13"/>
      <c r="Z276" s="13"/>
      <c r="AA276" s="13"/>
      <c r="AB276" s="13"/>
      <c r="AC276" s="13"/>
      <c r="AD276" s="13"/>
      <c r="AE276" s="13"/>
      <c r="AT276" s="235" t="s">
        <v>152</v>
      </c>
      <c r="AU276" s="235" t="s">
        <v>86</v>
      </c>
      <c r="AV276" s="13" t="s">
        <v>86</v>
      </c>
      <c r="AW276" s="13" t="s">
        <v>35</v>
      </c>
      <c r="AX276" s="13" t="s">
        <v>84</v>
      </c>
      <c r="AY276" s="235" t="s">
        <v>136</v>
      </c>
    </row>
    <row r="277" s="2" customFormat="1" ht="16.5" customHeight="1">
      <c r="A277" s="40"/>
      <c r="B277" s="41"/>
      <c r="C277" s="206" t="s">
        <v>707</v>
      </c>
      <c r="D277" s="206" t="s">
        <v>139</v>
      </c>
      <c r="E277" s="207" t="s">
        <v>708</v>
      </c>
      <c r="F277" s="208" t="s">
        <v>709</v>
      </c>
      <c r="G277" s="209" t="s">
        <v>198</v>
      </c>
      <c r="H277" s="210">
        <v>40</v>
      </c>
      <c r="I277" s="211"/>
      <c r="J277" s="212">
        <f>ROUND(I277*H277,2)</f>
        <v>0</v>
      </c>
      <c r="K277" s="208" t="s">
        <v>395</v>
      </c>
      <c r="L277" s="46"/>
      <c r="M277" s="213" t="s">
        <v>19</v>
      </c>
      <c r="N277" s="214" t="s">
        <v>47</v>
      </c>
      <c r="O277" s="86"/>
      <c r="P277" s="215">
        <f>O277*H277</f>
        <v>0</v>
      </c>
      <c r="Q277" s="215">
        <v>4.0000000000000003E-05</v>
      </c>
      <c r="R277" s="215">
        <f>Q277*H277</f>
        <v>0.0016000000000000001</v>
      </c>
      <c r="S277" s="215">
        <v>0</v>
      </c>
      <c r="T277" s="216">
        <f>S277*H277</f>
        <v>0</v>
      </c>
      <c r="U277" s="40"/>
      <c r="V277" s="40"/>
      <c r="W277" s="40"/>
      <c r="X277" s="40"/>
      <c r="Y277" s="40"/>
      <c r="Z277" s="40"/>
      <c r="AA277" s="40"/>
      <c r="AB277" s="40"/>
      <c r="AC277" s="40"/>
      <c r="AD277" s="40"/>
      <c r="AE277" s="40"/>
      <c r="AR277" s="217" t="s">
        <v>237</v>
      </c>
      <c r="AT277" s="217" t="s">
        <v>139</v>
      </c>
      <c r="AU277" s="217" t="s">
        <v>86</v>
      </c>
      <c r="AY277" s="19" t="s">
        <v>136</v>
      </c>
      <c r="BE277" s="218">
        <f>IF(N277="základní",J277,0)</f>
        <v>0</v>
      </c>
      <c r="BF277" s="218">
        <f>IF(N277="snížená",J277,0)</f>
        <v>0</v>
      </c>
      <c r="BG277" s="218">
        <f>IF(N277="zákl. přenesená",J277,0)</f>
        <v>0</v>
      </c>
      <c r="BH277" s="218">
        <f>IF(N277="sníž. přenesená",J277,0)</f>
        <v>0</v>
      </c>
      <c r="BI277" s="218">
        <f>IF(N277="nulová",J277,0)</f>
        <v>0</v>
      </c>
      <c r="BJ277" s="19" t="s">
        <v>84</v>
      </c>
      <c r="BK277" s="218">
        <f>ROUND(I277*H277,2)</f>
        <v>0</v>
      </c>
      <c r="BL277" s="19" t="s">
        <v>237</v>
      </c>
      <c r="BM277" s="217" t="s">
        <v>710</v>
      </c>
    </row>
    <row r="278" s="2" customFormat="1">
      <c r="A278" s="40"/>
      <c r="B278" s="41"/>
      <c r="C278" s="42"/>
      <c r="D278" s="219" t="s">
        <v>146</v>
      </c>
      <c r="E278" s="42"/>
      <c r="F278" s="220" t="s">
        <v>711</v>
      </c>
      <c r="G278" s="42"/>
      <c r="H278" s="42"/>
      <c r="I278" s="221"/>
      <c r="J278" s="42"/>
      <c r="K278" s="42"/>
      <c r="L278" s="46"/>
      <c r="M278" s="222"/>
      <c r="N278" s="223"/>
      <c r="O278" s="86"/>
      <c r="P278" s="86"/>
      <c r="Q278" s="86"/>
      <c r="R278" s="86"/>
      <c r="S278" s="86"/>
      <c r="T278" s="87"/>
      <c r="U278" s="40"/>
      <c r="V278" s="40"/>
      <c r="W278" s="40"/>
      <c r="X278" s="40"/>
      <c r="Y278" s="40"/>
      <c r="Z278" s="40"/>
      <c r="AA278" s="40"/>
      <c r="AB278" s="40"/>
      <c r="AC278" s="40"/>
      <c r="AD278" s="40"/>
      <c r="AE278" s="40"/>
      <c r="AT278" s="19" t="s">
        <v>146</v>
      </c>
      <c r="AU278" s="19" t="s">
        <v>86</v>
      </c>
    </row>
    <row r="279" s="13" customFormat="1">
      <c r="A279" s="13"/>
      <c r="B279" s="224"/>
      <c r="C279" s="225"/>
      <c r="D279" s="226" t="s">
        <v>152</v>
      </c>
      <c r="E279" s="227" t="s">
        <v>19</v>
      </c>
      <c r="F279" s="228" t="s">
        <v>712</v>
      </c>
      <c r="G279" s="225"/>
      <c r="H279" s="229">
        <v>40</v>
      </c>
      <c r="I279" s="230"/>
      <c r="J279" s="225"/>
      <c r="K279" s="225"/>
      <c r="L279" s="231"/>
      <c r="M279" s="232"/>
      <c r="N279" s="233"/>
      <c r="O279" s="233"/>
      <c r="P279" s="233"/>
      <c r="Q279" s="233"/>
      <c r="R279" s="233"/>
      <c r="S279" s="233"/>
      <c r="T279" s="234"/>
      <c r="U279" s="13"/>
      <c r="V279" s="13"/>
      <c r="W279" s="13"/>
      <c r="X279" s="13"/>
      <c r="Y279" s="13"/>
      <c r="Z279" s="13"/>
      <c r="AA279" s="13"/>
      <c r="AB279" s="13"/>
      <c r="AC279" s="13"/>
      <c r="AD279" s="13"/>
      <c r="AE279" s="13"/>
      <c r="AT279" s="235" t="s">
        <v>152</v>
      </c>
      <c r="AU279" s="235" t="s">
        <v>86</v>
      </c>
      <c r="AV279" s="13" t="s">
        <v>86</v>
      </c>
      <c r="AW279" s="13" t="s">
        <v>35</v>
      </c>
      <c r="AX279" s="13" t="s">
        <v>84</v>
      </c>
      <c r="AY279" s="235" t="s">
        <v>136</v>
      </c>
    </row>
    <row r="280" s="2" customFormat="1" ht="16.5" customHeight="1">
      <c r="A280" s="40"/>
      <c r="B280" s="41"/>
      <c r="C280" s="206" t="s">
        <v>713</v>
      </c>
      <c r="D280" s="206" t="s">
        <v>139</v>
      </c>
      <c r="E280" s="207" t="s">
        <v>714</v>
      </c>
      <c r="F280" s="208" t="s">
        <v>715</v>
      </c>
      <c r="G280" s="209" t="s">
        <v>198</v>
      </c>
      <c r="H280" s="210">
        <v>32.100000000000001</v>
      </c>
      <c r="I280" s="211"/>
      <c r="J280" s="212">
        <f>ROUND(I280*H280,2)</f>
        <v>0</v>
      </c>
      <c r="K280" s="208" t="s">
        <v>395</v>
      </c>
      <c r="L280" s="46"/>
      <c r="M280" s="213" t="s">
        <v>19</v>
      </c>
      <c r="N280" s="214" t="s">
        <v>47</v>
      </c>
      <c r="O280" s="86"/>
      <c r="P280" s="215">
        <f>O280*H280</f>
        <v>0</v>
      </c>
      <c r="Q280" s="215">
        <v>0</v>
      </c>
      <c r="R280" s="215">
        <f>Q280*H280</f>
        <v>0</v>
      </c>
      <c r="S280" s="215">
        <v>0</v>
      </c>
      <c r="T280" s="216">
        <f>S280*H280</f>
        <v>0</v>
      </c>
      <c r="U280" s="40"/>
      <c r="V280" s="40"/>
      <c r="W280" s="40"/>
      <c r="X280" s="40"/>
      <c r="Y280" s="40"/>
      <c r="Z280" s="40"/>
      <c r="AA280" s="40"/>
      <c r="AB280" s="40"/>
      <c r="AC280" s="40"/>
      <c r="AD280" s="40"/>
      <c r="AE280" s="40"/>
      <c r="AR280" s="217" t="s">
        <v>237</v>
      </c>
      <c r="AT280" s="217" t="s">
        <v>139</v>
      </c>
      <c r="AU280" s="217" t="s">
        <v>86</v>
      </c>
      <c r="AY280" s="19" t="s">
        <v>136</v>
      </c>
      <c r="BE280" s="218">
        <f>IF(N280="základní",J280,0)</f>
        <v>0</v>
      </c>
      <c r="BF280" s="218">
        <f>IF(N280="snížená",J280,0)</f>
        <v>0</v>
      </c>
      <c r="BG280" s="218">
        <f>IF(N280="zákl. přenesená",J280,0)</f>
        <v>0</v>
      </c>
      <c r="BH280" s="218">
        <f>IF(N280="sníž. přenesená",J280,0)</f>
        <v>0</v>
      </c>
      <c r="BI280" s="218">
        <f>IF(N280="nulová",J280,0)</f>
        <v>0</v>
      </c>
      <c r="BJ280" s="19" t="s">
        <v>84</v>
      </c>
      <c r="BK280" s="218">
        <f>ROUND(I280*H280,2)</f>
        <v>0</v>
      </c>
      <c r="BL280" s="19" t="s">
        <v>237</v>
      </c>
      <c r="BM280" s="217" t="s">
        <v>716</v>
      </c>
    </row>
    <row r="281" s="2" customFormat="1">
      <c r="A281" s="40"/>
      <c r="B281" s="41"/>
      <c r="C281" s="42"/>
      <c r="D281" s="219" t="s">
        <v>146</v>
      </c>
      <c r="E281" s="42"/>
      <c r="F281" s="220" t="s">
        <v>717</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146</v>
      </c>
      <c r="AU281" s="19" t="s">
        <v>86</v>
      </c>
    </row>
    <row r="282" s="2" customFormat="1">
      <c r="A282" s="40"/>
      <c r="B282" s="41"/>
      <c r="C282" s="42"/>
      <c r="D282" s="226" t="s">
        <v>281</v>
      </c>
      <c r="E282" s="42"/>
      <c r="F282" s="247" t="s">
        <v>718</v>
      </c>
      <c r="G282" s="42"/>
      <c r="H282" s="42"/>
      <c r="I282" s="221"/>
      <c r="J282" s="42"/>
      <c r="K282" s="42"/>
      <c r="L282" s="46"/>
      <c r="M282" s="222"/>
      <c r="N282" s="223"/>
      <c r="O282" s="86"/>
      <c r="P282" s="86"/>
      <c r="Q282" s="86"/>
      <c r="R282" s="86"/>
      <c r="S282" s="86"/>
      <c r="T282" s="87"/>
      <c r="U282" s="40"/>
      <c r="V282" s="40"/>
      <c r="W282" s="40"/>
      <c r="X282" s="40"/>
      <c r="Y282" s="40"/>
      <c r="Z282" s="40"/>
      <c r="AA282" s="40"/>
      <c r="AB282" s="40"/>
      <c r="AC282" s="40"/>
      <c r="AD282" s="40"/>
      <c r="AE282" s="40"/>
      <c r="AT282" s="19" t="s">
        <v>281</v>
      </c>
      <c r="AU282" s="19" t="s">
        <v>86</v>
      </c>
    </row>
    <row r="283" s="13" customFormat="1">
      <c r="A283" s="13"/>
      <c r="B283" s="224"/>
      <c r="C283" s="225"/>
      <c r="D283" s="226" t="s">
        <v>152</v>
      </c>
      <c r="E283" s="227" t="s">
        <v>19</v>
      </c>
      <c r="F283" s="228" t="s">
        <v>719</v>
      </c>
      <c r="G283" s="225"/>
      <c r="H283" s="229">
        <v>32.100000000000001</v>
      </c>
      <c r="I283" s="230"/>
      <c r="J283" s="225"/>
      <c r="K283" s="225"/>
      <c r="L283" s="231"/>
      <c r="M283" s="232"/>
      <c r="N283" s="233"/>
      <c r="O283" s="233"/>
      <c r="P283" s="233"/>
      <c r="Q283" s="233"/>
      <c r="R283" s="233"/>
      <c r="S283" s="233"/>
      <c r="T283" s="234"/>
      <c r="U283" s="13"/>
      <c r="V283" s="13"/>
      <c r="W283" s="13"/>
      <c r="X283" s="13"/>
      <c r="Y283" s="13"/>
      <c r="Z283" s="13"/>
      <c r="AA283" s="13"/>
      <c r="AB283" s="13"/>
      <c r="AC283" s="13"/>
      <c r="AD283" s="13"/>
      <c r="AE283" s="13"/>
      <c r="AT283" s="235" t="s">
        <v>152</v>
      </c>
      <c r="AU283" s="235" t="s">
        <v>86</v>
      </c>
      <c r="AV283" s="13" t="s">
        <v>86</v>
      </c>
      <c r="AW283" s="13" t="s">
        <v>35</v>
      </c>
      <c r="AX283" s="13" t="s">
        <v>84</v>
      </c>
      <c r="AY283" s="235" t="s">
        <v>136</v>
      </c>
    </row>
    <row r="284" s="2" customFormat="1" ht="16.5" customHeight="1">
      <c r="A284" s="40"/>
      <c r="B284" s="41"/>
      <c r="C284" s="252" t="s">
        <v>720</v>
      </c>
      <c r="D284" s="252" t="s">
        <v>398</v>
      </c>
      <c r="E284" s="253" t="s">
        <v>721</v>
      </c>
      <c r="F284" s="254" t="s">
        <v>722</v>
      </c>
      <c r="G284" s="255" t="s">
        <v>198</v>
      </c>
      <c r="H284" s="256">
        <v>38.520000000000003</v>
      </c>
      <c r="I284" s="257"/>
      <c r="J284" s="258">
        <f>ROUND(I284*H284,2)</f>
        <v>0</v>
      </c>
      <c r="K284" s="254" t="s">
        <v>395</v>
      </c>
      <c r="L284" s="259"/>
      <c r="M284" s="260" t="s">
        <v>19</v>
      </c>
      <c r="N284" s="261" t="s">
        <v>47</v>
      </c>
      <c r="O284" s="86"/>
      <c r="P284" s="215">
        <f>O284*H284</f>
        <v>0</v>
      </c>
      <c r="Q284" s="215">
        <v>0.00040000000000000002</v>
      </c>
      <c r="R284" s="215">
        <f>Q284*H284</f>
        <v>0.015408000000000002</v>
      </c>
      <c r="S284" s="215">
        <v>0</v>
      </c>
      <c r="T284" s="216">
        <f>S284*H284</f>
        <v>0</v>
      </c>
      <c r="U284" s="40"/>
      <c r="V284" s="40"/>
      <c r="W284" s="40"/>
      <c r="X284" s="40"/>
      <c r="Y284" s="40"/>
      <c r="Z284" s="40"/>
      <c r="AA284" s="40"/>
      <c r="AB284" s="40"/>
      <c r="AC284" s="40"/>
      <c r="AD284" s="40"/>
      <c r="AE284" s="40"/>
      <c r="AR284" s="217" t="s">
        <v>350</v>
      </c>
      <c r="AT284" s="217" t="s">
        <v>398</v>
      </c>
      <c r="AU284" s="217" t="s">
        <v>86</v>
      </c>
      <c r="AY284" s="19" t="s">
        <v>136</v>
      </c>
      <c r="BE284" s="218">
        <f>IF(N284="základní",J284,0)</f>
        <v>0</v>
      </c>
      <c r="BF284" s="218">
        <f>IF(N284="snížená",J284,0)</f>
        <v>0</v>
      </c>
      <c r="BG284" s="218">
        <f>IF(N284="zákl. přenesená",J284,0)</f>
        <v>0</v>
      </c>
      <c r="BH284" s="218">
        <f>IF(N284="sníž. přenesená",J284,0)</f>
        <v>0</v>
      </c>
      <c r="BI284" s="218">
        <f>IF(N284="nulová",J284,0)</f>
        <v>0</v>
      </c>
      <c r="BJ284" s="19" t="s">
        <v>84</v>
      </c>
      <c r="BK284" s="218">
        <f>ROUND(I284*H284,2)</f>
        <v>0</v>
      </c>
      <c r="BL284" s="19" t="s">
        <v>237</v>
      </c>
      <c r="BM284" s="217" t="s">
        <v>723</v>
      </c>
    </row>
    <row r="285" s="2" customFormat="1">
      <c r="A285" s="40"/>
      <c r="B285" s="41"/>
      <c r="C285" s="42"/>
      <c r="D285" s="226" t="s">
        <v>281</v>
      </c>
      <c r="E285" s="42"/>
      <c r="F285" s="247" t="s">
        <v>718</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281</v>
      </c>
      <c r="AU285" s="19" t="s">
        <v>86</v>
      </c>
    </row>
    <row r="286" s="13" customFormat="1">
      <c r="A286" s="13"/>
      <c r="B286" s="224"/>
      <c r="C286" s="225"/>
      <c r="D286" s="226" t="s">
        <v>152</v>
      </c>
      <c r="E286" s="227" t="s">
        <v>19</v>
      </c>
      <c r="F286" s="228" t="s">
        <v>724</v>
      </c>
      <c r="G286" s="225"/>
      <c r="H286" s="229">
        <v>38.520000000000003</v>
      </c>
      <c r="I286" s="230"/>
      <c r="J286" s="225"/>
      <c r="K286" s="225"/>
      <c r="L286" s="231"/>
      <c r="M286" s="232"/>
      <c r="N286" s="233"/>
      <c r="O286" s="233"/>
      <c r="P286" s="233"/>
      <c r="Q286" s="233"/>
      <c r="R286" s="233"/>
      <c r="S286" s="233"/>
      <c r="T286" s="234"/>
      <c r="U286" s="13"/>
      <c r="V286" s="13"/>
      <c r="W286" s="13"/>
      <c r="X286" s="13"/>
      <c r="Y286" s="13"/>
      <c r="Z286" s="13"/>
      <c r="AA286" s="13"/>
      <c r="AB286" s="13"/>
      <c r="AC286" s="13"/>
      <c r="AD286" s="13"/>
      <c r="AE286" s="13"/>
      <c r="AT286" s="235" t="s">
        <v>152</v>
      </c>
      <c r="AU286" s="235" t="s">
        <v>86</v>
      </c>
      <c r="AV286" s="13" t="s">
        <v>86</v>
      </c>
      <c r="AW286" s="13" t="s">
        <v>35</v>
      </c>
      <c r="AX286" s="13" t="s">
        <v>84</v>
      </c>
      <c r="AY286" s="235" t="s">
        <v>136</v>
      </c>
    </row>
    <row r="287" s="2" customFormat="1" ht="24.15" customHeight="1">
      <c r="A287" s="40"/>
      <c r="B287" s="41"/>
      <c r="C287" s="206" t="s">
        <v>725</v>
      </c>
      <c r="D287" s="206" t="s">
        <v>139</v>
      </c>
      <c r="E287" s="207" t="s">
        <v>726</v>
      </c>
      <c r="F287" s="208" t="s">
        <v>727</v>
      </c>
      <c r="G287" s="209" t="s">
        <v>213</v>
      </c>
      <c r="H287" s="210">
        <v>0.75</v>
      </c>
      <c r="I287" s="211"/>
      <c r="J287" s="212">
        <f>ROUND(I287*H287,2)</f>
        <v>0</v>
      </c>
      <c r="K287" s="208" t="s">
        <v>395</v>
      </c>
      <c r="L287" s="46"/>
      <c r="M287" s="213" t="s">
        <v>19</v>
      </c>
      <c r="N287" s="214" t="s">
        <v>47</v>
      </c>
      <c r="O287" s="86"/>
      <c r="P287" s="215">
        <f>O287*H287</f>
        <v>0</v>
      </c>
      <c r="Q287" s="215">
        <v>0</v>
      </c>
      <c r="R287" s="215">
        <f>Q287*H287</f>
        <v>0</v>
      </c>
      <c r="S287" s="215">
        <v>0</v>
      </c>
      <c r="T287" s="216">
        <f>S287*H287</f>
        <v>0</v>
      </c>
      <c r="U287" s="40"/>
      <c r="V287" s="40"/>
      <c r="W287" s="40"/>
      <c r="X287" s="40"/>
      <c r="Y287" s="40"/>
      <c r="Z287" s="40"/>
      <c r="AA287" s="40"/>
      <c r="AB287" s="40"/>
      <c r="AC287" s="40"/>
      <c r="AD287" s="40"/>
      <c r="AE287" s="40"/>
      <c r="AR287" s="217" t="s">
        <v>237</v>
      </c>
      <c r="AT287" s="217" t="s">
        <v>139</v>
      </c>
      <c r="AU287" s="217" t="s">
        <v>86</v>
      </c>
      <c r="AY287" s="19" t="s">
        <v>136</v>
      </c>
      <c r="BE287" s="218">
        <f>IF(N287="základní",J287,0)</f>
        <v>0</v>
      </c>
      <c r="BF287" s="218">
        <f>IF(N287="snížená",J287,0)</f>
        <v>0</v>
      </c>
      <c r="BG287" s="218">
        <f>IF(N287="zákl. přenesená",J287,0)</f>
        <v>0</v>
      </c>
      <c r="BH287" s="218">
        <f>IF(N287="sníž. přenesená",J287,0)</f>
        <v>0</v>
      </c>
      <c r="BI287" s="218">
        <f>IF(N287="nulová",J287,0)</f>
        <v>0</v>
      </c>
      <c r="BJ287" s="19" t="s">
        <v>84</v>
      </c>
      <c r="BK287" s="218">
        <f>ROUND(I287*H287,2)</f>
        <v>0</v>
      </c>
      <c r="BL287" s="19" t="s">
        <v>237</v>
      </c>
      <c r="BM287" s="217" t="s">
        <v>728</v>
      </c>
    </row>
    <row r="288" s="2" customFormat="1">
      <c r="A288" s="40"/>
      <c r="B288" s="41"/>
      <c r="C288" s="42"/>
      <c r="D288" s="219" t="s">
        <v>146</v>
      </c>
      <c r="E288" s="42"/>
      <c r="F288" s="220" t="s">
        <v>729</v>
      </c>
      <c r="G288" s="42"/>
      <c r="H288" s="42"/>
      <c r="I288" s="221"/>
      <c r="J288" s="42"/>
      <c r="K288" s="42"/>
      <c r="L288" s="46"/>
      <c r="M288" s="222"/>
      <c r="N288" s="223"/>
      <c r="O288" s="86"/>
      <c r="P288" s="86"/>
      <c r="Q288" s="86"/>
      <c r="R288" s="86"/>
      <c r="S288" s="86"/>
      <c r="T288" s="87"/>
      <c r="U288" s="40"/>
      <c r="V288" s="40"/>
      <c r="W288" s="40"/>
      <c r="X288" s="40"/>
      <c r="Y288" s="40"/>
      <c r="Z288" s="40"/>
      <c r="AA288" s="40"/>
      <c r="AB288" s="40"/>
      <c r="AC288" s="40"/>
      <c r="AD288" s="40"/>
      <c r="AE288" s="40"/>
      <c r="AT288" s="19" t="s">
        <v>146</v>
      </c>
      <c r="AU288" s="19" t="s">
        <v>86</v>
      </c>
    </row>
    <row r="289" s="2" customFormat="1" ht="24.15" customHeight="1">
      <c r="A289" s="40"/>
      <c r="B289" s="41"/>
      <c r="C289" s="206" t="s">
        <v>730</v>
      </c>
      <c r="D289" s="206" t="s">
        <v>139</v>
      </c>
      <c r="E289" s="207" t="s">
        <v>731</v>
      </c>
      <c r="F289" s="208" t="s">
        <v>732</v>
      </c>
      <c r="G289" s="209" t="s">
        <v>213</v>
      </c>
      <c r="H289" s="210">
        <v>0.75</v>
      </c>
      <c r="I289" s="211"/>
      <c r="J289" s="212">
        <f>ROUND(I289*H289,2)</f>
        <v>0</v>
      </c>
      <c r="K289" s="208" t="s">
        <v>143</v>
      </c>
      <c r="L289" s="46"/>
      <c r="M289" s="213" t="s">
        <v>19</v>
      </c>
      <c r="N289" s="214" t="s">
        <v>47</v>
      </c>
      <c r="O289" s="86"/>
      <c r="P289" s="215">
        <f>O289*H289</f>
        <v>0</v>
      </c>
      <c r="Q289" s="215">
        <v>0</v>
      </c>
      <c r="R289" s="215">
        <f>Q289*H289</f>
        <v>0</v>
      </c>
      <c r="S289" s="215">
        <v>0</v>
      </c>
      <c r="T289" s="216">
        <f>S289*H289</f>
        <v>0</v>
      </c>
      <c r="U289" s="40"/>
      <c r="V289" s="40"/>
      <c r="W289" s="40"/>
      <c r="X289" s="40"/>
      <c r="Y289" s="40"/>
      <c r="Z289" s="40"/>
      <c r="AA289" s="40"/>
      <c r="AB289" s="40"/>
      <c r="AC289" s="40"/>
      <c r="AD289" s="40"/>
      <c r="AE289" s="40"/>
      <c r="AR289" s="217" t="s">
        <v>237</v>
      </c>
      <c r="AT289" s="217" t="s">
        <v>139</v>
      </c>
      <c r="AU289" s="217" t="s">
        <v>86</v>
      </c>
      <c r="AY289" s="19" t="s">
        <v>136</v>
      </c>
      <c r="BE289" s="218">
        <f>IF(N289="základní",J289,0)</f>
        <v>0</v>
      </c>
      <c r="BF289" s="218">
        <f>IF(N289="snížená",J289,0)</f>
        <v>0</v>
      </c>
      <c r="BG289" s="218">
        <f>IF(N289="zákl. přenesená",J289,0)</f>
        <v>0</v>
      </c>
      <c r="BH289" s="218">
        <f>IF(N289="sníž. přenesená",J289,0)</f>
        <v>0</v>
      </c>
      <c r="BI289" s="218">
        <f>IF(N289="nulová",J289,0)</f>
        <v>0</v>
      </c>
      <c r="BJ289" s="19" t="s">
        <v>84</v>
      </c>
      <c r="BK289" s="218">
        <f>ROUND(I289*H289,2)</f>
        <v>0</v>
      </c>
      <c r="BL289" s="19" t="s">
        <v>237</v>
      </c>
      <c r="BM289" s="217" t="s">
        <v>733</v>
      </c>
    </row>
    <row r="290" s="2" customFormat="1">
      <c r="A290" s="40"/>
      <c r="B290" s="41"/>
      <c r="C290" s="42"/>
      <c r="D290" s="219" t="s">
        <v>146</v>
      </c>
      <c r="E290" s="42"/>
      <c r="F290" s="220" t="s">
        <v>734</v>
      </c>
      <c r="G290" s="42"/>
      <c r="H290" s="42"/>
      <c r="I290" s="221"/>
      <c r="J290" s="42"/>
      <c r="K290" s="42"/>
      <c r="L290" s="46"/>
      <c r="M290" s="222"/>
      <c r="N290" s="223"/>
      <c r="O290" s="86"/>
      <c r="P290" s="86"/>
      <c r="Q290" s="86"/>
      <c r="R290" s="86"/>
      <c r="S290" s="86"/>
      <c r="T290" s="87"/>
      <c r="U290" s="40"/>
      <c r="V290" s="40"/>
      <c r="W290" s="40"/>
      <c r="X290" s="40"/>
      <c r="Y290" s="40"/>
      <c r="Z290" s="40"/>
      <c r="AA290" s="40"/>
      <c r="AB290" s="40"/>
      <c r="AC290" s="40"/>
      <c r="AD290" s="40"/>
      <c r="AE290" s="40"/>
      <c r="AT290" s="19" t="s">
        <v>146</v>
      </c>
      <c r="AU290" s="19" t="s">
        <v>86</v>
      </c>
    </row>
    <row r="291" s="12" customFormat="1" ht="22.8" customHeight="1">
      <c r="A291" s="12"/>
      <c r="B291" s="190"/>
      <c r="C291" s="191"/>
      <c r="D291" s="192" t="s">
        <v>75</v>
      </c>
      <c r="E291" s="204" t="s">
        <v>329</v>
      </c>
      <c r="F291" s="204" t="s">
        <v>330</v>
      </c>
      <c r="G291" s="191"/>
      <c r="H291" s="191"/>
      <c r="I291" s="194"/>
      <c r="J291" s="205">
        <f>BK291</f>
        <v>0</v>
      </c>
      <c r="K291" s="191"/>
      <c r="L291" s="196"/>
      <c r="M291" s="197"/>
      <c r="N291" s="198"/>
      <c r="O291" s="198"/>
      <c r="P291" s="199">
        <f>SUM(P292:P318)</f>
        <v>0</v>
      </c>
      <c r="Q291" s="198"/>
      <c r="R291" s="199">
        <f>SUM(R292:R318)</f>
        <v>8.7048520000000007</v>
      </c>
      <c r="S291" s="198"/>
      <c r="T291" s="200">
        <f>SUM(T292:T318)</f>
        <v>0</v>
      </c>
      <c r="U291" s="12"/>
      <c r="V291" s="12"/>
      <c r="W291" s="12"/>
      <c r="X291" s="12"/>
      <c r="Y291" s="12"/>
      <c r="Z291" s="12"/>
      <c r="AA291" s="12"/>
      <c r="AB291" s="12"/>
      <c r="AC291" s="12"/>
      <c r="AD291" s="12"/>
      <c r="AE291" s="12"/>
      <c r="AR291" s="201" t="s">
        <v>86</v>
      </c>
      <c r="AT291" s="202" t="s">
        <v>75</v>
      </c>
      <c r="AU291" s="202" t="s">
        <v>84</v>
      </c>
      <c r="AY291" s="201" t="s">
        <v>136</v>
      </c>
      <c r="BK291" s="203">
        <f>SUM(BK292:BK318)</f>
        <v>0</v>
      </c>
    </row>
    <row r="292" s="2" customFormat="1" ht="16.5" customHeight="1">
      <c r="A292" s="40"/>
      <c r="B292" s="41"/>
      <c r="C292" s="206" t="s">
        <v>735</v>
      </c>
      <c r="D292" s="206" t="s">
        <v>139</v>
      </c>
      <c r="E292" s="207" t="s">
        <v>736</v>
      </c>
      <c r="F292" s="208" t="s">
        <v>737</v>
      </c>
      <c r="G292" s="209" t="s">
        <v>142</v>
      </c>
      <c r="H292" s="210">
        <v>294.39999999999998</v>
      </c>
      <c r="I292" s="211"/>
      <c r="J292" s="212">
        <f>ROUND(I292*H292,2)</f>
        <v>0</v>
      </c>
      <c r="K292" s="208" t="s">
        <v>395</v>
      </c>
      <c r="L292" s="46"/>
      <c r="M292" s="213" t="s">
        <v>19</v>
      </c>
      <c r="N292" s="214" t="s">
        <v>47</v>
      </c>
      <c r="O292" s="86"/>
      <c r="P292" s="215">
        <f>O292*H292</f>
        <v>0</v>
      </c>
      <c r="Q292" s="215">
        <v>0.00029999999999999997</v>
      </c>
      <c r="R292" s="215">
        <f>Q292*H292</f>
        <v>0.088319999999999982</v>
      </c>
      <c r="S292" s="215">
        <v>0</v>
      </c>
      <c r="T292" s="216">
        <f>S292*H292</f>
        <v>0</v>
      </c>
      <c r="U292" s="40"/>
      <c r="V292" s="40"/>
      <c r="W292" s="40"/>
      <c r="X292" s="40"/>
      <c r="Y292" s="40"/>
      <c r="Z292" s="40"/>
      <c r="AA292" s="40"/>
      <c r="AB292" s="40"/>
      <c r="AC292" s="40"/>
      <c r="AD292" s="40"/>
      <c r="AE292" s="40"/>
      <c r="AR292" s="217" t="s">
        <v>237</v>
      </c>
      <c r="AT292" s="217" t="s">
        <v>139</v>
      </c>
      <c r="AU292" s="217" t="s">
        <v>86</v>
      </c>
      <c r="AY292" s="19" t="s">
        <v>136</v>
      </c>
      <c r="BE292" s="218">
        <f>IF(N292="základní",J292,0)</f>
        <v>0</v>
      </c>
      <c r="BF292" s="218">
        <f>IF(N292="snížená",J292,0)</f>
        <v>0</v>
      </c>
      <c r="BG292" s="218">
        <f>IF(N292="zákl. přenesená",J292,0)</f>
        <v>0</v>
      </c>
      <c r="BH292" s="218">
        <f>IF(N292="sníž. přenesená",J292,0)</f>
        <v>0</v>
      </c>
      <c r="BI292" s="218">
        <f>IF(N292="nulová",J292,0)</f>
        <v>0</v>
      </c>
      <c r="BJ292" s="19" t="s">
        <v>84</v>
      </c>
      <c r="BK292" s="218">
        <f>ROUND(I292*H292,2)</f>
        <v>0</v>
      </c>
      <c r="BL292" s="19" t="s">
        <v>237</v>
      </c>
      <c r="BM292" s="217" t="s">
        <v>738</v>
      </c>
    </row>
    <row r="293" s="2" customFormat="1">
      <c r="A293" s="40"/>
      <c r="B293" s="41"/>
      <c r="C293" s="42"/>
      <c r="D293" s="219" t="s">
        <v>146</v>
      </c>
      <c r="E293" s="42"/>
      <c r="F293" s="220" t="s">
        <v>739</v>
      </c>
      <c r="G293" s="42"/>
      <c r="H293" s="42"/>
      <c r="I293" s="221"/>
      <c r="J293" s="42"/>
      <c r="K293" s="42"/>
      <c r="L293" s="46"/>
      <c r="M293" s="222"/>
      <c r="N293" s="223"/>
      <c r="O293" s="86"/>
      <c r="P293" s="86"/>
      <c r="Q293" s="86"/>
      <c r="R293" s="86"/>
      <c r="S293" s="86"/>
      <c r="T293" s="87"/>
      <c r="U293" s="40"/>
      <c r="V293" s="40"/>
      <c r="W293" s="40"/>
      <c r="X293" s="40"/>
      <c r="Y293" s="40"/>
      <c r="Z293" s="40"/>
      <c r="AA293" s="40"/>
      <c r="AB293" s="40"/>
      <c r="AC293" s="40"/>
      <c r="AD293" s="40"/>
      <c r="AE293" s="40"/>
      <c r="AT293" s="19" t="s">
        <v>146</v>
      </c>
      <c r="AU293" s="19" t="s">
        <v>86</v>
      </c>
    </row>
    <row r="294" s="13" customFormat="1">
      <c r="A294" s="13"/>
      <c r="B294" s="224"/>
      <c r="C294" s="225"/>
      <c r="D294" s="226" t="s">
        <v>152</v>
      </c>
      <c r="E294" s="227" t="s">
        <v>19</v>
      </c>
      <c r="F294" s="228" t="s">
        <v>740</v>
      </c>
      <c r="G294" s="225"/>
      <c r="H294" s="229">
        <v>294.39999999999998</v>
      </c>
      <c r="I294" s="230"/>
      <c r="J294" s="225"/>
      <c r="K294" s="225"/>
      <c r="L294" s="231"/>
      <c r="M294" s="232"/>
      <c r="N294" s="233"/>
      <c r="O294" s="233"/>
      <c r="P294" s="233"/>
      <c r="Q294" s="233"/>
      <c r="R294" s="233"/>
      <c r="S294" s="233"/>
      <c r="T294" s="234"/>
      <c r="U294" s="13"/>
      <c r="V294" s="13"/>
      <c r="W294" s="13"/>
      <c r="X294" s="13"/>
      <c r="Y294" s="13"/>
      <c r="Z294" s="13"/>
      <c r="AA294" s="13"/>
      <c r="AB294" s="13"/>
      <c r="AC294" s="13"/>
      <c r="AD294" s="13"/>
      <c r="AE294" s="13"/>
      <c r="AT294" s="235" t="s">
        <v>152</v>
      </c>
      <c r="AU294" s="235" t="s">
        <v>86</v>
      </c>
      <c r="AV294" s="13" t="s">
        <v>86</v>
      </c>
      <c r="AW294" s="13" t="s">
        <v>35</v>
      </c>
      <c r="AX294" s="13" t="s">
        <v>84</v>
      </c>
      <c r="AY294" s="235" t="s">
        <v>136</v>
      </c>
    </row>
    <row r="295" s="2" customFormat="1" ht="21.75" customHeight="1">
      <c r="A295" s="40"/>
      <c r="B295" s="41"/>
      <c r="C295" s="206" t="s">
        <v>741</v>
      </c>
      <c r="D295" s="206" t="s">
        <v>139</v>
      </c>
      <c r="E295" s="207" t="s">
        <v>742</v>
      </c>
      <c r="F295" s="208" t="s">
        <v>743</v>
      </c>
      <c r="G295" s="209" t="s">
        <v>142</v>
      </c>
      <c r="H295" s="210">
        <v>294.39999999999998</v>
      </c>
      <c r="I295" s="211"/>
      <c r="J295" s="212">
        <f>ROUND(I295*H295,2)</f>
        <v>0</v>
      </c>
      <c r="K295" s="208" t="s">
        <v>395</v>
      </c>
      <c r="L295" s="46"/>
      <c r="M295" s="213" t="s">
        <v>19</v>
      </c>
      <c r="N295" s="214" t="s">
        <v>47</v>
      </c>
      <c r="O295" s="86"/>
      <c r="P295" s="215">
        <f>O295*H295</f>
        <v>0</v>
      </c>
      <c r="Q295" s="215">
        <v>0.0044999999999999997</v>
      </c>
      <c r="R295" s="215">
        <f>Q295*H295</f>
        <v>1.3247999999999998</v>
      </c>
      <c r="S295" s="215">
        <v>0</v>
      </c>
      <c r="T295" s="216">
        <f>S295*H295</f>
        <v>0</v>
      </c>
      <c r="U295" s="40"/>
      <c r="V295" s="40"/>
      <c r="W295" s="40"/>
      <c r="X295" s="40"/>
      <c r="Y295" s="40"/>
      <c r="Z295" s="40"/>
      <c r="AA295" s="40"/>
      <c r="AB295" s="40"/>
      <c r="AC295" s="40"/>
      <c r="AD295" s="40"/>
      <c r="AE295" s="40"/>
      <c r="AR295" s="217" t="s">
        <v>237</v>
      </c>
      <c r="AT295" s="217" t="s">
        <v>139</v>
      </c>
      <c r="AU295" s="217" t="s">
        <v>86</v>
      </c>
      <c r="AY295" s="19" t="s">
        <v>136</v>
      </c>
      <c r="BE295" s="218">
        <f>IF(N295="základní",J295,0)</f>
        <v>0</v>
      </c>
      <c r="BF295" s="218">
        <f>IF(N295="snížená",J295,0)</f>
        <v>0</v>
      </c>
      <c r="BG295" s="218">
        <f>IF(N295="zákl. přenesená",J295,0)</f>
        <v>0</v>
      </c>
      <c r="BH295" s="218">
        <f>IF(N295="sníž. přenesená",J295,0)</f>
        <v>0</v>
      </c>
      <c r="BI295" s="218">
        <f>IF(N295="nulová",J295,0)</f>
        <v>0</v>
      </c>
      <c r="BJ295" s="19" t="s">
        <v>84</v>
      </c>
      <c r="BK295" s="218">
        <f>ROUND(I295*H295,2)</f>
        <v>0</v>
      </c>
      <c r="BL295" s="19" t="s">
        <v>237</v>
      </c>
      <c r="BM295" s="217" t="s">
        <v>744</v>
      </c>
    </row>
    <row r="296" s="2" customFormat="1">
      <c r="A296" s="40"/>
      <c r="B296" s="41"/>
      <c r="C296" s="42"/>
      <c r="D296" s="219" t="s">
        <v>146</v>
      </c>
      <c r="E296" s="42"/>
      <c r="F296" s="220" t="s">
        <v>745</v>
      </c>
      <c r="G296" s="42"/>
      <c r="H296" s="42"/>
      <c r="I296" s="221"/>
      <c r="J296" s="42"/>
      <c r="K296" s="42"/>
      <c r="L296" s="46"/>
      <c r="M296" s="222"/>
      <c r="N296" s="223"/>
      <c r="O296" s="86"/>
      <c r="P296" s="86"/>
      <c r="Q296" s="86"/>
      <c r="R296" s="86"/>
      <c r="S296" s="86"/>
      <c r="T296" s="87"/>
      <c r="U296" s="40"/>
      <c r="V296" s="40"/>
      <c r="W296" s="40"/>
      <c r="X296" s="40"/>
      <c r="Y296" s="40"/>
      <c r="Z296" s="40"/>
      <c r="AA296" s="40"/>
      <c r="AB296" s="40"/>
      <c r="AC296" s="40"/>
      <c r="AD296" s="40"/>
      <c r="AE296" s="40"/>
      <c r="AT296" s="19" t="s">
        <v>146</v>
      </c>
      <c r="AU296" s="19" t="s">
        <v>86</v>
      </c>
    </row>
    <row r="297" s="2" customFormat="1" ht="24.15" customHeight="1">
      <c r="A297" s="40"/>
      <c r="B297" s="41"/>
      <c r="C297" s="206" t="s">
        <v>746</v>
      </c>
      <c r="D297" s="206" t="s">
        <v>139</v>
      </c>
      <c r="E297" s="207" t="s">
        <v>747</v>
      </c>
      <c r="F297" s="208" t="s">
        <v>748</v>
      </c>
      <c r="G297" s="209" t="s">
        <v>142</v>
      </c>
      <c r="H297" s="210">
        <v>588.79999999999995</v>
      </c>
      <c r="I297" s="211"/>
      <c r="J297" s="212">
        <f>ROUND(I297*H297,2)</f>
        <v>0</v>
      </c>
      <c r="K297" s="208" t="s">
        <v>395</v>
      </c>
      <c r="L297" s="46"/>
      <c r="M297" s="213" t="s">
        <v>19</v>
      </c>
      <c r="N297" s="214" t="s">
        <v>47</v>
      </c>
      <c r="O297" s="86"/>
      <c r="P297" s="215">
        <f>O297*H297</f>
        <v>0</v>
      </c>
      <c r="Q297" s="215">
        <v>0.0014499999999999999</v>
      </c>
      <c r="R297" s="215">
        <f>Q297*H297</f>
        <v>0.85375999999999985</v>
      </c>
      <c r="S297" s="215">
        <v>0</v>
      </c>
      <c r="T297" s="216">
        <f>S297*H297</f>
        <v>0</v>
      </c>
      <c r="U297" s="40"/>
      <c r="V297" s="40"/>
      <c r="W297" s="40"/>
      <c r="X297" s="40"/>
      <c r="Y297" s="40"/>
      <c r="Z297" s="40"/>
      <c r="AA297" s="40"/>
      <c r="AB297" s="40"/>
      <c r="AC297" s="40"/>
      <c r="AD297" s="40"/>
      <c r="AE297" s="40"/>
      <c r="AR297" s="217" t="s">
        <v>237</v>
      </c>
      <c r="AT297" s="217" t="s">
        <v>139</v>
      </c>
      <c r="AU297" s="217" t="s">
        <v>86</v>
      </c>
      <c r="AY297" s="19" t="s">
        <v>136</v>
      </c>
      <c r="BE297" s="218">
        <f>IF(N297="základní",J297,0)</f>
        <v>0</v>
      </c>
      <c r="BF297" s="218">
        <f>IF(N297="snížená",J297,0)</f>
        <v>0</v>
      </c>
      <c r="BG297" s="218">
        <f>IF(N297="zákl. přenesená",J297,0)</f>
        <v>0</v>
      </c>
      <c r="BH297" s="218">
        <f>IF(N297="sníž. přenesená",J297,0)</f>
        <v>0</v>
      </c>
      <c r="BI297" s="218">
        <f>IF(N297="nulová",J297,0)</f>
        <v>0</v>
      </c>
      <c r="BJ297" s="19" t="s">
        <v>84</v>
      </c>
      <c r="BK297" s="218">
        <f>ROUND(I297*H297,2)</f>
        <v>0</v>
      </c>
      <c r="BL297" s="19" t="s">
        <v>237</v>
      </c>
      <c r="BM297" s="217" t="s">
        <v>749</v>
      </c>
    </row>
    <row r="298" s="2" customFormat="1">
      <c r="A298" s="40"/>
      <c r="B298" s="41"/>
      <c r="C298" s="42"/>
      <c r="D298" s="219" t="s">
        <v>146</v>
      </c>
      <c r="E298" s="42"/>
      <c r="F298" s="220" t="s">
        <v>750</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146</v>
      </c>
      <c r="AU298" s="19" t="s">
        <v>86</v>
      </c>
    </row>
    <row r="299" s="13" customFormat="1">
      <c r="A299" s="13"/>
      <c r="B299" s="224"/>
      <c r="C299" s="225"/>
      <c r="D299" s="226" t="s">
        <v>152</v>
      </c>
      <c r="E299" s="227" t="s">
        <v>19</v>
      </c>
      <c r="F299" s="228" t="s">
        <v>751</v>
      </c>
      <c r="G299" s="225"/>
      <c r="H299" s="229">
        <v>588.79999999999995</v>
      </c>
      <c r="I299" s="230"/>
      <c r="J299" s="225"/>
      <c r="K299" s="225"/>
      <c r="L299" s="231"/>
      <c r="M299" s="232"/>
      <c r="N299" s="233"/>
      <c r="O299" s="233"/>
      <c r="P299" s="233"/>
      <c r="Q299" s="233"/>
      <c r="R299" s="233"/>
      <c r="S299" s="233"/>
      <c r="T299" s="234"/>
      <c r="U299" s="13"/>
      <c r="V299" s="13"/>
      <c r="W299" s="13"/>
      <c r="X299" s="13"/>
      <c r="Y299" s="13"/>
      <c r="Z299" s="13"/>
      <c r="AA299" s="13"/>
      <c r="AB299" s="13"/>
      <c r="AC299" s="13"/>
      <c r="AD299" s="13"/>
      <c r="AE299" s="13"/>
      <c r="AT299" s="235" t="s">
        <v>152</v>
      </c>
      <c r="AU299" s="235" t="s">
        <v>86</v>
      </c>
      <c r="AV299" s="13" t="s">
        <v>86</v>
      </c>
      <c r="AW299" s="13" t="s">
        <v>35</v>
      </c>
      <c r="AX299" s="13" t="s">
        <v>84</v>
      </c>
      <c r="AY299" s="235" t="s">
        <v>136</v>
      </c>
    </row>
    <row r="300" s="2" customFormat="1" ht="24.15" customHeight="1">
      <c r="A300" s="40"/>
      <c r="B300" s="41"/>
      <c r="C300" s="206" t="s">
        <v>752</v>
      </c>
      <c r="D300" s="206" t="s">
        <v>139</v>
      </c>
      <c r="E300" s="207" t="s">
        <v>753</v>
      </c>
      <c r="F300" s="208" t="s">
        <v>754</v>
      </c>
      <c r="G300" s="209" t="s">
        <v>142</v>
      </c>
      <c r="H300" s="210">
        <v>294.39999999999998</v>
      </c>
      <c r="I300" s="211"/>
      <c r="J300" s="212">
        <f>ROUND(I300*H300,2)</f>
        <v>0</v>
      </c>
      <c r="K300" s="208" t="s">
        <v>395</v>
      </c>
      <c r="L300" s="46"/>
      <c r="M300" s="213" t="s">
        <v>19</v>
      </c>
      <c r="N300" s="214" t="s">
        <v>47</v>
      </c>
      <c r="O300" s="86"/>
      <c r="P300" s="215">
        <f>O300*H300</f>
        <v>0</v>
      </c>
      <c r="Q300" s="215">
        <v>0.0060499999999999998</v>
      </c>
      <c r="R300" s="215">
        <f>Q300*H300</f>
        <v>1.7811199999999998</v>
      </c>
      <c r="S300" s="215">
        <v>0</v>
      </c>
      <c r="T300" s="216">
        <f>S300*H300</f>
        <v>0</v>
      </c>
      <c r="U300" s="40"/>
      <c r="V300" s="40"/>
      <c r="W300" s="40"/>
      <c r="X300" s="40"/>
      <c r="Y300" s="40"/>
      <c r="Z300" s="40"/>
      <c r="AA300" s="40"/>
      <c r="AB300" s="40"/>
      <c r="AC300" s="40"/>
      <c r="AD300" s="40"/>
      <c r="AE300" s="40"/>
      <c r="AR300" s="217" t="s">
        <v>237</v>
      </c>
      <c r="AT300" s="217" t="s">
        <v>139</v>
      </c>
      <c r="AU300" s="217" t="s">
        <v>86</v>
      </c>
      <c r="AY300" s="19" t="s">
        <v>136</v>
      </c>
      <c r="BE300" s="218">
        <f>IF(N300="základní",J300,0)</f>
        <v>0</v>
      </c>
      <c r="BF300" s="218">
        <f>IF(N300="snížená",J300,0)</f>
        <v>0</v>
      </c>
      <c r="BG300" s="218">
        <f>IF(N300="zákl. přenesená",J300,0)</f>
        <v>0</v>
      </c>
      <c r="BH300" s="218">
        <f>IF(N300="sníž. přenesená",J300,0)</f>
        <v>0</v>
      </c>
      <c r="BI300" s="218">
        <f>IF(N300="nulová",J300,0)</f>
        <v>0</v>
      </c>
      <c r="BJ300" s="19" t="s">
        <v>84</v>
      </c>
      <c r="BK300" s="218">
        <f>ROUND(I300*H300,2)</f>
        <v>0</v>
      </c>
      <c r="BL300" s="19" t="s">
        <v>237</v>
      </c>
      <c r="BM300" s="217" t="s">
        <v>755</v>
      </c>
    </row>
    <row r="301" s="2" customFormat="1">
      <c r="A301" s="40"/>
      <c r="B301" s="41"/>
      <c r="C301" s="42"/>
      <c r="D301" s="219" t="s">
        <v>146</v>
      </c>
      <c r="E301" s="42"/>
      <c r="F301" s="220" t="s">
        <v>756</v>
      </c>
      <c r="G301" s="42"/>
      <c r="H301" s="42"/>
      <c r="I301" s="221"/>
      <c r="J301" s="42"/>
      <c r="K301" s="42"/>
      <c r="L301" s="46"/>
      <c r="M301" s="222"/>
      <c r="N301" s="223"/>
      <c r="O301" s="86"/>
      <c r="P301" s="86"/>
      <c r="Q301" s="86"/>
      <c r="R301" s="86"/>
      <c r="S301" s="86"/>
      <c r="T301" s="87"/>
      <c r="U301" s="40"/>
      <c r="V301" s="40"/>
      <c r="W301" s="40"/>
      <c r="X301" s="40"/>
      <c r="Y301" s="40"/>
      <c r="Z301" s="40"/>
      <c r="AA301" s="40"/>
      <c r="AB301" s="40"/>
      <c r="AC301" s="40"/>
      <c r="AD301" s="40"/>
      <c r="AE301" s="40"/>
      <c r="AT301" s="19" t="s">
        <v>146</v>
      </c>
      <c r="AU301" s="19" t="s">
        <v>86</v>
      </c>
    </row>
    <row r="302" s="2" customFormat="1" ht="16.5" customHeight="1">
      <c r="A302" s="40"/>
      <c r="B302" s="41"/>
      <c r="C302" s="252" t="s">
        <v>757</v>
      </c>
      <c r="D302" s="252" t="s">
        <v>398</v>
      </c>
      <c r="E302" s="253" t="s">
        <v>758</v>
      </c>
      <c r="F302" s="254" t="s">
        <v>759</v>
      </c>
      <c r="G302" s="255" t="s">
        <v>142</v>
      </c>
      <c r="H302" s="256">
        <v>353.27999999999997</v>
      </c>
      <c r="I302" s="257"/>
      <c r="J302" s="258">
        <f>ROUND(I302*H302,2)</f>
        <v>0</v>
      </c>
      <c r="K302" s="254" t="s">
        <v>395</v>
      </c>
      <c r="L302" s="259"/>
      <c r="M302" s="260" t="s">
        <v>19</v>
      </c>
      <c r="N302" s="261" t="s">
        <v>47</v>
      </c>
      <c r="O302" s="86"/>
      <c r="P302" s="215">
        <f>O302*H302</f>
        <v>0</v>
      </c>
      <c r="Q302" s="215">
        <v>0.0129</v>
      </c>
      <c r="R302" s="215">
        <f>Q302*H302</f>
        <v>4.5573119999999996</v>
      </c>
      <c r="S302" s="215">
        <v>0</v>
      </c>
      <c r="T302" s="216">
        <f>S302*H302</f>
        <v>0</v>
      </c>
      <c r="U302" s="40"/>
      <c r="V302" s="40"/>
      <c r="W302" s="40"/>
      <c r="X302" s="40"/>
      <c r="Y302" s="40"/>
      <c r="Z302" s="40"/>
      <c r="AA302" s="40"/>
      <c r="AB302" s="40"/>
      <c r="AC302" s="40"/>
      <c r="AD302" s="40"/>
      <c r="AE302" s="40"/>
      <c r="AR302" s="217" t="s">
        <v>350</v>
      </c>
      <c r="AT302" s="217" t="s">
        <v>398</v>
      </c>
      <c r="AU302" s="217" t="s">
        <v>86</v>
      </c>
      <c r="AY302" s="19" t="s">
        <v>136</v>
      </c>
      <c r="BE302" s="218">
        <f>IF(N302="základní",J302,0)</f>
        <v>0</v>
      </c>
      <c r="BF302" s="218">
        <f>IF(N302="snížená",J302,0)</f>
        <v>0</v>
      </c>
      <c r="BG302" s="218">
        <f>IF(N302="zákl. přenesená",J302,0)</f>
        <v>0</v>
      </c>
      <c r="BH302" s="218">
        <f>IF(N302="sníž. přenesená",J302,0)</f>
        <v>0</v>
      </c>
      <c r="BI302" s="218">
        <f>IF(N302="nulová",J302,0)</f>
        <v>0</v>
      </c>
      <c r="BJ302" s="19" t="s">
        <v>84</v>
      </c>
      <c r="BK302" s="218">
        <f>ROUND(I302*H302,2)</f>
        <v>0</v>
      </c>
      <c r="BL302" s="19" t="s">
        <v>237</v>
      </c>
      <c r="BM302" s="217" t="s">
        <v>760</v>
      </c>
    </row>
    <row r="303" s="13" customFormat="1">
      <c r="A303" s="13"/>
      <c r="B303" s="224"/>
      <c r="C303" s="225"/>
      <c r="D303" s="226" t="s">
        <v>152</v>
      </c>
      <c r="E303" s="227" t="s">
        <v>19</v>
      </c>
      <c r="F303" s="228" t="s">
        <v>761</v>
      </c>
      <c r="G303" s="225"/>
      <c r="H303" s="229">
        <v>353.27999999999997</v>
      </c>
      <c r="I303" s="230"/>
      <c r="J303" s="225"/>
      <c r="K303" s="225"/>
      <c r="L303" s="231"/>
      <c r="M303" s="232"/>
      <c r="N303" s="233"/>
      <c r="O303" s="233"/>
      <c r="P303" s="233"/>
      <c r="Q303" s="233"/>
      <c r="R303" s="233"/>
      <c r="S303" s="233"/>
      <c r="T303" s="234"/>
      <c r="U303" s="13"/>
      <c r="V303" s="13"/>
      <c r="W303" s="13"/>
      <c r="X303" s="13"/>
      <c r="Y303" s="13"/>
      <c r="Z303" s="13"/>
      <c r="AA303" s="13"/>
      <c r="AB303" s="13"/>
      <c r="AC303" s="13"/>
      <c r="AD303" s="13"/>
      <c r="AE303" s="13"/>
      <c r="AT303" s="235" t="s">
        <v>152</v>
      </c>
      <c r="AU303" s="235" t="s">
        <v>86</v>
      </c>
      <c r="AV303" s="13" t="s">
        <v>86</v>
      </c>
      <c r="AW303" s="13" t="s">
        <v>35</v>
      </c>
      <c r="AX303" s="13" t="s">
        <v>84</v>
      </c>
      <c r="AY303" s="235" t="s">
        <v>136</v>
      </c>
    </row>
    <row r="304" s="2" customFormat="1" ht="21.75" customHeight="1">
      <c r="A304" s="40"/>
      <c r="B304" s="41"/>
      <c r="C304" s="206" t="s">
        <v>762</v>
      </c>
      <c r="D304" s="206" t="s">
        <v>139</v>
      </c>
      <c r="E304" s="207" t="s">
        <v>763</v>
      </c>
      <c r="F304" s="208" t="s">
        <v>764</v>
      </c>
      <c r="G304" s="209" t="s">
        <v>142</v>
      </c>
      <c r="H304" s="210">
        <v>294.39999999999998</v>
      </c>
      <c r="I304" s="211"/>
      <c r="J304" s="212">
        <f>ROUND(I304*H304,2)</f>
        <v>0</v>
      </c>
      <c r="K304" s="208" t="s">
        <v>395</v>
      </c>
      <c r="L304" s="46"/>
      <c r="M304" s="213" t="s">
        <v>19</v>
      </c>
      <c r="N304" s="214" t="s">
        <v>47</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237</v>
      </c>
      <c r="AT304" s="217" t="s">
        <v>139</v>
      </c>
      <c r="AU304" s="217" t="s">
        <v>86</v>
      </c>
      <c r="AY304" s="19" t="s">
        <v>136</v>
      </c>
      <c r="BE304" s="218">
        <f>IF(N304="základní",J304,0)</f>
        <v>0</v>
      </c>
      <c r="BF304" s="218">
        <f>IF(N304="snížená",J304,0)</f>
        <v>0</v>
      </c>
      <c r="BG304" s="218">
        <f>IF(N304="zákl. přenesená",J304,0)</f>
        <v>0</v>
      </c>
      <c r="BH304" s="218">
        <f>IF(N304="sníž. přenesená",J304,0)</f>
        <v>0</v>
      </c>
      <c r="BI304" s="218">
        <f>IF(N304="nulová",J304,0)</f>
        <v>0</v>
      </c>
      <c r="BJ304" s="19" t="s">
        <v>84</v>
      </c>
      <c r="BK304" s="218">
        <f>ROUND(I304*H304,2)</f>
        <v>0</v>
      </c>
      <c r="BL304" s="19" t="s">
        <v>237</v>
      </c>
      <c r="BM304" s="217" t="s">
        <v>765</v>
      </c>
    </row>
    <row r="305" s="2" customFormat="1">
      <c r="A305" s="40"/>
      <c r="B305" s="41"/>
      <c r="C305" s="42"/>
      <c r="D305" s="219" t="s">
        <v>146</v>
      </c>
      <c r="E305" s="42"/>
      <c r="F305" s="220" t="s">
        <v>766</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146</v>
      </c>
      <c r="AU305" s="19" t="s">
        <v>86</v>
      </c>
    </row>
    <row r="306" s="2" customFormat="1" ht="16.5" customHeight="1">
      <c r="A306" s="40"/>
      <c r="B306" s="41"/>
      <c r="C306" s="206" t="s">
        <v>767</v>
      </c>
      <c r="D306" s="206" t="s">
        <v>139</v>
      </c>
      <c r="E306" s="207" t="s">
        <v>768</v>
      </c>
      <c r="F306" s="208" t="s">
        <v>769</v>
      </c>
      <c r="G306" s="209" t="s">
        <v>259</v>
      </c>
      <c r="H306" s="210">
        <v>2</v>
      </c>
      <c r="I306" s="211"/>
      <c r="J306" s="212">
        <f>ROUND(I306*H306,2)</f>
        <v>0</v>
      </c>
      <c r="K306" s="208" t="s">
        <v>143</v>
      </c>
      <c r="L306" s="46"/>
      <c r="M306" s="213" t="s">
        <v>19</v>
      </c>
      <c r="N306" s="214" t="s">
        <v>47</v>
      </c>
      <c r="O306" s="86"/>
      <c r="P306" s="215">
        <f>O306*H306</f>
        <v>0</v>
      </c>
      <c r="Q306" s="215">
        <v>0.00142</v>
      </c>
      <c r="R306" s="215">
        <f>Q306*H306</f>
        <v>0.0028400000000000001</v>
      </c>
      <c r="S306" s="215">
        <v>0</v>
      </c>
      <c r="T306" s="216">
        <f>S306*H306</f>
        <v>0</v>
      </c>
      <c r="U306" s="40"/>
      <c r="V306" s="40"/>
      <c r="W306" s="40"/>
      <c r="X306" s="40"/>
      <c r="Y306" s="40"/>
      <c r="Z306" s="40"/>
      <c r="AA306" s="40"/>
      <c r="AB306" s="40"/>
      <c r="AC306" s="40"/>
      <c r="AD306" s="40"/>
      <c r="AE306" s="40"/>
      <c r="AR306" s="217" t="s">
        <v>237</v>
      </c>
      <c r="AT306" s="217" t="s">
        <v>139</v>
      </c>
      <c r="AU306" s="217" t="s">
        <v>86</v>
      </c>
      <c r="AY306" s="19" t="s">
        <v>136</v>
      </c>
      <c r="BE306" s="218">
        <f>IF(N306="základní",J306,0)</f>
        <v>0</v>
      </c>
      <c r="BF306" s="218">
        <f>IF(N306="snížená",J306,0)</f>
        <v>0</v>
      </c>
      <c r="BG306" s="218">
        <f>IF(N306="zákl. přenesená",J306,0)</f>
        <v>0</v>
      </c>
      <c r="BH306" s="218">
        <f>IF(N306="sníž. přenesená",J306,0)</f>
        <v>0</v>
      </c>
      <c r="BI306" s="218">
        <f>IF(N306="nulová",J306,0)</f>
        <v>0</v>
      </c>
      <c r="BJ306" s="19" t="s">
        <v>84</v>
      </c>
      <c r="BK306" s="218">
        <f>ROUND(I306*H306,2)</f>
        <v>0</v>
      </c>
      <c r="BL306" s="19" t="s">
        <v>237</v>
      </c>
      <c r="BM306" s="217" t="s">
        <v>770</v>
      </c>
    </row>
    <row r="307" s="2" customFormat="1">
      <c r="A307" s="40"/>
      <c r="B307" s="41"/>
      <c r="C307" s="42"/>
      <c r="D307" s="219" t="s">
        <v>146</v>
      </c>
      <c r="E307" s="42"/>
      <c r="F307" s="220" t="s">
        <v>771</v>
      </c>
      <c r="G307" s="42"/>
      <c r="H307" s="42"/>
      <c r="I307" s="221"/>
      <c r="J307" s="42"/>
      <c r="K307" s="42"/>
      <c r="L307" s="46"/>
      <c r="M307" s="222"/>
      <c r="N307" s="223"/>
      <c r="O307" s="86"/>
      <c r="P307" s="86"/>
      <c r="Q307" s="86"/>
      <c r="R307" s="86"/>
      <c r="S307" s="86"/>
      <c r="T307" s="87"/>
      <c r="U307" s="40"/>
      <c r="V307" s="40"/>
      <c r="W307" s="40"/>
      <c r="X307" s="40"/>
      <c r="Y307" s="40"/>
      <c r="Z307" s="40"/>
      <c r="AA307" s="40"/>
      <c r="AB307" s="40"/>
      <c r="AC307" s="40"/>
      <c r="AD307" s="40"/>
      <c r="AE307" s="40"/>
      <c r="AT307" s="19" t="s">
        <v>146</v>
      </c>
      <c r="AU307" s="19" t="s">
        <v>86</v>
      </c>
    </row>
    <row r="308" s="2" customFormat="1">
      <c r="A308" s="40"/>
      <c r="B308" s="41"/>
      <c r="C308" s="42"/>
      <c r="D308" s="226" t="s">
        <v>281</v>
      </c>
      <c r="E308" s="42"/>
      <c r="F308" s="247" t="s">
        <v>772</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281</v>
      </c>
      <c r="AU308" s="19" t="s">
        <v>86</v>
      </c>
    </row>
    <row r="309" s="2" customFormat="1" ht="16.5" customHeight="1">
      <c r="A309" s="40"/>
      <c r="B309" s="41"/>
      <c r="C309" s="252" t="s">
        <v>773</v>
      </c>
      <c r="D309" s="252" t="s">
        <v>398</v>
      </c>
      <c r="E309" s="253" t="s">
        <v>774</v>
      </c>
      <c r="F309" s="254" t="s">
        <v>775</v>
      </c>
      <c r="G309" s="255" t="s">
        <v>259</v>
      </c>
      <c r="H309" s="256">
        <v>2</v>
      </c>
      <c r="I309" s="257"/>
      <c r="J309" s="258">
        <f>ROUND(I309*H309,2)</f>
        <v>0</v>
      </c>
      <c r="K309" s="254" t="s">
        <v>143</v>
      </c>
      <c r="L309" s="259"/>
      <c r="M309" s="260" t="s">
        <v>19</v>
      </c>
      <c r="N309" s="261" t="s">
        <v>47</v>
      </c>
      <c r="O309" s="86"/>
      <c r="P309" s="215">
        <f>O309*H309</f>
        <v>0</v>
      </c>
      <c r="Q309" s="215">
        <v>0.0074999999999999997</v>
      </c>
      <c r="R309" s="215">
        <f>Q309*H309</f>
        <v>0.014999999999999999</v>
      </c>
      <c r="S309" s="215">
        <v>0</v>
      </c>
      <c r="T309" s="216">
        <f>S309*H309</f>
        <v>0</v>
      </c>
      <c r="U309" s="40"/>
      <c r="V309" s="40"/>
      <c r="W309" s="40"/>
      <c r="X309" s="40"/>
      <c r="Y309" s="40"/>
      <c r="Z309" s="40"/>
      <c r="AA309" s="40"/>
      <c r="AB309" s="40"/>
      <c r="AC309" s="40"/>
      <c r="AD309" s="40"/>
      <c r="AE309" s="40"/>
      <c r="AR309" s="217" t="s">
        <v>350</v>
      </c>
      <c r="AT309" s="217" t="s">
        <v>398</v>
      </c>
      <c r="AU309" s="217" t="s">
        <v>86</v>
      </c>
      <c r="AY309" s="19" t="s">
        <v>136</v>
      </c>
      <c r="BE309" s="218">
        <f>IF(N309="základní",J309,0)</f>
        <v>0</v>
      </c>
      <c r="BF309" s="218">
        <f>IF(N309="snížená",J309,0)</f>
        <v>0</v>
      </c>
      <c r="BG309" s="218">
        <f>IF(N309="zákl. přenesená",J309,0)</f>
        <v>0</v>
      </c>
      <c r="BH309" s="218">
        <f>IF(N309="sníž. přenesená",J309,0)</f>
        <v>0</v>
      </c>
      <c r="BI309" s="218">
        <f>IF(N309="nulová",J309,0)</f>
        <v>0</v>
      </c>
      <c r="BJ309" s="19" t="s">
        <v>84</v>
      </c>
      <c r="BK309" s="218">
        <f>ROUND(I309*H309,2)</f>
        <v>0</v>
      </c>
      <c r="BL309" s="19" t="s">
        <v>237</v>
      </c>
      <c r="BM309" s="217" t="s">
        <v>776</v>
      </c>
    </row>
    <row r="310" s="2" customFormat="1">
      <c r="A310" s="40"/>
      <c r="B310" s="41"/>
      <c r="C310" s="42"/>
      <c r="D310" s="226" t="s">
        <v>281</v>
      </c>
      <c r="E310" s="42"/>
      <c r="F310" s="247" t="s">
        <v>772</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281</v>
      </c>
      <c r="AU310" s="19" t="s">
        <v>86</v>
      </c>
    </row>
    <row r="311" s="2" customFormat="1" ht="21.75" customHeight="1">
      <c r="A311" s="40"/>
      <c r="B311" s="41"/>
      <c r="C311" s="206" t="s">
        <v>777</v>
      </c>
      <c r="D311" s="206" t="s">
        <v>139</v>
      </c>
      <c r="E311" s="207" t="s">
        <v>778</v>
      </c>
      <c r="F311" s="208" t="s">
        <v>779</v>
      </c>
      <c r="G311" s="209" t="s">
        <v>198</v>
      </c>
      <c r="H311" s="210">
        <v>147.19999999999999</v>
      </c>
      <c r="I311" s="211"/>
      <c r="J311" s="212">
        <f>ROUND(I311*H311,2)</f>
        <v>0</v>
      </c>
      <c r="K311" s="208" t="s">
        <v>395</v>
      </c>
      <c r="L311" s="46"/>
      <c r="M311" s="213" t="s">
        <v>19</v>
      </c>
      <c r="N311" s="214" t="s">
        <v>47</v>
      </c>
      <c r="O311" s="86"/>
      <c r="P311" s="215">
        <f>O311*H311</f>
        <v>0</v>
      </c>
      <c r="Q311" s="215">
        <v>0.00050000000000000001</v>
      </c>
      <c r="R311" s="215">
        <f>Q311*H311</f>
        <v>0.073599999999999999</v>
      </c>
      <c r="S311" s="215">
        <v>0</v>
      </c>
      <c r="T311" s="216">
        <f>S311*H311</f>
        <v>0</v>
      </c>
      <c r="U311" s="40"/>
      <c r="V311" s="40"/>
      <c r="W311" s="40"/>
      <c r="X311" s="40"/>
      <c r="Y311" s="40"/>
      <c r="Z311" s="40"/>
      <c r="AA311" s="40"/>
      <c r="AB311" s="40"/>
      <c r="AC311" s="40"/>
      <c r="AD311" s="40"/>
      <c r="AE311" s="40"/>
      <c r="AR311" s="217" t="s">
        <v>237</v>
      </c>
      <c r="AT311" s="217" t="s">
        <v>139</v>
      </c>
      <c r="AU311" s="217" t="s">
        <v>86</v>
      </c>
      <c r="AY311" s="19" t="s">
        <v>136</v>
      </c>
      <c r="BE311" s="218">
        <f>IF(N311="základní",J311,0)</f>
        <v>0</v>
      </c>
      <c r="BF311" s="218">
        <f>IF(N311="snížená",J311,0)</f>
        <v>0</v>
      </c>
      <c r="BG311" s="218">
        <f>IF(N311="zákl. přenesená",J311,0)</f>
        <v>0</v>
      </c>
      <c r="BH311" s="218">
        <f>IF(N311="sníž. přenesená",J311,0)</f>
        <v>0</v>
      </c>
      <c r="BI311" s="218">
        <f>IF(N311="nulová",J311,0)</f>
        <v>0</v>
      </c>
      <c r="BJ311" s="19" t="s">
        <v>84</v>
      </c>
      <c r="BK311" s="218">
        <f>ROUND(I311*H311,2)</f>
        <v>0</v>
      </c>
      <c r="BL311" s="19" t="s">
        <v>237</v>
      </c>
      <c r="BM311" s="217" t="s">
        <v>780</v>
      </c>
    </row>
    <row r="312" s="2" customFormat="1">
      <c r="A312" s="40"/>
      <c r="B312" s="41"/>
      <c r="C312" s="42"/>
      <c r="D312" s="219" t="s">
        <v>146</v>
      </c>
      <c r="E312" s="42"/>
      <c r="F312" s="220" t="s">
        <v>781</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146</v>
      </c>
      <c r="AU312" s="19" t="s">
        <v>86</v>
      </c>
    </row>
    <row r="313" s="13" customFormat="1">
      <c r="A313" s="13"/>
      <c r="B313" s="224"/>
      <c r="C313" s="225"/>
      <c r="D313" s="226" t="s">
        <v>152</v>
      </c>
      <c r="E313" s="227" t="s">
        <v>19</v>
      </c>
      <c r="F313" s="228" t="s">
        <v>782</v>
      </c>
      <c r="G313" s="225"/>
      <c r="H313" s="229">
        <v>147.19999999999999</v>
      </c>
      <c r="I313" s="230"/>
      <c r="J313" s="225"/>
      <c r="K313" s="225"/>
      <c r="L313" s="231"/>
      <c r="M313" s="232"/>
      <c r="N313" s="233"/>
      <c r="O313" s="233"/>
      <c r="P313" s="233"/>
      <c r="Q313" s="233"/>
      <c r="R313" s="233"/>
      <c r="S313" s="233"/>
      <c r="T313" s="234"/>
      <c r="U313" s="13"/>
      <c r="V313" s="13"/>
      <c r="W313" s="13"/>
      <c r="X313" s="13"/>
      <c r="Y313" s="13"/>
      <c r="Z313" s="13"/>
      <c r="AA313" s="13"/>
      <c r="AB313" s="13"/>
      <c r="AC313" s="13"/>
      <c r="AD313" s="13"/>
      <c r="AE313" s="13"/>
      <c r="AT313" s="235" t="s">
        <v>152</v>
      </c>
      <c r="AU313" s="235" t="s">
        <v>86</v>
      </c>
      <c r="AV313" s="13" t="s">
        <v>86</v>
      </c>
      <c r="AW313" s="13" t="s">
        <v>35</v>
      </c>
      <c r="AX313" s="13" t="s">
        <v>84</v>
      </c>
      <c r="AY313" s="235" t="s">
        <v>136</v>
      </c>
    </row>
    <row r="314" s="2" customFormat="1" ht="16.5" customHeight="1">
      <c r="A314" s="40"/>
      <c r="B314" s="41"/>
      <c r="C314" s="206" t="s">
        <v>783</v>
      </c>
      <c r="D314" s="206" t="s">
        <v>139</v>
      </c>
      <c r="E314" s="207" t="s">
        <v>784</v>
      </c>
      <c r="F314" s="208" t="s">
        <v>785</v>
      </c>
      <c r="G314" s="209" t="s">
        <v>198</v>
      </c>
      <c r="H314" s="210">
        <v>270</v>
      </c>
      <c r="I314" s="211"/>
      <c r="J314" s="212">
        <f>ROUND(I314*H314,2)</f>
        <v>0</v>
      </c>
      <c r="K314" s="208" t="s">
        <v>395</v>
      </c>
      <c r="L314" s="46"/>
      <c r="M314" s="213" t="s">
        <v>19</v>
      </c>
      <c r="N314" s="214" t="s">
        <v>47</v>
      </c>
      <c r="O314" s="86"/>
      <c r="P314" s="215">
        <f>O314*H314</f>
        <v>0</v>
      </c>
      <c r="Q314" s="215">
        <v>3.0000000000000001E-05</v>
      </c>
      <c r="R314" s="215">
        <f>Q314*H314</f>
        <v>0.0080999999999999996</v>
      </c>
      <c r="S314" s="215">
        <v>0</v>
      </c>
      <c r="T314" s="216">
        <f>S314*H314</f>
        <v>0</v>
      </c>
      <c r="U314" s="40"/>
      <c r="V314" s="40"/>
      <c r="W314" s="40"/>
      <c r="X314" s="40"/>
      <c r="Y314" s="40"/>
      <c r="Z314" s="40"/>
      <c r="AA314" s="40"/>
      <c r="AB314" s="40"/>
      <c r="AC314" s="40"/>
      <c r="AD314" s="40"/>
      <c r="AE314" s="40"/>
      <c r="AR314" s="217" t="s">
        <v>237</v>
      </c>
      <c r="AT314" s="217" t="s">
        <v>139</v>
      </c>
      <c r="AU314" s="217" t="s">
        <v>86</v>
      </c>
      <c r="AY314" s="19" t="s">
        <v>136</v>
      </c>
      <c r="BE314" s="218">
        <f>IF(N314="základní",J314,0)</f>
        <v>0</v>
      </c>
      <c r="BF314" s="218">
        <f>IF(N314="snížená",J314,0)</f>
        <v>0</v>
      </c>
      <c r="BG314" s="218">
        <f>IF(N314="zákl. přenesená",J314,0)</f>
        <v>0</v>
      </c>
      <c r="BH314" s="218">
        <f>IF(N314="sníž. přenesená",J314,0)</f>
        <v>0</v>
      </c>
      <c r="BI314" s="218">
        <f>IF(N314="nulová",J314,0)</f>
        <v>0</v>
      </c>
      <c r="BJ314" s="19" t="s">
        <v>84</v>
      </c>
      <c r="BK314" s="218">
        <f>ROUND(I314*H314,2)</f>
        <v>0</v>
      </c>
      <c r="BL314" s="19" t="s">
        <v>237</v>
      </c>
      <c r="BM314" s="217" t="s">
        <v>786</v>
      </c>
    </row>
    <row r="315" s="2" customFormat="1">
      <c r="A315" s="40"/>
      <c r="B315" s="41"/>
      <c r="C315" s="42"/>
      <c r="D315" s="219" t="s">
        <v>146</v>
      </c>
      <c r="E315" s="42"/>
      <c r="F315" s="220" t="s">
        <v>787</v>
      </c>
      <c r="G315" s="42"/>
      <c r="H315" s="42"/>
      <c r="I315" s="221"/>
      <c r="J315" s="42"/>
      <c r="K315" s="42"/>
      <c r="L315" s="46"/>
      <c r="M315" s="222"/>
      <c r="N315" s="223"/>
      <c r="O315" s="86"/>
      <c r="P315" s="86"/>
      <c r="Q315" s="86"/>
      <c r="R315" s="86"/>
      <c r="S315" s="86"/>
      <c r="T315" s="87"/>
      <c r="U315" s="40"/>
      <c r="V315" s="40"/>
      <c r="W315" s="40"/>
      <c r="X315" s="40"/>
      <c r="Y315" s="40"/>
      <c r="Z315" s="40"/>
      <c r="AA315" s="40"/>
      <c r="AB315" s="40"/>
      <c r="AC315" s="40"/>
      <c r="AD315" s="40"/>
      <c r="AE315" s="40"/>
      <c r="AT315" s="19" t="s">
        <v>146</v>
      </c>
      <c r="AU315" s="19" t="s">
        <v>86</v>
      </c>
    </row>
    <row r="316" s="13" customFormat="1">
      <c r="A316" s="13"/>
      <c r="B316" s="224"/>
      <c r="C316" s="225"/>
      <c r="D316" s="226" t="s">
        <v>152</v>
      </c>
      <c r="E316" s="227" t="s">
        <v>19</v>
      </c>
      <c r="F316" s="228" t="s">
        <v>788</v>
      </c>
      <c r="G316" s="225"/>
      <c r="H316" s="229">
        <v>270</v>
      </c>
      <c r="I316" s="230"/>
      <c r="J316" s="225"/>
      <c r="K316" s="225"/>
      <c r="L316" s="231"/>
      <c r="M316" s="232"/>
      <c r="N316" s="233"/>
      <c r="O316" s="233"/>
      <c r="P316" s="233"/>
      <c r="Q316" s="233"/>
      <c r="R316" s="233"/>
      <c r="S316" s="233"/>
      <c r="T316" s="234"/>
      <c r="U316" s="13"/>
      <c r="V316" s="13"/>
      <c r="W316" s="13"/>
      <c r="X316" s="13"/>
      <c r="Y316" s="13"/>
      <c r="Z316" s="13"/>
      <c r="AA316" s="13"/>
      <c r="AB316" s="13"/>
      <c r="AC316" s="13"/>
      <c r="AD316" s="13"/>
      <c r="AE316" s="13"/>
      <c r="AT316" s="235" t="s">
        <v>152</v>
      </c>
      <c r="AU316" s="235" t="s">
        <v>86</v>
      </c>
      <c r="AV316" s="13" t="s">
        <v>86</v>
      </c>
      <c r="AW316" s="13" t="s">
        <v>35</v>
      </c>
      <c r="AX316" s="13" t="s">
        <v>84</v>
      </c>
      <c r="AY316" s="235" t="s">
        <v>136</v>
      </c>
    </row>
    <row r="317" s="2" customFormat="1" ht="24.15" customHeight="1">
      <c r="A317" s="40"/>
      <c r="B317" s="41"/>
      <c r="C317" s="206" t="s">
        <v>789</v>
      </c>
      <c r="D317" s="206" t="s">
        <v>139</v>
      </c>
      <c r="E317" s="207" t="s">
        <v>790</v>
      </c>
      <c r="F317" s="208" t="s">
        <v>791</v>
      </c>
      <c r="G317" s="209" t="s">
        <v>213</v>
      </c>
      <c r="H317" s="210">
        <v>8.7050000000000001</v>
      </c>
      <c r="I317" s="211"/>
      <c r="J317" s="212">
        <f>ROUND(I317*H317,2)</f>
        <v>0</v>
      </c>
      <c r="K317" s="208" t="s">
        <v>143</v>
      </c>
      <c r="L317" s="46"/>
      <c r="M317" s="213" t="s">
        <v>19</v>
      </c>
      <c r="N317" s="214" t="s">
        <v>47</v>
      </c>
      <c r="O317" s="86"/>
      <c r="P317" s="215">
        <f>O317*H317</f>
        <v>0</v>
      </c>
      <c r="Q317" s="215">
        <v>0</v>
      </c>
      <c r="R317" s="215">
        <f>Q317*H317</f>
        <v>0</v>
      </c>
      <c r="S317" s="215">
        <v>0</v>
      </c>
      <c r="T317" s="216">
        <f>S317*H317</f>
        <v>0</v>
      </c>
      <c r="U317" s="40"/>
      <c r="V317" s="40"/>
      <c r="W317" s="40"/>
      <c r="X317" s="40"/>
      <c r="Y317" s="40"/>
      <c r="Z317" s="40"/>
      <c r="AA317" s="40"/>
      <c r="AB317" s="40"/>
      <c r="AC317" s="40"/>
      <c r="AD317" s="40"/>
      <c r="AE317" s="40"/>
      <c r="AR317" s="217" t="s">
        <v>237</v>
      </c>
      <c r="AT317" s="217" t="s">
        <v>139</v>
      </c>
      <c r="AU317" s="217" t="s">
        <v>86</v>
      </c>
      <c r="AY317" s="19" t="s">
        <v>136</v>
      </c>
      <c r="BE317" s="218">
        <f>IF(N317="základní",J317,0)</f>
        <v>0</v>
      </c>
      <c r="BF317" s="218">
        <f>IF(N317="snížená",J317,0)</f>
        <v>0</v>
      </c>
      <c r="BG317" s="218">
        <f>IF(N317="zákl. přenesená",J317,0)</f>
        <v>0</v>
      </c>
      <c r="BH317" s="218">
        <f>IF(N317="sníž. přenesená",J317,0)</f>
        <v>0</v>
      </c>
      <c r="BI317" s="218">
        <f>IF(N317="nulová",J317,0)</f>
        <v>0</v>
      </c>
      <c r="BJ317" s="19" t="s">
        <v>84</v>
      </c>
      <c r="BK317" s="218">
        <f>ROUND(I317*H317,2)</f>
        <v>0</v>
      </c>
      <c r="BL317" s="19" t="s">
        <v>237</v>
      </c>
      <c r="BM317" s="217" t="s">
        <v>792</v>
      </c>
    </row>
    <row r="318" s="2" customFormat="1">
      <c r="A318" s="40"/>
      <c r="B318" s="41"/>
      <c r="C318" s="42"/>
      <c r="D318" s="219" t="s">
        <v>146</v>
      </c>
      <c r="E318" s="42"/>
      <c r="F318" s="220" t="s">
        <v>793</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146</v>
      </c>
      <c r="AU318" s="19" t="s">
        <v>86</v>
      </c>
    </row>
    <row r="319" s="12" customFormat="1" ht="22.8" customHeight="1">
      <c r="A319" s="12"/>
      <c r="B319" s="190"/>
      <c r="C319" s="191"/>
      <c r="D319" s="192" t="s">
        <v>75</v>
      </c>
      <c r="E319" s="204" t="s">
        <v>794</v>
      </c>
      <c r="F319" s="204" t="s">
        <v>795</v>
      </c>
      <c r="G319" s="191"/>
      <c r="H319" s="191"/>
      <c r="I319" s="194"/>
      <c r="J319" s="205">
        <f>BK319</f>
        <v>0</v>
      </c>
      <c r="K319" s="191"/>
      <c r="L319" s="196"/>
      <c r="M319" s="197"/>
      <c r="N319" s="198"/>
      <c r="O319" s="198"/>
      <c r="P319" s="199">
        <f>SUM(P320:P332)</f>
        <v>0</v>
      </c>
      <c r="Q319" s="198"/>
      <c r="R319" s="199">
        <f>SUM(R320:R332)</f>
        <v>0.021999999999999999</v>
      </c>
      <c r="S319" s="198"/>
      <c r="T319" s="200">
        <f>SUM(T320:T332)</f>
        <v>0</v>
      </c>
      <c r="U319" s="12"/>
      <c r="V319" s="12"/>
      <c r="W319" s="12"/>
      <c r="X319" s="12"/>
      <c r="Y319" s="12"/>
      <c r="Z319" s="12"/>
      <c r="AA319" s="12"/>
      <c r="AB319" s="12"/>
      <c r="AC319" s="12"/>
      <c r="AD319" s="12"/>
      <c r="AE319" s="12"/>
      <c r="AR319" s="201" t="s">
        <v>86</v>
      </c>
      <c r="AT319" s="202" t="s">
        <v>75</v>
      </c>
      <c r="AU319" s="202" t="s">
        <v>84</v>
      </c>
      <c r="AY319" s="201" t="s">
        <v>136</v>
      </c>
      <c r="BK319" s="203">
        <f>SUM(BK320:BK332)</f>
        <v>0</v>
      </c>
    </row>
    <row r="320" s="2" customFormat="1" ht="16.5" customHeight="1">
      <c r="A320" s="40"/>
      <c r="B320" s="41"/>
      <c r="C320" s="206" t="s">
        <v>796</v>
      </c>
      <c r="D320" s="206" t="s">
        <v>139</v>
      </c>
      <c r="E320" s="207" t="s">
        <v>797</v>
      </c>
      <c r="F320" s="208" t="s">
        <v>798</v>
      </c>
      <c r="G320" s="209" t="s">
        <v>142</v>
      </c>
      <c r="H320" s="210">
        <v>40</v>
      </c>
      <c r="I320" s="211"/>
      <c r="J320" s="212">
        <f>ROUND(I320*H320,2)</f>
        <v>0</v>
      </c>
      <c r="K320" s="208" t="s">
        <v>395</v>
      </c>
      <c r="L320" s="46"/>
      <c r="M320" s="213" t="s">
        <v>19</v>
      </c>
      <c r="N320" s="214" t="s">
        <v>47</v>
      </c>
      <c r="O320" s="86"/>
      <c r="P320" s="215">
        <f>O320*H320</f>
        <v>0</v>
      </c>
      <c r="Q320" s="215">
        <v>6.9999999999999994E-05</v>
      </c>
      <c r="R320" s="215">
        <f>Q320*H320</f>
        <v>0.0027999999999999995</v>
      </c>
      <c r="S320" s="215">
        <v>0</v>
      </c>
      <c r="T320" s="216">
        <f>S320*H320</f>
        <v>0</v>
      </c>
      <c r="U320" s="40"/>
      <c r="V320" s="40"/>
      <c r="W320" s="40"/>
      <c r="X320" s="40"/>
      <c r="Y320" s="40"/>
      <c r="Z320" s="40"/>
      <c r="AA320" s="40"/>
      <c r="AB320" s="40"/>
      <c r="AC320" s="40"/>
      <c r="AD320" s="40"/>
      <c r="AE320" s="40"/>
      <c r="AR320" s="217" t="s">
        <v>237</v>
      </c>
      <c r="AT320" s="217" t="s">
        <v>139</v>
      </c>
      <c r="AU320" s="217" t="s">
        <v>86</v>
      </c>
      <c r="AY320" s="19" t="s">
        <v>136</v>
      </c>
      <c r="BE320" s="218">
        <f>IF(N320="základní",J320,0)</f>
        <v>0</v>
      </c>
      <c r="BF320" s="218">
        <f>IF(N320="snížená",J320,0)</f>
        <v>0</v>
      </c>
      <c r="BG320" s="218">
        <f>IF(N320="zákl. přenesená",J320,0)</f>
        <v>0</v>
      </c>
      <c r="BH320" s="218">
        <f>IF(N320="sníž. přenesená",J320,0)</f>
        <v>0</v>
      </c>
      <c r="BI320" s="218">
        <f>IF(N320="nulová",J320,0)</f>
        <v>0</v>
      </c>
      <c r="BJ320" s="19" t="s">
        <v>84</v>
      </c>
      <c r="BK320" s="218">
        <f>ROUND(I320*H320,2)</f>
        <v>0</v>
      </c>
      <c r="BL320" s="19" t="s">
        <v>237</v>
      </c>
      <c r="BM320" s="217" t="s">
        <v>799</v>
      </c>
    </row>
    <row r="321" s="2" customFormat="1">
      <c r="A321" s="40"/>
      <c r="B321" s="41"/>
      <c r="C321" s="42"/>
      <c r="D321" s="219" t="s">
        <v>146</v>
      </c>
      <c r="E321" s="42"/>
      <c r="F321" s="220" t="s">
        <v>800</v>
      </c>
      <c r="G321" s="42"/>
      <c r="H321" s="42"/>
      <c r="I321" s="221"/>
      <c r="J321" s="42"/>
      <c r="K321" s="42"/>
      <c r="L321" s="46"/>
      <c r="M321" s="222"/>
      <c r="N321" s="223"/>
      <c r="O321" s="86"/>
      <c r="P321" s="86"/>
      <c r="Q321" s="86"/>
      <c r="R321" s="86"/>
      <c r="S321" s="86"/>
      <c r="T321" s="87"/>
      <c r="U321" s="40"/>
      <c r="V321" s="40"/>
      <c r="W321" s="40"/>
      <c r="X321" s="40"/>
      <c r="Y321" s="40"/>
      <c r="Z321" s="40"/>
      <c r="AA321" s="40"/>
      <c r="AB321" s="40"/>
      <c r="AC321" s="40"/>
      <c r="AD321" s="40"/>
      <c r="AE321" s="40"/>
      <c r="AT321" s="19" t="s">
        <v>146</v>
      </c>
      <c r="AU321" s="19" t="s">
        <v>86</v>
      </c>
    </row>
    <row r="322" s="2" customFormat="1" ht="16.5" customHeight="1">
      <c r="A322" s="40"/>
      <c r="B322" s="41"/>
      <c r="C322" s="206" t="s">
        <v>801</v>
      </c>
      <c r="D322" s="206" t="s">
        <v>139</v>
      </c>
      <c r="E322" s="207" t="s">
        <v>802</v>
      </c>
      <c r="F322" s="208" t="s">
        <v>803</v>
      </c>
      <c r="G322" s="209" t="s">
        <v>142</v>
      </c>
      <c r="H322" s="210">
        <v>40</v>
      </c>
      <c r="I322" s="211"/>
      <c r="J322" s="212">
        <f>ROUND(I322*H322,2)</f>
        <v>0</v>
      </c>
      <c r="K322" s="208" t="s">
        <v>395</v>
      </c>
      <c r="L322" s="46"/>
      <c r="M322" s="213" t="s">
        <v>19</v>
      </c>
      <c r="N322" s="214" t="s">
        <v>47</v>
      </c>
      <c r="O322" s="86"/>
      <c r="P322" s="215">
        <f>O322*H322</f>
        <v>0</v>
      </c>
      <c r="Q322" s="215">
        <v>0</v>
      </c>
      <c r="R322" s="215">
        <f>Q322*H322</f>
        <v>0</v>
      </c>
      <c r="S322" s="215">
        <v>0</v>
      </c>
      <c r="T322" s="216">
        <f>S322*H322</f>
        <v>0</v>
      </c>
      <c r="U322" s="40"/>
      <c r="V322" s="40"/>
      <c r="W322" s="40"/>
      <c r="X322" s="40"/>
      <c r="Y322" s="40"/>
      <c r="Z322" s="40"/>
      <c r="AA322" s="40"/>
      <c r="AB322" s="40"/>
      <c r="AC322" s="40"/>
      <c r="AD322" s="40"/>
      <c r="AE322" s="40"/>
      <c r="AR322" s="217" t="s">
        <v>237</v>
      </c>
      <c r="AT322" s="217" t="s">
        <v>139</v>
      </c>
      <c r="AU322" s="217" t="s">
        <v>86</v>
      </c>
      <c r="AY322" s="19" t="s">
        <v>136</v>
      </c>
      <c r="BE322" s="218">
        <f>IF(N322="základní",J322,0)</f>
        <v>0</v>
      </c>
      <c r="BF322" s="218">
        <f>IF(N322="snížená",J322,0)</f>
        <v>0</v>
      </c>
      <c r="BG322" s="218">
        <f>IF(N322="zákl. přenesená",J322,0)</f>
        <v>0</v>
      </c>
      <c r="BH322" s="218">
        <f>IF(N322="sníž. přenesená",J322,0)</f>
        <v>0</v>
      </c>
      <c r="BI322" s="218">
        <f>IF(N322="nulová",J322,0)</f>
        <v>0</v>
      </c>
      <c r="BJ322" s="19" t="s">
        <v>84</v>
      </c>
      <c r="BK322" s="218">
        <f>ROUND(I322*H322,2)</f>
        <v>0</v>
      </c>
      <c r="BL322" s="19" t="s">
        <v>237</v>
      </c>
      <c r="BM322" s="217" t="s">
        <v>804</v>
      </c>
    </row>
    <row r="323" s="2" customFormat="1">
      <c r="A323" s="40"/>
      <c r="B323" s="41"/>
      <c r="C323" s="42"/>
      <c r="D323" s="219" t="s">
        <v>146</v>
      </c>
      <c r="E323" s="42"/>
      <c r="F323" s="220" t="s">
        <v>805</v>
      </c>
      <c r="G323" s="42"/>
      <c r="H323" s="42"/>
      <c r="I323" s="221"/>
      <c r="J323" s="42"/>
      <c r="K323" s="42"/>
      <c r="L323" s="46"/>
      <c r="M323" s="222"/>
      <c r="N323" s="223"/>
      <c r="O323" s="86"/>
      <c r="P323" s="86"/>
      <c r="Q323" s="86"/>
      <c r="R323" s="86"/>
      <c r="S323" s="86"/>
      <c r="T323" s="87"/>
      <c r="U323" s="40"/>
      <c r="V323" s="40"/>
      <c r="W323" s="40"/>
      <c r="X323" s="40"/>
      <c r="Y323" s="40"/>
      <c r="Z323" s="40"/>
      <c r="AA323" s="40"/>
      <c r="AB323" s="40"/>
      <c r="AC323" s="40"/>
      <c r="AD323" s="40"/>
      <c r="AE323" s="40"/>
      <c r="AT323" s="19" t="s">
        <v>146</v>
      </c>
      <c r="AU323" s="19" t="s">
        <v>86</v>
      </c>
    </row>
    <row r="324" s="2" customFormat="1" ht="16.5" customHeight="1">
      <c r="A324" s="40"/>
      <c r="B324" s="41"/>
      <c r="C324" s="206" t="s">
        <v>806</v>
      </c>
      <c r="D324" s="206" t="s">
        <v>139</v>
      </c>
      <c r="E324" s="207" t="s">
        <v>807</v>
      </c>
      <c r="F324" s="208" t="s">
        <v>808</v>
      </c>
      <c r="G324" s="209" t="s">
        <v>142</v>
      </c>
      <c r="H324" s="210">
        <v>40</v>
      </c>
      <c r="I324" s="211"/>
      <c r="J324" s="212">
        <f>ROUND(I324*H324,2)</f>
        <v>0</v>
      </c>
      <c r="K324" s="208" t="s">
        <v>395</v>
      </c>
      <c r="L324" s="46"/>
      <c r="M324" s="213" t="s">
        <v>19</v>
      </c>
      <c r="N324" s="214" t="s">
        <v>47</v>
      </c>
      <c r="O324" s="86"/>
      <c r="P324" s="215">
        <f>O324*H324</f>
        <v>0</v>
      </c>
      <c r="Q324" s="215">
        <v>0.00013999999999999999</v>
      </c>
      <c r="R324" s="215">
        <f>Q324*H324</f>
        <v>0.0055999999999999991</v>
      </c>
      <c r="S324" s="215">
        <v>0</v>
      </c>
      <c r="T324" s="216">
        <f>S324*H324</f>
        <v>0</v>
      </c>
      <c r="U324" s="40"/>
      <c r="V324" s="40"/>
      <c r="W324" s="40"/>
      <c r="X324" s="40"/>
      <c r="Y324" s="40"/>
      <c r="Z324" s="40"/>
      <c r="AA324" s="40"/>
      <c r="AB324" s="40"/>
      <c r="AC324" s="40"/>
      <c r="AD324" s="40"/>
      <c r="AE324" s="40"/>
      <c r="AR324" s="217" t="s">
        <v>237</v>
      </c>
      <c r="AT324" s="217" t="s">
        <v>139</v>
      </c>
      <c r="AU324" s="217" t="s">
        <v>86</v>
      </c>
      <c r="AY324" s="19" t="s">
        <v>136</v>
      </c>
      <c r="BE324" s="218">
        <f>IF(N324="základní",J324,0)</f>
        <v>0</v>
      </c>
      <c r="BF324" s="218">
        <f>IF(N324="snížená",J324,0)</f>
        <v>0</v>
      </c>
      <c r="BG324" s="218">
        <f>IF(N324="zákl. přenesená",J324,0)</f>
        <v>0</v>
      </c>
      <c r="BH324" s="218">
        <f>IF(N324="sníž. přenesená",J324,0)</f>
        <v>0</v>
      </c>
      <c r="BI324" s="218">
        <f>IF(N324="nulová",J324,0)</f>
        <v>0</v>
      </c>
      <c r="BJ324" s="19" t="s">
        <v>84</v>
      </c>
      <c r="BK324" s="218">
        <f>ROUND(I324*H324,2)</f>
        <v>0</v>
      </c>
      <c r="BL324" s="19" t="s">
        <v>237</v>
      </c>
      <c r="BM324" s="217" t="s">
        <v>809</v>
      </c>
    </row>
    <row r="325" s="2" customFormat="1">
      <c r="A325" s="40"/>
      <c r="B325" s="41"/>
      <c r="C325" s="42"/>
      <c r="D325" s="219" t="s">
        <v>146</v>
      </c>
      <c r="E325" s="42"/>
      <c r="F325" s="220" t="s">
        <v>810</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146</v>
      </c>
      <c r="AU325" s="19" t="s">
        <v>86</v>
      </c>
    </row>
    <row r="326" s="2" customFormat="1" ht="16.5" customHeight="1">
      <c r="A326" s="40"/>
      <c r="B326" s="41"/>
      <c r="C326" s="206" t="s">
        <v>811</v>
      </c>
      <c r="D326" s="206" t="s">
        <v>139</v>
      </c>
      <c r="E326" s="207" t="s">
        <v>812</v>
      </c>
      <c r="F326" s="208" t="s">
        <v>813</v>
      </c>
      <c r="G326" s="209" t="s">
        <v>142</v>
      </c>
      <c r="H326" s="210">
        <v>40</v>
      </c>
      <c r="I326" s="211"/>
      <c r="J326" s="212">
        <f>ROUND(I326*H326,2)</f>
        <v>0</v>
      </c>
      <c r="K326" s="208" t="s">
        <v>395</v>
      </c>
      <c r="L326" s="46"/>
      <c r="M326" s="213" t="s">
        <v>19</v>
      </c>
      <c r="N326" s="214" t="s">
        <v>47</v>
      </c>
      <c r="O326" s="86"/>
      <c r="P326" s="215">
        <f>O326*H326</f>
        <v>0</v>
      </c>
      <c r="Q326" s="215">
        <v>0.00012</v>
      </c>
      <c r="R326" s="215">
        <f>Q326*H326</f>
        <v>0.0048000000000000004</v>
      </c>
      <c r="S326" s="215">
        <v>0</v>
      </c>
      <c r="T326" s="216">
        <f>S326*H326</f>
        <v>0</v>
      </c>
      <c r="U326" s="40"/>
      <c r="V326" s="40"/>
      <c r="W326" s="40"/>
      <c r="X326" s="40"/>
      <c r="Y326" s="40"/>
      <c r="Z326" s="40"/>
      <c r="AA326" s="40"/>
      <c r="AB326" s="40"/>
      <c r="AC326" s="40"/>
      <c r="AD326" s="40"/>
      <c r="AE326" s="40"/>
      <c r="AR326" s="217" t="s">
        <v>237</v>
      </c>
      <c r="AT326" s="217" t="s">
        <v>139</v>
      </c>
      <c r="AU326" s="217" t="s">
        <v>86</v>
      </c>
      <c r="AY326" s="19" t="s">
        <v>136</v>
      </c>
      <c r="BE326" s="218">
        <f>IF(N326="základní",J326,0)</f>
        <v>0</v>
      </c>
      <c r="BF326" s="218">
        <f>IF(N326="snížená",J326,0)</f>
        <v>0</v>
      </c>
      <c r="BG326" s="218">
        <f>IF(N326="zákl. přenesená",J326,0)</f>
        <v>0</v>
      </c>
      <c r="BH326" s="218">
        <f>IF(N326="sníž. přenesená",J326,0)</f>
        <v>0</v>
      </c>
      <c r="BI326" s="218">
        <f>IF(N326="nulová",J326,0)</f>
        <v>0</v>
      </c>
      <c r="BJ326" s="19" t="s">
        <v>84</v>
      </c>
      <c r="BK326" s="218">
        <f>ROUND(I326*H326,2)</f>
        <v>0</v>
      </c>
      <c r="BL326" s="19" t="s">
        <v>237</v>
      </c>
      <c r="BM326" s="217" t="s">
        <v>814</v>
      </c>
    </row>
    <row r="327" s="2" customFormat="1">
      <c r="A327" s="40"/>
      <c r="B327" s="41"/>
      <c r="C327" s="42"/>
      <c r="D327" s="219" t="s">
        <v>146</v>
      </c>
      <c r="E327" s="42"/>
      <c r="F327" s="220" t="s">
        <v>815</v>
      </c>
      <c r="G327" s="42"/>
      <c r="H327" s="42"/>
      <c r="I327" s="221"/>
      <c r="J327" s="42"/>
      <c r="K327" s="42"/>
      <c r="L327" s="46"/>
      <c r="M327" s="222"/>
      <c r="N327" s="223"/>
      <c r="O327" s="86"/>
      <c r="P327" s="86"/>
      <c r="Q327" s="86"/>
      <c r="R327" s="86"/>
      <c r="S327" s="86"/>
      <c r="T327" s="87"/>
      <c r="U327" s="40"/>
      <c r="V327" s="40"/>
      <c r="W327" s="40"/>
      <c r="X327" s="40"/>
      <c r="Y327" s="40"/>
      <c r="Z327" s="40"/>
      <c r="AA327" s="40"/>
      <c r="AB327" s="40"/>
      <c r="AC327" s="40"/>
      <c r="AD327" s="40"/>
      <c r="AE327" s="40"/>
      <c r="AT327" s="19" t="s">
        <v>146</v>
      </c>
      <c r="AU327" s="19" t="s">
        <v>86</v>
      </c>
    </row>
    <row r="328" s="2" customFormat="1" ht="21.75" customHeight="1">
      <c r="A328" s="40"/>
      <c r="B328" s="41"/>
      <c r="C328" s="206" t="s">
        <v>816</v>
      </c>
      <c r="D328" s="206" t="s">
        <v>139</v>
      </c>
      <c r="E328" s="207" t="s">
        <v>817</v>
      </c>
      <c r="F328" s="208" t="s">
        <v>818</v>
      </c>
      <c r="G328" s="209" t="s">
        <v>142</v>
      </c>
      <c r="H328" s="210">
        <v>40</v>
      </c>
      <c r="I328" s="211"/>
      <c r="J328" s="212">
        <f>ROUND(I328*H328,2)</f>
        <v>0</v>
      </c>
      <c r="K328" s="208" t="s">
        <v>395</v>
      </c>
      <c r="L328" s="46"/>
      <c r="M328" s="213" t="s">
        <v>19</v>
      </c>
      <c r="N328" s="214" t="s">
        <v>47</v>
      </c>
      <c r="O328" s="86"/>
      <c r="P328" s="215">
        <f>O328*H328</f>
        <v>0</v>
      </c>
      <c r="Q328" s="215">
        <v>0.00012</v>
      </c>
      <c r="R328" s="215">
        <f>Q328*H328</f>
        <v>0.0048000000000000004</v>
      </c>
      <c r="S328" s="215">
        <v>0</v>
      </c>
      <c r="T328" s="216">
        <f>S328*H328</f>
        <v>0</v>
      </c>
      <c r="U328" s="40"/>
      <c r="V328" s="40"/>
      <c r="W328" s="40"/>
      <c r="X328" s="40"/>
      <c r="Y328" s="40"/>
      <c r="Z328" s="40"/>
      <c r="AA328" s="40"/>
      <c r="AB328" s="40"/>
      <c r="AC328" s="40"/>
      <c r="AD328" s="40"/>
      <c r="AE328" s="40"/>
      <c r="AR328" s="217" t="s">
        <v>237</v>
      </c>
      <c r="AT328" s="217" t="s">
        <v>139</v>
      </c>
      <c r="AU328" s="217" t="s">
        <v>86</v>
      </c>
      <c r="AY328" s="19" t="s">
        <v>136</v>
      </c>
      <c r="BE328" s="218">
        <f>IF(N328="základní",J328,0)</f>
        <v>0</v>
      </c>
      <c r="BF328" s="218">
        <f>IF(N328="snížená",J328,0)</f>
        <v>0</v>
      </c>
      <c r="BG328" s="218">
        <f>IF(N328="zákl. přenesená",J328,0)</f>
        <v>0</v>
      </c>
      <c r="BH328" s="218">
        <f>IF(N328="sníž. přenesená",J328,0)</f>
        <v>0</v>
      </c>
      <c r="BI328" s="218">
        <f>IF(N328="nulová",J328,0)</f>
        <v>0</v>
      </c>
      <c r="BJ328" s="19" t="s">
        <v>84</v>
      </c>
      <c r="BK328" s="218">
        <f>ROUND(I328*H328,2)</f>
        <v>0</v>
      </c>
      <c r="BL328" s="19" t="s">
        <v>237</v>
      </c>
      <c r="BM328" s="217" t="s">
        <v>819</v>
      </c>
    </row>
    <row r="329" s="2" customFormat="1">
      <c r="A329" s="40"/>
      <c r="B329" s="41"/>
      <c r="C329" s="42"/>
      <c r="D329" s="219" t="s">
        <v>146</v>
      </c>
      <c r="E329" s="42"/>
      <c r="F329" s="220" t="s">
        <v>820</v>
      </c>
      <c r="G329" s="42"/>
      <c r="H329" s="42"/>
      <c r="I329" s="221"/>
      <c r="J329" s="42"/>
      <c r="K329" s="42"/>
      <c r="L329" s="46"/>
      <c r="M329" s="222"/>
      <c r="N329" s="223"/>
      <c r="O329" s="86"/>
      <c r="P329" s="86"/>
      <c r="Q329" s="86"/>
      <c r="R329" s="86"/>
      <c r="S329" s="86"/>
      <c r="T329" s="87"/>
      <c r="U329" s="40"/>
      <c r="V329" s="40"/>
      <c r="W329" s="40"/>
      <c r="X329" s="40"/>
      <c r="Y329" s="40"/>
      <c r="Z329" s="40"/>
      <c r="AA329" s="40"/>
      <c r="AB329" s="40"/>
      <c r="AC329" s="40"/>
      <c r="AD329" s="40"/>
      <c r="AE329" s="40"/>
      <c r="AT329" s="19" t="s">
        <v>146</v>
      </c>
      <c r="AU329" s="19" t="s">
        <v>86</v>
      </c>
    </row>
    <row r="330" s="2" customFormat="1">
      <c r="A330" s="40"/>
      <c r="B330" s="41"/>
      <c r="C330" s="42"/>
      <c r="D330" s="226" t="s">
        <v>281</v>
      </c>
      <c r="E330" s="42"/>
      <c r="F330" s="247" t="s">
        <v>821</v>
      </c>
      <c r="G330" s="42"/>
      <c r="H330" s="42"/>
      <c r="I330" s="221"/>
      <c r="J330" s="42"/>
      <c r="K330" s="42"/>
      <c r="L330" s="46"/>
      <c r="M330" s="222"/>
      <c r="N330" s="223"/>
      <c r="O330" s="86"/>
      <c r="P330" s="86"/>
      <c r="Q330" s="86"/>
      <c r="R330" s="86"/>
      <c r="S330" s="86"/>
      <c r="T330" s="87"/>
      <c r="U330" s="40"/>
      <c r="V330" s="40"/>
      <c r="W330" s="40"/>
      <c r="X330" s="40"/>
      <c r="Y330" s="40"/>
      <c r="Z330" s="40"/>
      <c r="AA330" s="40"/>
      <c r="AB330" s="40"/>
      <c r="AC330" s="40"/>
      <c r="AD330" s="40"/>
      <c r="AE330" s="40"/>
      <c r="AT330" s="19" t="s">
        <v>281</v>
      </c>
      <c r="AU330" s="19" t="s">
        <v>86</v>
      </c>
    </row>
    <row r="331" s="2" customFormat="1" ht="24.15" customHeight="1">
      <c r="A331" s="40"/>
      <c r="B331" s="41"/>
      <c r="C331" s="206" t="s">
        <v>426</v>
      </c>
      <c r="D331" s="206" t="s">
        <v>139</v>
      </c>
      <c r="E331" s="207" t="s">
        <v>822</v>
      </c>
      <c r="F331" s="208" t="s">
        <v>823</v>
      </c>
      <c r="G331" s="209" t="s">
        <v>142</v>
      </c>
      <c r="H331" s="210">
        <v>40</v>
      </c>
      <c r="I331" s="211"/>
      <c r="J331" s="212">
        <f>ROUND(I331*H331,2)</f>
        <v>0</v>
      </c>
      <c r="K331" s="208" t="s">
        <v>395</v>
      </c>
      <c r="L331" s="46"/>
      <c r="M331" s="213" t="s">
        <v>19</v>
      </c>
      <c r="N331" s="214" t="s">
        <v>47</v>
      </c>
      <c r="O331" s="86"/>
      <c r="P331" s="215">
        <f>O331*H331</f>
        <v>0</v>
      </c>
      <c r="Q331" s="215">
        <v>0.00010000000000000001</v>
      </c>
      <c r="R331" s="215">
        <f>Q331*H331</f>
        <v>0.0040000000000000001</v>
      </c>
      <c r="S331" s="215">
        <v>0</v>
      </c>
      <c r="T331" s="216">
        <f>S331*H331</f>
        <v>0</v>
      </c>
      <c r="U331" s="40"/>
      <c r="V331" s="40"/>
      <c r="W331" s="40"/>
      <c r="X331" s="40"/>
      <c r="Y331" s="40"/>
      <c r="Z331" s="40"/>
      <c r="AA331" s="40"/>
      <c r="AB331" s="40"/>
      <c r="AC331" s="40"/>
      <c r="AD331" s="40"/>
      <c r="AE331" s="40"/>
      <c r="AR331" s="217" t="s">
        <v>237</v>
      </c>
      <c r="AT331" s="217" t="s">
        <v>139</v>
      </c>
      <c r="AU331" s="217" t="s">
        <v>86</v>
      </c>
      <c r="AY331" s="19" t="s">
        <v>136</v>
      </c>
      <c r="BE331" s="218">
        <f>IF(N331="základní",J331,0)</f>
        <v>0</v>
      </c>
      <c r="BF331" s="218">
        <f>IF(N331="snížená",J331,0)</f>
        <v>0</v>
      </c>
      <c r="BG331" s="218">
        <f>IF(N331="zákl. přenesená",J331,0)</f>
        <v>0</v>
      </c>
      <c r="BH331" s="218">
        <f>IF(N331="sníž. přenesená",J331,0)</f>
        <v>0</v>
      </c>
      <c r="BI331" s="218">
        <f>IF(N331="nulová",J331,0)</f>
        <v>0</v>
      </c>
      <c r="BJ331" s="19" t="s">
        <v>84</v>
      </c>
      <c r="BK331" s="218">
        <f>ROUND(I331*H331,2)</f>
        <v>0</v>
      </c>
      <c r="BL331" s="19" t="s">
        <v>237</v>
      </c>
      <c r="BM331" s="217" t="s">
        <v>824</v>
      </c>
    </row>
    <row r="332" s="2" customFormat="1">
      <c r="A332" s="40"/>
      <c r="B332" s="41"/>
      <c r="C332" s="42"/>
      <c r="D332" s="219" t="s">
        <v>146</v>
      </c>
      <c r="E332" s="42"/>
      <c r="F332" s="220" t="s">
        <v>825</v>
      </c>
      <c r="G332" s="42"/>
      <c r="H332" s="42"/>
      <c r="I332" s="221"/>
      <c r="J332" s="42"/>
      <c r="K332" s="42"/>
      <c r="L332" s="46"/>
      <c r="M332" s="222"/>
      <c r="N332" s="223"/>
      <c r="O332" s="86"/>
      <c r="P332" s="86"/>
      <c r="Q332" s="86"/>
      <c r="R332" s="86"/>
      <c r="S332" s="86"/>
      <c r="T332" s="87"/>
      <c r="U332" s="40"/>
      <c r="V332" s="40"/>
      <c r="W332" s="40"/>
      <c r="X332" s="40"/>
      <c r="Y332" s="40"/>
      <c r="Z332" s="40"/>
      <c r="AA332" s="40"/>
      <c r="AB332" s="40"/>
      <c r="AC332" s="40"/>
      <c r="AD332" s="40"/>
      <c r="AE332" s="40"/>
      <c r="AT332" s="19" t="s">
        <v>146</v>
      </c>
      <c r="AU332" s="19" t="s">
        <v>86</v>
      </c>
    </row>
    <row r="333" s="12" customFormat="1" ht="22.8" customHeight="1">
      <c r="A333" s="12"/>
      <c r="B333" s="190"/>
      <c r="C333" s="191"/>
      <c r="D333" s="192" t="s">
        <v>75</v>
      </c>
      <c r="E333" s="204" t="s">
        <v>339</v>
      </c>
      <c r="F333" s="204" t="s">
        <v>340</v>
      </c>
      <c r="G333" s="191"/>
      <c r="H333" s="191"/>
      <c r="I333" s="194"/>
      <c r="J333" s="205">
        <f>BK333</f>
        <v>0</v>
      </c>
      <c r="K333" s="191"/>
      <c r="L333" s="196"/>
      <c r="M333" s="197"/>
      <c r="N333" s="198"/>
      <c r="O333" s="198"/>
      <c r="P333" s="199">
        <f>SUM(P334:P354)</f>
        <v>0</v>
      </c>
      <c r="Q333" s="198"/>
      <c r="R333" s="199">
        <f>SUM(R334:R354)</f>
        <v>0.11348800000000002</v>
      </c>
      <c r="S333" s="198"/>
      <c r="T333" s="200">
        <f>SUM(T334:T354)</f>
        <v>0</v>
      </c>
      <c r="U333" s="12"/>
      <c r="V333" s="12"/>
      <c r="W333" s="12"/>
      <c r="X333" s="12"/>
      <c r="Y333" s="12"/>
      <c r="Z333" s="12"/>
      <c r="AA333" s="12"/>
      <c r="AB333" s="12"/>
      <c r="AC333" s="12"/>
      <c r="AD333" s="12"/>
      <c r="AE333" s="12"/>
      <c r="AR333" s="201" t="s">
        <v>86</v>
      </c>
      <c r="AT333" s="202" t="s">
        <v>75</v>
      </c>
      <c r="AU333" s="202" t="s">
        <v>84</v>
      </c>
      <c r="AY333" s="201" t="s">
        <v>136</v>
      </c>
      <c r="BK333" s="203">
        <f>SUM(BK334:BK354)</f>
        <v>0</v>
      </c>
    </row>
    <row r="334" s="2" customFormat="1" ht="16.5" customHeight="1">
      <c r="A334" s="40"/>
      <c r="B334" s="41"/>
      <c r="C334" s="206" t="s">
        <v>826</v>
      </c>
      <c r="D334" s="206" t="s">
        <v>139</v>
      </c>
      <c r="E334" s="207" t="s">
        <v>827</v>
      </c>
      <c r="F334" s="208" t="s">
        <v>828</v>
      </c>
      <c r="G334" s="209" t="s">
        <v>142</v>
      </c>
      <c r="H334" s="210">
        <v>500</v>
      </c>
      <c r="I334" s="211"/>
      <c r="J334" s="212">
        <f>ROUND(I334*H334,2)</f>
        <v>0</v>
      </c>
      <c r="K334" s="208" t="s">
        <v>395</v>
      </c>
      <c r="L334" s="46"/>
      <c r="M334" s="213" t="s">
        <v>19</v>
      </c>
      <c r="N334" s="214" t="s">
        <v>47</v>
      </c>
      <c r="O334" s="86"/>
      <c r="P334" s="215">
        <f>O334*H334</f>
        <v>0</v>
      </c>
      <c r="Q334" s="215">
        <v>0</v>
      </c>
      <c r="R334" s="215">
        <f>Q334*H334</f>
        <v>0</v>
      </c>
      <c r="S334" s="215">
        <v>0</v>
      </c>
      <c r="T334" s="216">
        <f>S334*H334</f>
        <v>0</v>
      </c>
      <c r="U334" s="40"/>
      <c r="V334" s="40"/>
      <c r="W334" s="40"/>
      <c r="X334" s="40"/>
      <c r="Y334" s="40"/>
      <c r="Z334" s="40"/>
      <c r="AA334" s="40"/>
      <c r="AB334" s="40"/>
      <c r="AC334" s="40"/>
      <c r="AD334" s="40"/>
      <c r="AE334" s="40"/>
      <c r="AR334" s="217" t="s">
        <v>237</v>
      </c>
      <c r="AT334" s="217" t="s">
        <v>139</v>
      </c>
      <c r="AU334" s="217" t="s">
        <v>86</v>
      </c>
      <c r="AY334" s="19" t="s">
        <v>136</v>
      </c>
      <c r="BE334" s="218">
        <f>IF(N334="základní",J334,0)</f>
        <v>0</v>
      </c>
      <c r="BF334" s="218">
        <f>IF(N334="snížená",J334,0)</f>
        <v>0</v>
      </c>
      <c r="BG334" s="218">
        <f>IF(N334="zákl. přenesená",J334,0)</f>
        <v>0</v>
      </c>
      <c r="BH334" s="218">
        <f>IF(N334="sníž. přenesená",J334,0)</f>
        <v>0</v>
      </c>
      <c r="BI334" s="218">
        <f>IF(N334="nulová",J334,0)</f>
        <v>0</v>
      </c>
      <c r="BJ334" s="19" t="s">
        <v>84</v>
      </c>
      <c r="BK334" s="218">
        <f>ROUND(I334*H334,2)</f>
        <v>0</v>
      </c>
      <c r="BL334" s="19" t="s">
        <v>237</v>
      </c>
      <c r="BM334" s="217" t="s">
        <v>829</v>
      </c>
    </row>
    <row r="335" s="2" customFormat="1">
      <c r="A335" s="40"/>
      <c r="B335" s="41"/>
      <c r="C335" s="42"/>
      <c r="D335" s="219" t="s">
        <v>146</v>
      </c>
      <c r="E335" s="42"/>
      <c r="F335" s="220" t="s">
        <v>830</v>
      </c>
      <c r="G335" s="42"/>
      <c r="H335" s="42"/>
      <c r="I335" s="221"/>
      <c r="J335" s="42"/>
      <c r="K335" s="42"/>
      <c r="L335" s="46"/>
      <c r="M335" s="222"/>
      <c r="N335" s="223"/>
      <c r="O335" s="86"/>
      <c r="P335" s="86"/>
      <c r="Q335" s="86"/>
      <c r="R335" s="86"/>
      <c r="S335" s="86"/>
      <c r="T335" s="87"/>
      <c r="U335" s="40"/>
      <c r="V335" s="40"/>
      <c r="W335" s="40"/>
      <c r="X335" s="40"/>
      <c r="Y335" s="40"/>
      <c r="Z335" s="40"/>
      <c r="AA335" s="40"/>
      <c r="AB335" s="40"/>
      <c r="AC335" s="40"/>
      <c r="AD335" s="40"/>
      <c r="AE335" s="40"/>
      <c r="AT335" s="19" t="s">
        <v>146</v>
      </c>
      <c r="AU335" s="19" t="s">
        <v>86</v>
      </c>
    </row>
    <row r="336" s="2" customFormat="1" ht="24.15" customHeight="1">
      <c r="A336" s="40"/>
      <c r="B336" s="41"/>
      <c r="C336" s="206" t="s">
        <v>831</v>
      </c>
      <c r="D336" s="206" t="s">
        <v>139</v>
      </c>
      <c r="E336" s="207" t="s">
        <v>832</v>
      </c>
      <c r="F336" s="208" t="s">
        <v>833</v>
      </c>
      <c r="G336" s="209" t="s">
        <v>142</v>
      </c>
      <c r="H336" s="210">
        <v>300</v>
      </c>
      <c r="I336" s="211"/>
      <c r="J336" s="212">
        <f>ROUND(I336*H336,2)</f>
        <v>0</v>
      </c>
      <c r="K336" s="208" t="s">
        <v>395</v>
      </c>
      <c r="L336" s="46"/>
      <c r="M336" s="213" t="s">
        <v>19</v>
      </c>
      <c r="N336" s="214" t="s">
        <v>47</v>
      </c>
      <c r="O336" s="86"/>
      <c r="P336" s="215">
        <f>O336*H336</f>
        <v>0</v>
      </c>
      <c r="Q336" s="215">
        <v>0</v>
      </c>
      <c r="R336" s="215">
        <f>Q336*H336</f>
        <v>0</v>
      </c>
      <c r="S336" s="215">
        <v>0</v>
      </c>
      <c r="T336" s="216">
        <f>S336*H336</f>
        <v>0</v>
      </c>
      <c r="U336" s="40"/>
      <c r="V336" s="40"/>
      <c r="W336" s="40"/>
      <c r="X336" s="40"/>
      <c r="Y336" s="40"/>
      <c r="Z336" s="40"/>
      <c r="AA336" s="40"/>
      <c r="AB336" s="40"/>
      <c r="AC336" s="40"/>
      <c r="AD336" s="40"/>
      <c r="AE336" s="40"/>
      <c r="AR336" s="217" t="s">
        <v>237</v>
      </c>
      <c r="AT336" s="217" t="s">
        <v>139</v>
      </c>
      <c r="AU336" s="217" t="s">
        <v>86</v>
      </c>
      <c r="AY336" s="19" t="s">
        <v>136</v>
      </c>
      <c r="BE336" s="218">
        <f>IF(N336="základní",J336,0)</f>
        <v>0</v>
      </c>
      <c r="BF336" s="218">
        <f>IF(N336="snížená",J336,0)</f>
        <v>0</v>
      </c>
      <c r="BG336" s="218">
        <f>IF(N336="zákl. přenesená",J336,0)</f>
        <v>0</v>
      </c>
      <c r="BH336" s="218">
        <f>IF(N336="sníž. přenesená",J336,0)</f>
        <v>0</v>
      </c>
      <c r="BI336" s="218">
        <f>IF(N336="nulová",J336,0)</f>
        <v>0</v>
      </c>
      <c r="BJ336" s="19" t="s">
        <v>84</v>
      </c>
      <c r="BK336" s="218">
        <f>ROUND(I336*H336,2)</f>
        <v>0</v>
      </c>
      <c r="BL336" s="19" t="s">
        <v>237</v>
      </c>
      <c r="BM336" s="217" t="s">
        <v>834</v>
      </c>
    </row>
    <row r="337" s="2" customFormat="1">
      <c r="A337" s="40"/>
      <c r="B337" s="41"/>
      <c r="C337" s="42"/>
      <c r="D337" s="219" t="s">
        <v>146</v>
      </c>
      <c r="E337" s="42"/>
      <c r="F337" s="220" t="s">
        <v>835</v>
      </c>
      <c r="G337" s="42"/>
      <c r="H337" s="42"/>
      <c r="I337" s="221"/>
      <c r="J337" s="42"/>
      <c r="K337" s="42"/>
      <c r="L337" s="46"/>
      <c r="M337" s="222"/>
      <c r="N337" s="223"/>
      <c r="O337" s="86"/>
      <c r="P337" s="86"/>
      <c r="Q337" s="86"/>
      <c r="R337" s="86"/>
      <c r="S337" s="86"/>
      <c r="T337" s="87"/>
      <c r="U337" s="40"/>
      <c r="V337" s="40"/>
      <c r="W337" s="40"/>
      <c r="X337" s="40"/>
      <c r="Y337" s="40"/>
      <c r="Z337" s="40"/>
      <c r="AA337" s="40"/>
      <c r="AB337" s="40"/>
      <c r="AC337" s="40"/>
      <c r="AD337" s="40"/>
      <c r="AE337" s="40"/>
      <c r="AT337" s="19" t="s">
        <v>146</v>
      </c>
      <c r="AU337" s="19" t="s">
        <v>86</v>
      </c>
    </row>
    <row r="338" s="2" customFormat="1" ht="24.15" customHeight="1">
      <c r="A338" s="40"/>
      <c r="B338" s="41"/>
      <c r="C338" s="206" t="s">
        <v>836</v>
      </c>
      <c r="D338" s="206" t="s">
        <v>139</v>
      </c>
      <c r="E338" s="207" t="s">
        <v>837</v>
      </c>
      <c r="F338" s="208" t="s">
        <v>838</v>
      </c>
      <c r="G338" s="209" t="s">
        <v>142</v>
      </c>
      <c r="H338" s="210">
        <v>200</v>
      </c>
      <c r="I338" s="211"/>
      <c r="J338" s="212">
        <f>ROUND(I338*H338,2)</f>
        <v>0</v>
      </c>
      <c r="K338" s="208" t="s">
        <v>395</v>
      </c>
      <c r="L338" s="46"/>
      <c r="M338" s="213" t="s">
        <v>19</v>
      </c>
      <c r="N338" s="214" t="s">
        <v>47</v>
      </c>
      <c r="O338" s="86"/>
      <c r="P338" s="215">
        <f>O338*H338</f>
        <v>0</v>
      </c>
      <c r="Q338" s="215">
        <v>0</v>
      </c>
      <c r="R338" s="215">
        <f>Q338*H338</f>
        <v>0</v>
      </c>
      <c r="S338" s="215">
        <v>0</v>
      </c>
      <c r="T338" s="216">
        <f>S338*H338</f>
        <v>0</v>
      </c>
      <c r="U338" s="40"/>
      <c r="V338" s="40"/>
      <c r="W338" s="40"/>
      <c r="X338" s="40"/>
      <c r="Y338" s="40"/>
      <c r="Z338" s="40"/>
      <c r="AA338" s="40"/>
      <c r="AB338" s="40"/>
      <c r="AC338" s="40"/>
      <c r="AD338" s="40"/>
      <c r="AE338" s="40"/>
      <c r="AR338" s="217" t="s">
        <v>237</v>
      </c>
      <c r="AT338" s="217" t="s">
        <v>139</v>
      </c>
      <c r="AU338" s="217" t="s">
        <v>86</v>
      </c>
      <c r="AY338" s="19" t="s">
        <v>136</v>
      </c>
      <c r="BE338" s="218">
        <f>IF(N338="základní",J338,0)</f>
        <v>0</v>
      </c>
      <c r="BF338" s="218">
        <f>IF(N338="snížená",J338,0)</f>
        <v>0</v>
      </c>
      <c r="BG338" s="218">
        <f>IF(N338="zákl. přenesená",J338,0)</f>
        <v>0</v>
      </c>
      <c r="BH338" s="218">
        <f>IF(N338="sníž. přenesená",J338,0)</f>
        <v>0</v>
      </c>
      <c r="BI338" s="218">
        <f>IF(N338="nulová",J338,0)</f>
        <v>0</v>
      </c>
      <c r="BJ338" s="19" t="s">
        <v>84</v>
      </c>
      <c r="BK338" s="218">
        <f>ROUND(I338*H338,2)</f>
        <v>0</v>
      </c>
      <c r="BL338" s="19" t="s">
        <v>237</v>
      </c>
      <c r="BM338" s="217" t="s">
        <v>839</v>
      </c>
    </row>
    <row r="339" s="2" customFormat="1">
      <c r="A339" s="40"/>
      <c r="B339" s="41"/>
      <c r="C339" s="42"/>
      <c r="D339" s="219" t="s">
        <v>146</v>
      </c>
      <c r="E339" s="42"/>
      <c r="F339" s="220" t="s">
        <v>840</v>
      </c>
      <c r="G339" s="42"/>
      <c r="H339" s="42"/>
      <c r="I339" s="221"/>
      <c r="J339" s="42"/>
      <c r="K339" s="42"/>
      <c r="L339" s="46"/>
      <c r="M339" s="222"/>
      <c r="N339" s="223"/>
      <c r="O339" s="86"/>
      <c r="P339" s="86"/>
      <c r="Q339" s="86"/>
      <c r="R339" s="86"/>
      <c r="S339" s="86"/>
      <c r="T339" s="87"/>
      <c r="U339" s="40"/>
      <c r="V339" s="40"/>
      <c r="W339" s="40"/>
      <c r="X339" s="40"/>
      <c r="Y339" s="40"/>
      <c r="Z339" s="40"/>
      <c r="AA339" s="40"/>
      <c r="AB339" s="40"/>
      <c r="AC339" s="40"/>
      <c r="AD339" s="40"/>
      <c r="AE339" s="40"/>
      <c r="AT339" s="19" t="s">
        <v>146</v>
      </c>
      <c r="AU339" s="19" t="s">
        <v>86</v>
      </c>
    </row>
    <row r="340" s="2" customFormat="1" ht="16.5" customHeight="1">
      <c r="A340" s="40"/>
      <c r="B340" s="41"/>
      <c r="C340" s="252" t="s">
        <v>841</v>
      </c>
      <c r="D340" s="252" t="s">
        <v>398</v>
      </c>
      <c r="E340" s="253" t="s">
        <v>842</v>
      </c>
      <c r="F340" s="254" t="s">
        <v>843</v>
      </c>
      <c r="G340" s="255" t="s">
        <v>142</v>
      </c>
      <c r="H340" s="256">
        <v>1000</v>
      </c>
      <c r="I340" s="257"/>
      <c r="J340" s="258">
        <f>ROUND(I340*H340,2)</f>
        <v>0</v>
      </c>
      <c r="K340" s="254" t="s">
        <v>395</v>
      </c>
      <c r="L340" s="259"/>
      <c r="M340" s="260" t="s">
        <v>19</v>
      </c>
      <c r="N340" s="261" t="s">
        <v>47</v>
      </c>
      <c r="O340" s="86"/>
      <c r="P340" s="215">
        <f>O340*H340</f>
        <v>0</v>
      </c>
      <c r="Q340" s="215">
        <v>0</v>
      </c>
      <c r="R340" s="215">
        <f>Q340*H340</f>
        <v>0</v>
      </c>
      <c r="S340" s="215">
        <v>0</v>
      </c>
      <c r="T340" s="216">
        <f>S340*H340</f>
        <v>0</v>
      </c>
      <c r="U340" s="40"/>
      <c r="V340" s="40"/>
      <c r="W340" s="40"/>
      <c r="X340" s="40"/>
      <c r="Y340" s="40"/>
      <c r="Z340" s="40"/>
      <c r="AA340" s="40"/>
      <c r="AB340" s="40"/>
      <c r="AC340" s="40"/>
      <c r="AD340" s="40"/>
      <c r="AE340" s="40"/>
      <c r="AR340" s="217" t="s">
        <v>350</v>
      </c>
      <c r="AT340" s="217" t="s">
        <v>398</v>
      </c>
      <c r="AU340" s="217" t="s">
        <v>86</v>
      </c>
      <c r="AY340" s="19" t="s">
        <v>136</v>
      </c>
      <c r="BE340" s="218">
        <f>IF(N340="základní",J340,0)</f>
        <v>0</v>
      </c>
      <c r="BF340" s="218">
        <f>IF(N340="snížená",J340,0)</f>
        <v>0</v>
      </c>
      <c r="BG340" s="218">
        <f>IF(N340="zákl. přenesená",J340,0)</f>
        <v>0</v>
      </c>
      <c r="BH340" s="218">
        <f>IF(N340="sníž. přenesená",J340,0)</f>
        <v>0</v>
      </c>
      <c r="BI340" s="218">
        <f>IF(N340="nulová",J340,0)</f>
        <v>0</v>
      </c>
      <c r="BJ340" s="19" t="s">
        <v>84</v>
      </c>
      <c r="BK340" s="218">
        <f>ROUND(I340*H340,2)</f>
        <v>0</v>
      </c>
      <c r="BL340" s="19" t="s">
        <v>237</v>
      </c>
      <c r="BM340" s="217" t="s">
        <v>844</v>
      </c>
    </row>
    <row r="341" s="2" customFormat="1" ht="16.5" customHeight="1">
      <c r="A341" s="40"/>
      <c r="B341" s="41"/>
      <c r="C341" s="206" t="s">
        <v>845</v>
      </c>
      <c r="D341" s="206" t="s">
        <v>139</v>
      </c>
      <c r="E341" s="207" t="s">
        <v>846</v>
      </c>
      <c r="F341" s="208" t="s">
        <v>847</v>
      </c>
      <c r="G341" s="209" t="s">
        <v>142</v>
      </c>
      <c r="H341" s="210">
        <v>276.80000000000001</v>
      </c>
      <c r="I341" s="211"/>
      <c r="J341" s="212">
        <f>ROUND(I341*H341,2)</f>
        <v>0</v>
      </c>
      <c r="K341" s="208" t="s">
        <v>395</v>
      </c>
      <c r="L341" s="46"/>
      <c r="M341" s="213" t="s">
        <v>19</v>
      </c>
      <c r="N341" s="214" t="s">
        <v>47</v>
      </c>
      <c r="O341" s="86"/>
      <c r="P341" s="215">
        <f>O341*H341</f>
        <v>0</v>
      </c>
      <c r="Q341" s="215">
        <v>0.00020000000000000001</v>
      </c>
      <c r="R341" s="215">
        <f>Q341*H341</f>
        <v>0.055360000000000006</v>
      </c>
      <c r="S341" s="215">
        <v>0</v>
      </c>
      <c r="T341" s="216">
        <f>S341*H341</f>
        <v>0</v>
      </c>
      <c r="U341" s="40"/>
      <c r="V341" s="40"/>
      <c r="W341" s="40"/>
      <c r="X341" s="40"/>
      <c r="Y341" s="40"/>
      <c r="Z341" s="40"/>
      <c r="AA341" s="40"/>
      <c r="AB341" s="40"/>
      <c r="AC341" s="40"/>
      <c r="AD341" s="40"/>
      <c r="AE341" s="40"/>
      <c r="AR341" s="217" t="s">
        <v>237</v>
      </c>
      <c r="AT341" s="217" t="s">
        <v>139</v>
      </c>
      <c r="AU341" s="217" t="s">
        <v>86</v>
      </c>
      <c r="AY341" s="19" t="s">
        <v>136</v>
      </c>
      <c r="BE341" s="218">
        <f>IF(N341="základní",J341,0)</f>
        <v>0</v>
      </c>
      <c r="BF341" s="218">
        <f>IF(N341="snížená",J341,0)</f>
        <v>0</v>
      </c>
      <c r="BG341" s="218">
        <f>IF(N341="zákl. přenesená",J341,0)</f>
        <v>0</v>
      </c>
      <c r="BH341" s="218">
        <f>IF(N341="sníž. přenesená",J341,0)</f>
        <v>0</v>
      </c>
      <c r="BI341" s="218">
        <f>IF(N341="nulová",J341,0)</f>
        <v>0</v>
      </c>
      <c r="BJ341" s="19" t="s">
        <v>84</v>
      </c>
      <c r="BK341" s="218">
        <f>ROUND(I341*H341,2)</f>
        <v>0</v>
      </c>
      <c r="BL341" s="19" t="s">
        <v>237</v>
      </c>
      <c r="BM341" s="217" t="s">
        <v>848</v>
      </c>
    </row>
    <row r="342" s="2" customFormat="1">
      <c r="A342" s="40"/>
      <c r="B342" s="41"/>
      <c r="C342" s="42"/>
      <c r="D342" s="219" t="s">
        <v>146</v>
      </c>
      <c r="E342" s="42"/>
      <c r="F342" s="220" t="s">
        <v>849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146</v>
      </c>
      <c r="AU342" s="19" t="s">
        <v>86</v>
      </c>
    </row>
    <row r="343" s="13" customFormat="1">
      <c r="A343" s="13"/>
      <c r="B343" s="224"/>
      <c r="C343" s="225"/>
      <c r="D343" s="226" t="s">
        <v>152</v>
      </c>
      <c r="E343" s="227" t="s">
        <v>19</v>
      </c>
      <c r="F343" s="228" t="s">
        <v>782</v>
      </c>
      <c r="G343" s="225"/>
      <c r="H343" s="229">
        <v>147.19999999999999</v>
      </c>
      <c r="I343" s="230"/>
      <c r="J343" s="225"/>
      <c r="K343" s="225"/>
      <c r="L343" s="231"/>
      <c r="M343" s="232"/>
      <c r="N343" s="233"/>
      <c r="O343" s="233"/>
      <c r="P343" s="233"/>
      <c r="Q343" s="233"/>
      <c r="R343" s="233"/>
      <c r="S343" s="233"/>
      <c r="T343" s="234"/>
      <c r="U343" s="13"/>
      <c r="V343" s="13"/>
      <c r="W343" s="13"/>
      <c r="X343" s="13"/>
      <c r="Y343" s="13"/>
      <c r="Z343" s="13"/>
      <c r="AA343" s="13"/>
      <c r="AB343" s="13"/>
      <c r="AC343" s="13"/>
      <c r="AD343" s="13"/>
      <c r="AE343" s="13"/>
      <c r="AT343" s="235" t="s">
        <v>152</v>
      </c>
      <c r="AU343" s="235" t="s">
        <v>86</v>
      </c>
      <c r="AV343" s="13" t="s">
        <v>86</v>
      </c>
      <c r="AW343" s="13" t="s">
        <v>35</v>
      </c>
      <c r="AX343" s="13" t="s">
        <v>76</v>
      </c>
      <c r="AY343" s="235" t="s">
        <v>136</v>
      </c>
    </row>
    <row r="344" s="13" customFormat="1">
      <c r="A344" s="13"/>
      <c r="B344" s="224"/>
      <c r="C344" s="225"/>
      <c r="D344" s="226" t="s">
        <v>152</v>
      </c>
      <c r="E344" s="227" t="s">
        <v>19</v>
      </c>
      <c r="F344" s="228" t="s">
        <v>850</v>
      </c>
      <c r="G344" s="225"/>
      <c r="H344" s="229">
        <v>129.59999999999999</v>
      </c>
      <c r="I344" s="230"/>
      <c r="J344" s="225"/>
      <c r="K344" s="225"/>
      <c r="L344" s="231"/>
      <c r="M344" s="232"/>
      <c r="N344" s="233"/>
      <c r="O344" s="233"/>
      <c r="P344" s="233"/>
      <c r="Q344" s="233"/>
      <c r="R344" s="233"/>
      <c r="S344" s="233"/>
      <c r="T344" s="234"/>
      <c r="U344" s="13"/>
      <c r="V344" s="13"/>
      <c r="W344" s="13"/>
      <c r="X344" s="13"/>
      <c r="Y344" s="13"/>
      <c r="Z344" s="13"/>
      <c r="AA344" s="13"/>
      <c r="AB344" s="13"/>
      <c r="AC344" s="13"/>
      <c r="AD344" s="13"/>
      <c r="AE344" s="13"/>
      <c r="AT344" s="235" t="s">
        <v>152</v>
      </c>
      <c r="AU344" s="235" t="s">
        <v>86</v>
      </c>
      <c r="AV344" s="13" t="s">
        <v>86</v>
      </c>
      <c r="AW344" s="13" t="s">
        <v>35</v>
      </c>
      <c r="AX344" s="13" t="s">
        <v>76</v>
      </c>
      <c r="AY344" s="235" t="s">
        <v>136</v>
      </c>
    </row>
    <row r="345" s="14" customFormat="1">
      <c r="A345" s="14"/>
      <c r="B345" s="236"/>
      <c r="C345" s="237"/>
      <c r="D345" s="226" t="s">
        <v>152</v>
      </c>
      <c r="E345" s="238" t="s">
        <v>19</v>
      </c>
      <c r="F345" s="239" t="s">
        <v>172</v>
      </c>
      <c r="G345" s="237"/>
      <c r="H345" s="240">
        <v>276.79999999999995</v>
      </c>
      <c r="I345" s="241"/>
      <c r="J345" s="237"/>
      <c r="K345" s="237"/>
      <c r="L345" s="242"/>
      <c r="M345" s="243"/>
      <c r="N345" s="244"/>
      <c r="O345" s="244"/>
      <c r="P345" s="244"/>
      <c r="Q345" s="244"/>
      <c r="R345" s="244"/>
      <c r="S345" s="244"/>
      <c r="T345" s="245"/>
      <c r="U345" s="14"/>
      <c r="V345" s="14"/>
      <c r="W345" s="14"/>
      <c r="X345" s="14"/>
      <c r="Y345" s="14"/>
      <c r="Z345" s="14"/>
      <c r="AA345" s="14"/>
      <c r="AB345" s="14"/>
      <c r="AC345" s="14"/>
      <c r="AD345" s="14"/>
      <c r="AE345" s="14"/>
      <c r="AT345" s="246" t="s">
        <v>152</v>
      </c>
      <c r="AU345" s="246" t="s">
        <v>86</v>
      </c>
      <c r="AV345" s="14" t="s">
        <v>144</v>
      </c>
      <c r="AW345" s="14" t="s">
        <v>35</v>
      </c>
      <c r="AX345" s="14" t="s">
        <v>84</v>
      </c>
      <c r="AY345" s="246" t="s">
        <v>136</v>
      </c>
    </row>
    <row r="346" s="2" customFormat="1" ht="24.15" customHeight="1">
      <c r="A346" s="40"/>
      <c r="B346" s="41"/>
      <c r="C346" s="206" t="s">
        <v>851</v>
      </c>
      <c r="D346" s="206" t="s">
        <v>139</v>
      </c>
      <c r="E346" s="207" t="s">
        <v>852</v>
      </c>
      <c r="F346" s="208" t="s">
        <v>853</v>
      </c>
      <c r="G346" s="209" t="s">
        <v>142</v>
      </c>
      <c r="H346" s="210">
        <v>276.80000000000001</v>
      </c>
      <c r="I346" s="211"/>
      <c r="J346" s="212">
        <f>ROUND(I346*H346,2)</f>
        <v>0</v>
      </c>
      <c r="K346" s="208" t="s">
        <v>395</v>
      </c>
      <c r="L346" s="46"/>
      <c r="M346" s="213" t="s">
        <v>19</v>
      </c>
      <c r="N346" s="214" t="s">
        <v>47</v>
      </c>
      <c r="O346" s="86"/>
      <c r="P346" s="215">
        <f>O346*H346</f>
        <v>0</v>
      </c>
      <c r="Q346" s="215">
        <v>0.00020000000000000001</v>
      </c>
      <c r="R346" s="215">
        <f>Q346*H346</f>
        <v>0.055360000000000006</v>
      </c>
      <c r="S346" s="215">
        <v>0</v>
      </c>
      <c r="T346" s="216">
        <f>S346*H346</f>
        <v>0</v>
      </c>
      <c r="U346" s="40"/>
      <c r="V346" s="40"/>
      <c r="W346" s="40"/>
      <c r="X346" s="40"/>
      <c r="Y346" s="40"/>
      <c r="Z346" s="40"/>
      <c r="AA346" s="40"/>
      <c r="AB346" s="40"/>
      <c r="AC346" s="40"/>
      <c r="AD346" s="40"/>
      <c r="AE346" s="40"/>
      <c r="AR346" s="217" t="s">
        <v>237</v>
      </c>
      <c r="AT346" s="217" t="s">
        <v>139</v>
      </c>
      <c r="AU346" s="217" t="s">
        <v>86</v>
      </c>
      <c r="AY346" s="19" t="s">
        <v>136</v>
      </c>
      <c r="BE346" s="218">
        <f>IF(N346="základní",J346,0)</f>
        <v>0</v>
      </c>
      <c r="BF346" s="218">
        <f>IF(N346="snížená",J346,0)</f>
        <v>0</v>
      </c>
      <c r="BG346" s="218">
        <f>IF(N346="zákl. přenesená",J346,0)</f>
        <v>0</v>
      </c>
      <c r="BH346" s="218">
        <f>IF(N346="sníž. přenesená",J346,0)</f>
        <v>0</v>
      </c>
      <c r="BI346" s="218">
        <f>IF(N346="nulová",J346,0)</f>
        <v>0</v>
      </c>
      <c r="BJ346" s="19" t="s">
        <v>84</v>
      </c>
      <c r="BK346" s="218">
        <f>ROUND(I346*H346,2)</f>
        <v>0</v>
      </c>
      <c r="BL346" s="19" t="s">
        <v>237</v>
      </c>
      <c r="BM346" s="217" t="s">
        <v>854</v>
      </c>
    </row>
    <row r="347" s="2" customFormat="1">
      <c r="A347" s="40"/>
      <c r="B347" s="41"/>
      <c r="C347" s="42"/>
      <c r="D347" s="219" t="s">
        <v>146</v>
      </c>
      <c r="E347" s="42"/>
      <c r="F347" s="220" t="s">
        <v>855</v>
      </c>
      <c r="G347" s="42"/>
      <c r="H347" s="42"/>
      <c r="I347" s="221"/>
      <c r="J347" s="42"/>
      <c r="K347" s="42"/>
      <c r="L347" s="46"/>
      <c r="M347" s="222"/>
      <c r="N347" s="223"/>
      <c r="O347" s="86"/>
      <c r="P347" s="86"/>
      <c r="Q347" s="86"/>
      <c r="R347" s="86"/>
      <c r="S347" s="86"/>
      <c r="T347" s="87"/>
      <c r="U347" s="40"/>
      <c r="V347" s="40"/>
      <c r="W347" s="40"/>
      <c r="X347" s="40"/>
      <c r="Y347" s="40"/>
      <c r="Z347" s="40"/>
      <c r="AA347" s="40"/>
      <c r="AB347" s="40"/>
      <c r="AC347" s="40"/>
      <c r="AD347" s="40"/>
      <c r="AE347" s="40"/>
      <c r="AT347" s="19" t="s">
        <v>146</v>
      </c>
      <c r="AU347" s="19" t="s">
        <v>86</v>
      </c>
    </row>
    <row r="348" s="2" customFormat="1" ht="24.15" customHeight="1">
      <c r="A348" s="40"/>
      <c r="B348" s="41"/>
      <c r="C348" s="206" t="s">
        <v>856</v>
      </c>
      <c r="D348" s="206" t="s">
        <v>139</v>
      </c>
      <c r="E348" s="207" t="s">
        <v>857</v>
      </c>
      <c r="F348" s="208" t="s">
        <v>858</v>
      </c>
      <c r="G348" s="209" t="s">
        <v>142</v>
      </c>
      <c r="H348" s="210">
        <v>276.80000000000001</v>
      </c>
      <c r="I348" s="211"/>
      <c r="J348" s="212">
        <f>ROUND(I348*H348,2)</f>
        <v>0</v>
      </c>
      <c r="K348" s="208" t="s">
        <v>395</v>
      </c>
      <c r="L348" s="46"/>
      <c r="M348" s="213" t="s">
        <v>19</v>
      </c>
      <c r="N348" s="214" t="s">
        <v>47</v>
      </c>
      <c r="O348" s="86"/>
      <c r="P348" s="215">
        <f>O348*H348</f>
        <v>0</v>
      </c>
      <c r="Q348" s="215">
        <v>0</v>
      </c>
      <c r="R348" s="215">
        <f>Q348*H348</f>
        <v>0</v>
      </c>
      <c r="S348" s="215">
        <v>0</v>
      </c>
      <c r="T348" s="216">
        <f>S348*H348</f>
        <v>0</v>
      </c>
      <c r="U348" s="40"/>
      <c r="V348" s="40"/>
      <c r="W348" s="40"/>
      <c r="X348" s="40"/>
      <c r="Y348" s="40"/>
      <c r="Z348" s="40"/>
      <c r="AA348" s="40"/>
      <c r="AB348" s="40"/>
      <c r="AC348" s="40"/>
      <c r="AD348" s="40"/>
      <c r="AE348" s="40"/>
      <c r="AR348" s="217" t="s">
        <v>237</v>
      </c>
      <c r="AT348" s="217" t="s">
        <v>139</v>
      </c>
      <c r="AU348" s="217" t="s">
        <v>86</v>
      </c>
      <c r="AY348" s="19" t="s">
        <v>136</v>
      </c>
      <c r="BE348" s="218">
        <f>IF(N348="základní",J348,0)</f>
        <v>0</v>
      </c>
      <c r="BF348" s="218">
        <f>IF(N348="snížená",J348,0)</f>
        <v>0</v>
      </c>
      <c r="BG348" s="218">
        <f>IF(N348="zákl. přenesená",J348,0)</f>
        <v>0</v>
      </c>
      <c r="BH348" s="218">
        <f>IF(N348="sníž. přenesená",J348,0)</f>
        <v>0</v>
      </c>
      <c r="BI348" s="218">
        <f>IF(N348="nulová",J348,0)</f>
        <v>0</v>
      </c>
      <c r="BJ348" s="19" t="s">
        <v>84</v>
      </c>
      <c r="BK348" s="218">
        <f>ROUND(I348*H348,2)</f>
        <v>0</v>
      </c>
      <c r="BL348" s="19" t="s">
        <v>237</v>
      </c>
      <c r="BM348" s="217" t="s">
        <v>859</v>
      </c>
    </row>
    <row r="349" s="2" customFormat="1">
      <c r="A349" s="40"/>
      <c r="B349" s="41"/>
      <c r="C349" s="42"/>
      <c r="D349" s="219" t="s">
        <v>146</v>
      </c>
      <c r="E349" s="42"/>
      <c r="F349" s="220" t="s">
        <v>860</v>
      </c>
      <c r="G349" s="42"/>
      <c r="H349" s="42"/>
      <c r="I349" s="221"/>
      <c r="J349" s="42"/>
      <c r="K349" s="42"/>
      <c r="L349" s="46"/>
      <c r="M349" s="222"/>
      <c r="N349" s="223"/>
      <c r="O349" s="86"/>
      <c r="P349" s="86"/>
      <c r="Q349" s="86"/>
      <c r="R349" s="86"/>
      <c r="S349" s="86"/>
      <c r="T349" s="87"/>
      <c r="U349" s="40"/>
      <c r="V349" s="40"/>
      <c r="W349" s="40"/>
      <c r="X349" s="40"/>
      <c r="Y349" s="40"/>
      <c r="Z349" s="40"/>
      <c r="AA349" s="40"/>
      <c r="AB349" s="40"/>
      <c r="AC349" s="40"/>
      <c r="AD349" s="40"/>
      <c r="AE349" s="40"/>
      <c r="AT349" s="19" t="s">
        <v>146</v>
      </c>
      <c r="AU349" s="19" t="s">
        <v>86</v>
      </c>
    </row>
    <row r="350" s="2" customFormat="1" ht="24.15" customHeight="1">
      <c r="A350" s="40"/>
      <c r="B350" s="41"/>
      <c r="C350" s="206" t="s">
        <v>861</v>
      </c>
      <c r="D350" s="206" t="s">
        <v>139</v>
      </c>
      <c r="E350" s="207" t="s">
        <v>862</v>
      </c>
      <c r="F350" s="208" t="s">
        <v>863</v>
      </c>
      <c r="G350" s="209" t="s">
        <v>198</v>
      </c>
      <c r="H350" s="210">
        <v>147.19999999999999</v>
      </c>
      <c r="I350" s="211"/>
      <c r="J350" s="212">
        <f>ROUND(I350*H350,2)</f>
        <v>0</v>
      </c>
      <c r="K350" s="208" t="s">
        <v>395</v>
      </c>
      <c r="L350" s="46"/>
      <c r="M350" s="213" t="s">
        <v>19</v>
      </c>
      <c r="N350" s="214" t="s">
        <v>47</v>
      </c>
      <c r="O350" s="86"/>
      <c r="P350" s="215">
        <f>O350*H350</f>
        <v>0</v>
      </c>
      <c r="Q350" s="215">
        <v>0</v>
      </c>
      <c r="R350" s="215">
        <f>Q350*H350</f>
        <v>0</v>
      </c>
      <c r="S350" s="215">
        <v>0</v>
      </c>
      <c r="T350" s="216">
        <f>S350*H350</f>
        <v>0</v>
      </c>
      <c r="U350" s="40"/>
      <c r="V350" s="40"/>
      <c r="W350" s="40"/>
      <c r="X350" s="40"/>
      <c r="Y350" s="40"/>
      <c r="Z350" s="40"/>
      <c r="AA350" s="40"/>
      <c r="AB350" s="40"/>
      <c r="AC350" s="40"/>
      <c r="AD350" s="40"/>
      <c r="AE350" s="40"/>
      <c r="AR350" s="217" t="s">
        <v>237</v>
      </c>
      <c r="AT350" s="217" t="s">
        <v>139</v>
      </c>
      <c r="AU350" s="217" t="s">
        <v>86</v>
      </c>
      <c r="AY350" s="19" t="s">
        <v>136</v>
      </c>
      <c r="BE350" s="218">
        <f>IF(N350="základní",J350,0)</f>
        <v>0</v>
      </c>
      <c r="BF350" s="218">
        <f>IF(N350="snížená",J350,0)</f>
        <v>0</v>
      </c>
      <c r="BG350" s="218">
        <f>IF(N350="zákl. přenesená",J350,0)</f>
        <v>0</v>
      </c>
      <c r="BH350" s="218">
        <f>IF(N350="sníž. přenesená",J350,0)</f>
        <v>0</v>
      </c>
      <c r="BI350" s="218">
        <f>IF(N350="nulová",J350,0)</f>
        <v>0</v>
      </c>
      <c r="BJ350" s="19" t="s">
        <v>84</v>
      </c>
      <c r="BK350" s="218">
        <f>ROUND(I350*H350,2)</f>
        <v>0</v>
      </c>
      <c r="BL350" s="19" t="s">
        <v>237</v>
      </c>
      <c r="BM350" s="217" t="s">
        <v>864</v>
      </c>
    </row>
    <row r="351" s="2" customFormat="1">
      <c r="A351" s="40"/>
      <c r="B351" s="41"/>
      <c r="C351" s="42"/>
      <c r="D351" s="219" t="s">
        <v>146</v>
      </c>
      <c r="E351" s="42"/>
      <c r="F351" s="220" t="s">
        <v>865</v>
      </c>
      <c r="G351" s="42"/>
      <c r="H351" s="42"/>
      <c r="I351" s="221"/>
      <c r="J351" s="42"/>
      <c r="K351" s="42"/>
      <c r="L351" s="46"/>
      <c r="M351" s="222"/>
      <c r="N351" s="223"/>
      <c r="O351" s="86"/>
      <c r="P351" s="86"/>
      <c r="Q351" s="86"/>
      <c r="R351" s="86"/>
      <c r="S351" s="86"/>
      <c r="T351" s="87"/>
      <c r="U351" s="40"/>
      <c r="V351" s="40"/>
      <c r="W351" s="40"/>
      <c r="X351" s="40"/>
      <c r="Y351" s="40"/>
      <c r="Z351" s="40"/>
      <c r="AA351" s="40"/>
      <c r="AB351" s="40"/>
      <c r="AC351" s="40"/>
      <c r="AD351" s="40"/>
      <c r="AE351" s="40"/>
      <c r="AT351" s="19" t="s">
        <v>146</v>
      </c>
      <c r="AU351" s="19" t="s">
        <v>86</v>
      </c>
    </row>
    <row r="352" s="13" customFormat="1">
      <c r="A352" s="13"/>
      <c r="B352" s="224"/>
      <c r="C352" s="225"/>
      <c r="D352" s="226" t="s">
        <v>152</v>
      </c>
      <c r="E352" s="227" t="s">
        <v>19</v>
      </c>
      <c r="F352" s="228" t="s">
        <v>782</v>
      </c>
      <c r="G352" s="225"/>
      <c r="H352" s="229">
        <v>147.19999999999999</v>
      </c>
      <c r="I352" s="230"/>
      <c r="J352" s="225"/>
      <c r="K352" s="225"/>
      <c r="L352" s="231"/>
      <c r="M352" s="232"/>
      <c r="N352" s="233"/>
      <c r="O352" s="233"/>
      <c r="P352" s="233"/>
      <c r="Q352" s="233"/>
      <c r="R352" s="233"/>
      <c r="S352" s="233"/>
      <c r="T352" s="234"/>
      <c r="U352" s="13"/>
      <c r="V352" s="13"/>
      <c r="W352" s="13"/>
      <c r="X352" s="13"/>
      <c r="Y352" s="13"/>
      <c r="Z352" s="13"/>
      <c r="AA352" s="13"/>
      <c r="AB352" s="13"/>
      <c r="AC352" s="13"/>
      <c r="AD352" s="13"/>
      <c r="AE352" s="13"/>
      <c r="AT352" s="235" t="s">
        <v>152</v>
      </c>
      <c r="AU352" s="235" t="s">
        <v>86</v>
      </c>
      <c r="AV352" s="13" t="s">
        <v>86</v>
      </c>
      <c r="AW352" s="13" t="s">
        <v>35</v>
      </c>
      <c r="AX352" s="13" t="s">
        <v>84</v>
      </c>
      <c r="AY352" s="235" t="s">
        <v>136</v>
      </c>
    </row>
    <row r="353" s="2" customFormat="1" ht="24.15" customHeight="1">
      <c r="A353" s="40"/>
      <c r="B353" s="41"/>
      <c r="C353" s="206" t="s">
        <v>866</v>
      </c>
      <c r="D353" s="206" t="s">
        <v>139</v>
      </c>
      <c r="E353" s="207" t="s">
        <v>867</v>
      </c>
      <c r="F353" s="208" t="s">
        <v>868</v>
      </c>
      <c r="G353" s="209" t="s">
        <v>142</v>
      </c>
      <c r="H353" s="210">
        <v>276.80000000000001</v>
      </c>
      <c r="I353" s="211"/>
      <c r="J353" s="212">
        <f>ROUND(I353*H353,2)</f>
        <v>0</v>
      </c>
      <c r="K353" s="208" t="s">
        <v>395</v>
      </c>
      <c r="L353" s="46"/>
      <c r="M353" s="213" t="s">
        <v>19</v>
      </c>
      <c r="N353" s="214" t="s">
        <v>47</v>
      </c>
      <c r="O353" s="86"/>
      <c r="P353" s="215">
        <f>O353*H353</f>
        <v>0</v>
      </c>
      <c r="Q353" s="215">
        <v>1.0000000000000001E-05</v>
      </c>
      <c r="R353" s="215">
        <f>Q353*H353</f>
        <v>0.0027680000000000005</v>
      </c>
      <c r="S353" s="215">
        <v>0</v>
      </c>
      <c r="T353" s="216">
        <f>S353*H353</f>
        <v>0</v>
      </c>
      <c r="U353" s="40"/>
      <c r="V353" s="40"/>
      <c r="W353" s="40"/>
      <c r="X353" s="40"/>
      <c r="Y353" s="40"/>
      <c r="Z353" s="40"/>
      <c r="AA353" s="40"/>
      <c r="AB353" s="40"/>
      <c r="AC353" s="40"/>
      <c r="AD353" s="40"/>
      <c r="AE353" s="40"/>
      <c r="AR353" s="217" t="s">
        <v>237</v>
      </c>
      <c r="AT353" s="217" t="s">
        <v>139</v>
      </c>
      <c r="AU353" s="217" t="s">
        <v>86</v>
      </c>
      <c r="AY353" s="19" t="s">
        <v>136</v>
      </c>
      <c r="BE353" s="218">
        <f>IF(N353="základní",J353,0)</f>
        <v>0</v>
      </c>
      <c r="BF353" s="218">
        <f>IF(N353="snížená",J353,0)</f>
        <v>0</v>
      </c>
      <c r="BG353" s="218">
        <f>IF(N353="zákl. přenesená",J353,0)</f>
        <v>0</v>
      </c>
      <c r="BH353" s="218">
        <f>IF(N353="sníž. přenesená",J353,0)</f>
        <v>0</v>
      </c>
      <c r="BI353" s="218">
        <f>IF(N353="nulová",J353,0)</f>
        <v>0</v>
      </c>
      <c r="BJ353" s="19" t="s">
        <v>84</v>
      </c>
      <c r="BK353" s="218">
        <f>ROUND(I353*H353,2)</f>
        <v>0</v>
      </c>
      <c r="BL353" s="19" t="s">
        <v>237</v>
      </c>
      <c r="BM353" s="217" t="s">
        <v>869</v>
      </c>
    </row>
    <row r="354" s="2" customFormat="1">
      <c r="A354" s="40"/>
      <c r="B354" s="41"/>
      <c r="C354" s="42"/>
      <c r="D354" s="219" t="s">
        <v>146</v>
      </c>
      <c r="E354" s="42"/>
      <c r="F354" s="220" t="s">
        <v>870</v>
      </c>
      <c r="G354" s="42"/>
      <c r="H354" s="42"/>
      <c r="I354" s="221"/>
      <c r="J354" s="42"/>
      <c r="K354" s="42"/>
      <c r="L354" s="46"/>
      <c r="M354" s="248"/>
      <c r="N354" s="249"/>
      <c r="O354" s="250"/>
      <c r="P354" s="250"/>
      <c r="Q354" s="250"/>
      <c r="R354" s="250"/>
      <c r="S354" s="250"/>
      <c r="T354" s="251"/>
      <c r="U354" s="40"/>
      <c r="V354" s="40"/>
      <c r="W354" s="40"/>
      <c r="X354" s="40"/>
      <c r="Y354" s="40"/>
      <c r="Z354" s="40"/>
      <c r="AA354" s="40"/>
      <c r="AB354" s="40"/>
      <c r="AC354" s="40"/>
      <c r="AD354" s="40"/>
      <c r="AE354" s="40"/>
      <c r="AT354" s="19" t="s">
        <v>146</v>
      </c>
      <c r="AU354" s="19" t="s">
        <v>86</v>
      </c>
    </row>
    <row r="355" s="2" customFormat="1" ht="6.96" customHeight="1">
      <c r="A355" s="40"/>
      <c r="B355" s="61"/>
      <c r="C355" s="62"/>
      <c r="D355" s="62"/>
      <c r="E355" s="62"/>
      <c r="F355" s="62"/>
      <c r="G355" s="62"/>
      <c r="H355" s="62"/>
      <c r="I355" s="62"/>
      <c r="J355" s="62"/>
      <c r="K355" s="62"/>
      <c r="L355" s="46"/>
      <c r="M355" s="40"/>
      <c r="O355" s="40"/>
      <c r="P355" s="40"/>
      <c r="Q355" s="40"/>
      <c r="R355" s="40"/>
      <c r="S355" s="40"/>
      <c r="T355" s="40"/>
      <c r="U355" s="40"/>
      <c r="V355" s="40"/>
      <c r="W355" s="40"/>
      <c r="X355" s="40"/>
      <c r="Y355" s="40"/>
      <c r="Z355" s="40"/>
      <c r="AA355" s="40"/>
      <c r="AB355" s="40"/>
      <c r="AC355" s="40"/>
      <c r="AD355" s="40"/>
      <c r="AE355" s="40"/>
    </row>
  </sheetData>
  <sheetProtection sheet="1" autoFilter="0" formatColumns="0" formatRows="0" objects="1" scenarios="1" spinCount="100000" saltValue="Qp7v6kEbqwFXXk8LmHst0I0rOIa+21Ue+gdMDM3AFBo42L4vvDID9Zs/S/0fRwueyZyTGHa7yX5h/WUg/+tSEA==" hashValue="B+7+e/8qhbWWFq1KsoJo0ra2vmmTxKsD2L/RhI6pENsmv8fBVxX7wm4VUut7ar53IBinxxfINI/pA+GemSTQ3A==" algorithmName="SHA-512" password="CC35"/>
  <autoFilter ref="C95:K354"/>
  <mergeCells count="9">
    <mergeCell ref="E7:H7"/>
    <mergeCell ref="E9:H9"/>
    <mergeCell ref="E18:H18"/>
    <mergeCell ref="E27:H27"/>
    <mergeCell ref="E48:H48"/>
    <mergeCell ref="E50:H50"/>
    <mergeCell ref="E86:H86"/>
    <mergeCell ref="E88:H88"/>
    <mergeCell ref="L2:V2"/>
  </mergeCells>
  <hyperlinks>
    <hyperlink ref="F100" r:id="rId1" display="https://podminky.urs.cz/item/CS_URS_2025_01/317141442"/>
    <hyperlink ref="F102" r:id="rId2" display="https://podminky.urs.cz/item/CS_URS_2025_01/342272225"/>
    <hyperlink ref="F105" r:id="rId3" display="https://podminky.urs.cz/item/CS_URS_2025_01/342272245"/>
    <hyperlink ref="F109" r:id="rId4" display="https://podminky.urs.cz/item/CS_URS_2025_01/612131101"/>
    <hyperlink ref="F111" r:id="rId5" display="https://podminky.urs.cz/item/CS_URS_2025_01/612142001"/>
    <hyperlink ref="F114" r:id="rId6" display="https://podminky.urs.cz/item/CS_URS_2025_01/612331121"/>
    <hyperlink ref="F117" r:id="rId7" display="https://podminky.urs.cz/item/CS_URS_2023_02/642944121"/>
    <hyperlink ref="F122" r:id="rId8" display="https://podminky.urs.cz/item/CS_URS_2023_02/952901111"/>
    <hyperlink ref="F126" r:id="rId9" display="https://podminky.urs.cz/item/CS_URS_2025_01/998018001"/>
    <hyperlink ref="F128" r:id="rId10" display="https://podminky.urs.cz/item/CS_URS_2025_01/998018011"/>
    <hyperlink ref="F132" r:id="rId11" display="https://podminky.urs.cz/item/CS_URS_2025_01/711111051"/>
    <hyperlink ref="F135" r:id="rId12" display="https://podminky.urs.cz/item/CS_URS_2025_01/711112051"/>
    <hyperlink ref="F146" r:id="rId13" display="https://podminky.urs.cz/item/CS_URS_2025_01/998711121"/>
    <hyperlink ref="F149" r:id="rId14" display="https://podminky.urs.cz/item/CS_URS_2025_01/725244906"/>
    <hyperlink ref="F160" r:id="rId15" display="https://podminky.urs.cz/item/CS_URS_2025_01/751111012"/>
    <hyperlink ref="F168" r:id="rId16" display="https://podminky.urs.cz/item/CS_URS_2025_01/751511003"/>
    <hyperlink ref="F172" r:id="rId17" display="https://podminky.urs.cz/item/CS_URS_2025_01/998751121"/>
    <hyperlink ref="F175" r:id="rId18" display="https://podminky.urs.cz/item/CS_URS_2025_01/763131461"/>
    <hyperlink ref="F182" r:id="rId19" display="https://podminky.urs.cz/item/CS_URS_2025_01/763164640"/>
    <hyperlink ref="F186" r:id="rId20" display="https://podminky.urs.cz/item/CS_URS_2025_01/763431001"/>
    <hyperlink ref="F193" r:id="rId21" display="https://podminky.urs.cz/item/CS_URS_2025_01/763431201"/>
    <hyperlink ref="F196" r:id="rId22" display="https://podminky.urs.cz/item/CS_URS_2025_01/998763331"/>
    <hyperlink ref="F199" r:id="rId23" display="https://podminky.urs.cz/item/CS_URS_2025_01/766660002"/>
    <hyperlink ref="F205" r:id="rId24" display="https://podminky.urs.cz/item/CS_URS_2025_01/766811111"/>
    <hyperlink ref="F227" r:id="rId25" display="https://podminky.urs.cz/item/CS_URS_2025_01/998766121"/>
    <hyperlink ref="F230" r:id="rId26" display="https://podminky.urs.cz/item/CS_URS_2025_01/767646411"/>
    <hyperlink ref="F235" r:id="rId27" display="https://podminky.urs.cz/item/CS_URS_2025_01/767810113"/>
    <hyperlink ref="F241" r:id="rId28" display="https://podminky.urs.cz/item/CS_URS_2025_01/998767121"/>
    <hyperlink ref="F246" r:id="rId29" display="https://podminky.urs.cz/item/CS_URS_2023_02/771161011"/>
    <hyperlink ref="F251" r:id="rId30" display="https://podminky.urs.cz/item/CS_URS_2023_02/771474113"/>
    <hyperlink ref="F259" r:id="rId31" display="https://podminky.urs.cz/item/CS_URS_2023_02/771577114"/>
    <hyperlink ref="F261" r:id="rId32" display="https://podminky.urs.cz/item/CS_URS_2023_02/775141124"/>
    <hyperlink ref="F263" r:id="rId33" display="https://podminky.urs.cz/item/CS_URS_2025_01/998771121"/>
    <hyperlink ref="F266" r:id="rId34" display="https://podminky.urs.cz/item/CS_URS_2023_02/776111311"/>
    <hyperlink ref="F269" r:id="rId35" display="https://podminky.urs.cz/item/CS_URS_2023_02/776121112"/>
    <hyperlink ref="F271" r:id="rId36" display="https://podminky.urs.cz/item/CS_URS_2023_02/776141114"/>
    <hyperlink ref="F273" r:id="rId37" display="https://podminky.urs.cz/item/CS_URS_2023_02/776231111"/>
    <hyperlink ref="F278" r:id="rId38" display="https://podminky.urs.cz/item/CS_URS_2023_02/776411224"/>
    <hyperlink ref="F281" r:id="rId39" display="https://podminky.urs.cz/item/CS_URS_2023_02/776421311"/>
    <hyperlink ref="F288" r:id="rId40" display="https://podminky.urs.cz/item/CS_URS_2023_02/998776102"/>
    <hyperlink ref="F290" r:id="rId41" display="https://podminky.urs.cz/item/CS_URS_2025_01/998776121"/>
    <hyperlink ref="F293" r:id="rId42" display="https://podminky.urs.cz/item/CS_URS_2023_02/781121011"/>
    <hyperlink ref="F296" r:id="rId43" display="https://podminky.urs.cz/item/CS_URS_2023_02/781151031"/>
    <hyperlink ref="F298" r:id="rId44" display="https://podminky.urs.cz/item/CS_URS_2023_02/781151041"/>
    <hyperlink ref="F301" r:id="rId45" display="https://podminky.urs.cz/item/CS_URS_2023_02/781474113"/>
    <hyperlink ref="F305" r:id="rId46" display="https://podminky.urs.cz/item/CS_URS_2023_02/781477114"/>
    <hyperlink ref="F307" r:id="rId47" display="https://podminky.urs.cz/item/CS_URS_2025_01/781491021"/>
    <hyperlink ref="F312" r:id="rId48" display="https://podminky.urs.cz/item/CS_URS_2023_02/781494511"/>
    <hyperlink ref="F315" r:id="rId49" display="https://podminky.urs.cz/item/CS_URS_2023_02/781495115"/>
    <hyperlink ref="F318" r:id="rId50" display="https://podminky.urs.cz/item/CS_URS_2025_01/998781121"/>
    <hyperlink ref="F321" r:id="rId51" display="https://podminky.urs.cz/item/CS_URS_2023_02/783301303"/>
    <hyperlink ref="F323" r:id="rId52" display="https://podminky.urs.cz/item/CS_URS_2023_02/783301401"/>
    <hyperlink ref="F325" r:id="rId53" display="https://podminky.urs.cz/item/CS_URS_2023_02/783314101"/>
    <hyperlink ref="F327" r:id="rId54" display="https://podminky.urs.cz/item/CS_URS_2023_02/783315101"/>
    <hyperlink ref="F329" r:id="rId55" display="https://podminky.urs.cz/item/CS_URS_2023_02/783317101"/>
    <hyperlink ref="F332" r:id="rId56" display="https://podminky.urs.cz/item/CS_URS_2023_02/783343101"/>
    <hyperlink ref="F335" r:id="rId57" display="https://podminky.urs.cz/item/CS_URS_2023_02/784171101"/>
    <hyperlink ref="F337" r:id="rId58" display="https://podminky.urs.cz/item/CS_URS_2023_02/784171111"/>
    <hyperlink ref="F339" r:id="rId59" display="https://podminky.urs.cz/item/CS_URS_2023_02/784171121"/>
    <hyperlink ref="F342" r:id="rId60" display="https://podminky.urs.cz/item/CS_URS_2023_02/784181101"/>
    <hyperlink ref="F347" r:id="rId61" display="https://podminky.urs.cz/item/CS_URS_2023_02/784221111"/>
    <hyperlink ref="F349" r:id="rId62" display="https://podminky.urs.cz/item/CS_URS_2023_02/784221131"/>
    <hyperlink ref="F351" r:id="rId63" display="https://podminky.urs.cz/item/CS_URS_2023_02/784221133"/>
    <hyperlink ref="F354" r:id="rId64" display="https://podminky.urs.cz/item/CS_URS_2023_02/784221155"/>
  </hyperlinks>
  <pageMargins left="0.39375" right="0.39375" top="0.39375" bottom="0.39375" header="0" footer="0"/>
  <pageSetup paperSize="9" orientation="landscape" blackAndWhite="1" fitToHeight="100"/>
  <headerFooter>
    <oddFooter>&amp;CStrana &amp;P z &amp;N</oddFooter>
  </headerFooter>
  <drawing r:id="rId65"/>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871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ROUND(J79,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ROUND((SUM(BE79:BE81)),  2)</f>
        <v>0</v>
      </c>
      <c r="G33" s="40"/>
      <c r="H33" s="40"/>
      <c r="I33" s="150">
        <v>0.20999999999999999</v>
      </c>
      <c r="J33" s="149">
        <f>ROUND(((SUM(BE79:BE81))*I33),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ROUND((SUM(BF79:BF81)),  2)</f>
        <v>0</v>
      </c>
      <c r="G34" s="40"/>
      <c r="H34" s="40"/>
      <c r="I34" s="150">
        <v>0.12</v>
      </c>
      <c r="J34" s="149">
        <f>ROUND(((SUM(BF79:BF81))*I34),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ROUND((SUM(BG79:BG81)),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ROUND((SUM(BH79:BH81)),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ROUND((SUM(BI79:BI81)),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 Vybavení</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J79</f>
        <v>0</v>
      </c>
      <c r="K59" s="42"/>
      <c r="L59" s="136"/>
      <c r="S59" s="40"/>
      <c r="T59" s="40"/>
      <c r="U59" s="40"/>
      <c r="V59" s="40"/>
      <c r="W59" s="40"/>
      <c r="X59" s="40"/>
      <c r="Y59" s="40"/>
      <c r="Z59" s="40"/>
      <c r="AA59" s="40"/>
      <c r="AB59" s="40"/>
      <c r="AC59" s="40"/>
      <c r="AD59" s="40"/>
      <c r="AE59" s="40"/>
      <c r="AU59" s="19" t="s">
        <v>108</v>
      </c>
    </row>
    <row r="60" s="2" customFormat="1" ht="21.84" customHeight="1">
      <c r="A60" s="40"/>
      <c r="B60" s="41"/>
      <c r="C60" s="42"/>
      <c r="D60" s="42"/>
      <c r="E60" s="42"/>
      <c r="F60" s="42"/>
      <c r="G60" s="42"/>
      <c r="H60" s="42"/>
      <c r="I60" s="42"/>
      <c r="J60" s="42"/>
      <c r="K60" s="42"/>
      <c r="L60" s="136"/>
      <c r="S60" s="40"/>
      <c r="T60" s="40"/>
      <c r="U60" s="40"/>
      <c r="V60" s="40"/>
      <c r="W60" s="40"/>
      <c r="X60" s="40"/>
      <c r="Y60" s="40"/>
      <c r="Z60" s="40"/>
      <c r="AA60" s="40"/>
      <c r="AB60" s="40"/>
      <c r="AC60" s="40"/>
      <c r="AD60" s="40"/>
      <c r="AE60" s="40"/>
    </row>
    <row r="61" s="2" customFormat="1" ht="6.96" customHeight="1">
      <c r="A61" s="40"/>
      <c r="B61" s="61"/>
      <c r="C61" s="62"/>
      <c r="D61" s="62"/>
      <c r="E61" s="62"/>
      <c r="F61" s="62"/>
      <c r="G61" s="62"/>
      <c r="H61" s="62"/>
      <c r="I61" s="62"/>
      <c r="J61" s="62"/>
      <c r="K61" s="62"/>
      <c r="L61" s="136"/>
      <c r="S61" s="40"/>
      <c r="T61" s="40"/>
      <c r="U61" s="40"/>
      <c r="V61" s="40"/>
      <c r="W61" s="40"/>
      <c r="X61" s="40"/>
      <c r="Y61" s="40"/>
      <c r="Z61" s="40"/>
      <c r="AA61" s="40"/>
      <c r="AB61" s="40"/>
      <c r="AC61" s="40"/>
      <c r="AD61" s="40"/>
      <c r="AE61" s="40"/>
    </row>
    <row r="65" s="2" customFormat="1" ht="6.96" customHeight="1">
      <c r="A65" s="40"/>
      <c r="B65" s="63"/>
      <c r="C65" s="64"/>
      <c r="D65" s="64"/>
      <c r="E65" s="64"/>
      <c r="F65" s="64"/>
      <c r="G65" s="64"/>
      <c r="H65" s="64"/>
      <c r="I65" s="64"/>
      <c r="J65" s="64"/>
      <c r="K65" s="64"/>
      <c r="L65" s="136"/>
      <c r="S65" s="40"/>
      <c r="T65" s="40"/>
      <c r="U65" s="40"/>
      <c r="V65" s="40"/>
      <c r="W65" s="40"/>
      <c r="X65" s="40"/>
      <c r="Y65" s="40"/>
      <c r="Z65" s="40"/>
      <c r="AA65" s="40"/>
      <c r="AB65" s="40"/>
      <c r="AC65" s="40"/>
      <c r="AD65" s="40"/>
      <c r="AE65" s="40"/>
    </row>
    <row r="66" s="2" customFormat="1" ht="24.96" customHeight="1">
      <c r="A66" s="40"/>
      <c r="B66" s="41"/>
      <c r="C66" s="25" t="s">
        <v>121</v>
      </c>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12" customHeight="1">
      <c r="A68" s="40"/>
      <c r="B68" s="41"/>
      <c r="C68" s="34" t="s">
        <v>16</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6.5" customHeight="1">
      <c r="A69" s="40"/>
      <c r="B69" s="41"/>
      <c r="C69" s="42"/>
      <c r="D69" s="42"/>
      <c r="E69" s="162" t="str">
        <f>E7</f>
        <v>Rekonstrukce hygienického zařízení, MŠ Paraplíčko Havířov</v>
      </c>
      <c r="F69" s="34"/>
      <c r="G69" s="34"/>
      <c r="H69" s="34"/>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103</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71" t="str">
        <f>E9</f>
        <v>03 - Vybavení</v>
      </c>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21</v>
      </c>
      <c r="D73" s="42"/>
      <c r="E73" s="42"/>
      <c r="F73" s="29" t="str">
        <f>F12</f>
        <v>ul. Mozartova 1092/2</v>
      </c>
      <c r="G73" s="42"/>
      <c r="H73" s="42"/>
      <c r="I73" s="34" t="s">
        <v>23</v>
      </c>
      <c r="J73" s="74" t="str">
        <f>IF(J12="","",J12)</f>
        <v>30. 1. 2025</v>
      </c>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5.15" customHeight="1">
      <c r="A75" s="40"/>
      <c r="B75" s="41"/>
      <c r="C75" s="34" t="s">
        <v>25</v>
      </c>
      <c r="D75" s="42"/>
      <c r="E75" s="42"/>
      <c r="F75" s="29" t="str">
        <f>E15</f>
        <v>MŠ Paraplíčko, Havířov, p.o.</v>
      </c>
      <c r="G75" s="42"/>
      <c r="H75" s="42"/>
      <c r="I75" s="34" t="s">
        <v>33</v>
      </c>
      <c r="J75" s="38" t="str">
        <f>E21</f>
        <v xml:space="preserve"> </v>
      </c>
      <c r="K75" s="42"/>
      <c r="L75" s="136"/>
      <c r="S75" s="40"/>
      <c r="T75" s="40"/>
      <c r="U75" s="40"/>
      <c r="V75" s="40"/>
      <c r="W75" s="40"/>
      <c r="X75" s="40"/>
      <c r="Y75" s="40"/>
      <c r="Z75" s="40"/>
      <c r="AA75" s="40"/>
      <c r="AB75" s="40"/>
      <c r="AC75" s="40"/>
      <c r="AD75" s="40"/>
      <c r="AE75" s="40"/>
    </row>
    <row r="76" s="2" customFormat="1" ht="15.15" customHeight="1">
      <c r="A76" s="40"/>
      <c r="B76" s="41"/>
      <c r="C76" s="34" t="s">
        <v>31</v>
      </c>
      <c r="D76" s="42"/>
      <c r="E76" s="42"/>
      <c r="F76" s="29" t="str">
        <f>IF(E18="","",E18)</f>
        <v>Vyplň údaj</v>
      </c>
      <c r="G76" s="42"/>
      <c r="H76" s="42"/>
      <c r="I76" s="34" t="s">
        <v>36</v>
      </c>
      <c r="J76" s="38" t="str">
        <f>E24</f>
        <v>Amun Pro s.r.o.</v>
      </c>
      <c r="K76" s="42"/>
      <c r="L76" s="136"/>
      <c r="S76" s="40"/>
      <c r="T76" s="40"/>
      <c r="U76" s="40"/>
      <c r="V76" s="40"/>
      <c r="W76" s="40"/>
      <c r="X76" s="40"/>
      <c r="Y76" s="40"/>
      <c r="Z76" s="40"/>
      <c r="AA76" s="40"/>
      <c r="AB76" s="40"/>
      <c r="AC76" s="40"/>
      <c r="AD76" s="40"/>
      <c r="AE76" s="40"/>
    </row>
    <row r="77" s="2" customFormat="1" ht="10.32"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11" customFormat="1" ht="29.28" customHeight="1">
      <c r="A78" s="179"/>
      <c r="B78" s="180"/>
      <c r="C78" s="181" t="s">
        <v>122</v>
      </c>
      <c r="D78" s="182" t="s">
        <v>61</v>
      </c>
      <c r="E78" s="182" t="s">
        <v>57</v>
      </c>
      <c r="F78" s="182" t="s">
        <v>58</v>
      </c>
      <c r="G78" s="182" t="s">
        <v>123</v>
      </c>
      <c r="H78" s="182" t="s">
        <v>124</v>
      </c>
      <c r="I78" s="182" t="s">
        <v>125</v>
      </c>
      <c r="J78" s="182" t="s">
        <v>107</v>
      </c>
      <c r="K78" s="183" t="s">
        <v>126</v>
      </c>
      <c r="L78" s="184"/>
      <c r="M78" s="94" t="s">
        <v>19</v>
      </c>
      <c r="N78" s="95" t="s">
        <v>46</v>
      </c>
      <c r="O78" s="95" t="s">
        <v>127</v>
      </c>
      <c r="P78" s="95" t="s">
        <v>128</v>
      </c>
      <c r="Q78" s="95" t="s">
        <v>129</v>
      </c>
      <c r="R78" s="95" t="s">
        <v>130</v>
      </c>
      <c r="S78" s="95" t="s">
        <v>131</v>
      </c>
      <c r="T78" s="96" t="s">
        <v>132</v>
      </c>
      <c r="U78" s="179"/>
      <c r="V78" s="179"/>
      <c r="W78" s="179"/>
      <c r="X78" s="179"/>
      <c r="Y78" s="179"/>
      <c r="Z78" s="179"/>
      <c r="AA78" s="179"/>
      <c r="AB78" s="179"/>
      <c r="AC78" s="179"/>
      <c r="AD78" s="179"/>
      <c r="AE78" s="179"/>
    </row>
    <row r="79" s="2" customFormat="1" ht="22.8" customHeight="1">
      <c r="A79" s="40"/>
      <c r="B79" s="41"/>
      <c r="C79" s="101" t="s">
        <v>133</v>
      </c>
      <c r="D79" s="42"/>
      <c r="E79" s="42"/>
      <c r="F79" s="42"/>
      <c r="G79" s="42"/>
      <c r="H79" s="42"/>
      <c r="I79" s="42"/>
      <c r="J79" s="185">
        <f>BK79</f>
        <v>0</v>
      </c>
      <c r="K79" s="42"/>
      <c r="L79" s="46"/>
      <c r="M79" s="97"/>
      <c r="N79" s="186"/>
      <c r="O79" s="98"/>
      <c r="P79" s="187">
        <f>SUM(P80:P81)</f>
        <v>0</v>
      </c>
      <c r="Q79" s="98"/>
      <c r="R79" s="187">
        <f>SUM(R80:R81)</f>
        <v>0</v>
      </c>
      <c r="S79" s="98"/>
      <c r="T79" s="188">
        <f>SUM(T80:T81)</f>
        <v>0</v>
      </c>
      <c r="U79" s="40"/>
      <c r="V79" s="40"/>
      <c r="W79" s="40"/>
      <c r="X79" s="40"/>
      <c r="Y79" s="40"/>
      <c r="Z79" s="40"/>
      <c r="AA79" s="40"/>
      <c r="AB79" s="40"/>
      <c r="AC79" s="40"/>
      <c r="AD79" s="40"/>
      <c r="AE79" s="40"/>
      <c r="AT79" s="19" t="s">
        <v>75</v>
      </c>
      <c r="AU79" s="19" t="s">
        <v>108</v>
      </c>
      <c r="BK79" s="189">
        <f>SUM(BK80:BK81)</f>
        <v>0</v>
      </c>
    </row>
    <row r="80" s="2" customFormat="1" ht="16.5" customHeight="1">
      <c r="A80" s="40"/>
      <c r="B80" s="41"/>
      <c r="C80" s="206" t="s">
        <v>84</v>
      </c>
      <c r="D80" s="206" t="s">
        <v>139</v>
      </c>
      <c r="E80" s="207" t="s">
        <v>872</v>
      </c>
      <c r="F80" s="208" t="s">
        <v>873</v>
      </c>
      <c r="G80" s="209" t="s">
        <v>457</v>
      </c>
      <c r="H80" s="210">
        <v>15</v>
      </c>
      <c r="I80" s="211"/>
      <c r="J80" s="212">
        <f>ROUND(I80*H80,2)</f>
        <v>0</v>
      </c>
      <c r="K80" s="208" t="s">
        <v>19</v>
      </c>
      <c r="L80" s="46"/>
      <c r="M80" s="213" t="s">
        <v>19</v>
      </c>
      <c r="N80" s="214" t="s">
        <v>47</v>
      </c>
      <c r="O80" s="86"/>
      <c r="P80" s="215">
        <f>O80*H80</f>
        <v>0</v>
      </c>
      <c r="Q80" s="215">
        <v>0</v>
      </c>
      <c r="R80" s="215">
        <f>Q80*H80</f>
        <v>0</v>
      </c>
      <c r="S80" s="215">
        <v>0</v>
      </c>
      <c r="T80" s="216">
        <f>S80*H80</f>
        <v>0</v>
      </c>
      <c r="U80" s="40"/>
      <c r="V80" s="40"/>
      <c r="W80" s="40"/>
      <c r="X80" s="40"/>
      <c r="Y80" s="40"/>
      <c r="Z80" s="40"/>
      <c r="AA80" s="40"/>
      <c r="AB80" s="40"/>
      <c r="AC80" s="40"/>
      <c r="AD80" s="40"/>
      <c r="AE80" s="40"/>
      <c r="AR80" s="217" t="s">
        <v>144</v>
      </c>
      <c r="AT80" s="217" t="s">
        <v>139</v>
      </c>
      <c r="AU80" s="217" t="s">
        <v>76</v>
      </c>
      <c r="AY80" s="19" t="s">
        <v>136</v>
      </c>
      <c r="BE80" s="218">
        <f>IF(N80="základní",J80,0)</f>
        <v>0</v>
      </c>
      <c r="BF80" s="218">
        <f>IF(N80="snížená",J80,0)</f>
        <v>0</v>
      </c>
      <c r="BG80" s="218">
        <f>IF(N80="zákl. přenesená",J80,0)</f>
        <v>0</v>
      </c>
      <c r="BH80" s="218">
        <f>IF(N80="sníž. přenesená",J80,0)</f>
        <v>0</v>
      </c>
      <c r="BI80" s="218">
        <f>IF(N80="nulová",J80,0)</f>
        <v>0</v>
      </c>
      <c r="BJ80" s="19" t="s">
        <v>84</v>
      </c>
      <c r="BK80" s="218">
        <f>ROUND(I80*H80,2)</f>
        <v>0</v>
      </c>
      <c r="BL80" s="19" t="s">
        <v>144</v>
      </c>
      <c r="BM80" s="217" t="s">
        <v>874</v>
      </c>
    </row>
    <row r="81" s="2" customFormat="1" ht="24.15" customHeight="1">
      <c r="A81" s="40"/>
      <c r="B81" s="41"/>
      <c r="C81" s="206" t="s">
        <v>86</v>
      </c>
      <c r="D81" s="206" t="s">
        <v>139</v>
      </c>
      <c r="E81" s="207" t="s">
        <v>875</v>
      </c>
      <c r="F81" s="208" t="s">
        <v>876</v>
      </c>
      <c r="G81" s="209" t="s">
        <v>457</v>
      </c>
      <c r="H81" s="210">
        <v>3</v>
      </c>
      <c r="I81" s="211"/>
      <c r="J81" s="212">
        <f>ROUND(I81*H81,2)</f>
        <v>0</v>
      </c>
      <c r="K81" s="208" t="s">
        <v>19</v>
      </c>
      <c r="L81" s="46"/>
      <c r="M81" s="262" t="s">
        <v>19</v>
      </c>
      <c r="N81" s="263" t="s">
        <v>47</v>
      </c>
      <c r="O81" s="250"/>
      <c r="P81" s="264">
        <f>O81*H81</f>
        <v>0</v>
      </c>
      <c r="Q81" s="264">
        <v>0</v>
      </c>
      <c r="R81" s="264">
        <f>Q81*H81</f>
        <v>0</v>
      </c>
      <c r="S81" s="264">
        <v>0</v>
      </c>
      <c r="T81" s="265">
        <f>S81*H81</f>
        <v>0</v>
      </c>
      <c r="U81" s="40"/>
      <c r="V81" s="40"/>
      <c r="W81" s="40"/>
      <c r="X81" s="40"/>
      <c r="Y81" s="40"/>
      <c r="Z81" s="40"/>
      <c r="AA81" s="40"/>
      <c r="AB81" s="40"/>
      <c r="AC81" s="40"/>
      <c r="AD81" s="40"/>
      <c r="AE81" s="40"/>
      <c r="AR81" s="217" t="s">
        <v>144</v>
      </c>
      <c r="AT81" s="217" t="s">
        <v>139</v>
      </c>
      <c r="AU81" s="217" t="s">
        <v>76</v>
      </c>
      <c r="AY81" s="19" t="s">
        <v>136</v>
      </c>
      <c r="BE81" s="218">
        <f>IF(N81="základní",J81,0)</f>
        <v>0</v>
      </c>
      <c r="BF81" s="218">
        <f>IF(N81="snížená",J81,0)</f>
        <v>0</v>
      </c>
      <c r="BG81" s="218">
        <f>IF(N81="zákl. přenesená",J81,0)</f>
        <v>0</v>
      </c>
      <c r="BH81" s="218">
        <f>IF(N81="sníž. přenesená",J81,0)</f>
        <v>0</v>
      </c>
      <c r="BI81" s="218">
        <f>IF(N81="nulová",J81,0)</f>
        <v>0</v>
      </c>
      <c r="BJ81" s="19" t="s">
        <v>84</v>
      </c>
      <c r="BK81" s="218">
        <f>ROUND(I81*H81,2)</f>
        <v>0</v>
      </c>
      <c r="BL81" s="19" t="s">
        <v>144</v>
      </c>
      <c r="BM81" s="217" t="s">
        <v>877</v>
      </c>
    </row>
    <row r="82" s="2" customFormat="1" ht="6.96" customHeight="1">
      <c r="A82" s="40"/>
      <c r="B82" s="61"/>
      <c r="C82" s="62"/>
      <c r="D82" s="62"/>
      <c r="E82" s="62"/>
      <c r="F82" s="62"/>
      <c r="G82" s="62"/>
      <c r="H82" s="62"/>
      <c r="I82" s="62"/>
      <c r="J82" s="62"/>
      <c r="K82" s="62"/>
      <c r="L82" s="46"/>
      <c r="M82" s="40"/>
      <c r="O82" s="40"/>
      <c r="P82" s="40"/>
      <c r="Q82" s="40"/>
      <c r="R82" s="40"/>
      <c r="S82" s="40"/>
      <c r="T82" s="40"/>
      <c r="U82" s="40"/>
      <c r="V82" s="40"/>
      <c r="W82" s="40"/>
      <c r="X82" s="40"/>
      <c r="Y82" s="40"/>
      <c r="Z82" s="40"/>
      <c r="AA82" s="40"/>
      <c r="AB82" s="40"/>
      <c r="AC82" s="40"/>
      <c r="AD82" s="40"/>
      <c r="AE82" s="40"/>
    </row>
  </sheetData>
  <sheetProtection sheet="1" autoFilter="0" formatColumns="0" formatRows="0" objects="1" scenarios="1" spinCount="100000" saltValue="SfADetnM1jrKKON2hMPiVQ2eIl74YRAksf7QBvXpklVzUd1C4Fo5/sC1LgJ1nRdW5BEkgBUcrq6OSOsT1LAHNg==" hashValue="wsncN4Ei7BSqpdszBVIFvlBJ9I5zQbylJGGd0nMU8lgsASfYlaqvRM2b3xgWzjJgHPO1AknF5HfRj+Xr83mfyQ==" algorithmName="SHA-512" password="CC35"/>
  <autoFilter ref="C78:K81"/>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878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ROUND((SUM(BE87:BE445)),  2)</f>
        <v>0</v>
      </c>
      <c r="G33" s="40"/>
      <c r="H33" s="40"/>
      <c r="I33" s="150">
        <v>0.20999999999999999</v>
      </c>
      <c r="J33" s="149">
        <f>ROUND(((SUM(BE87:BE445))*I33),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ROUND((SUM(BF87:BF445)),  2)</f>
        <v>0</v>
      </c>
      <c r="G34" s="40"/>
      <c r="H34" s="40"/>
      <c r="I34" s="150">
        <v>0.12</v>
      </c>
      <c r="J34" s="149">
        <f>ROUND(((SUM(BF87:BF445))*I34),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ROUND((SUM(BG87:BG445)),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ROUND((SUM(BH87:BH445)),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ROUND((SUM(BI87:BI445)),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 ZTI, ÚT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J87</f>
        <v>0</v>
      </c>
      <c r="K59" s="42"/>
      <c r="L59" s="136"/>
      <c r="S59" s="40"/>
      <c r="T59" s="40"/>
      <c r="U59" s="40"/>
      <c r="V59" s="40"/>
      <c r="W59" s="40"/>
      <c r="X59" s="40"/>
      <c r="Y59" s="40"/>
      <c r="Z59" s="40"/>
      <c r="AA59" s="40"/>
      <c r="AB59" s="40"/>
      <c r="AC59" s="40"/>
      <c r="AD59" s="40"/>
      <c r="AE59" s="40"/>
      <c r="AU59" s="19" t="s">
        <v>108</v>
      </c>
    </row>
    <row r="60" s="9" customFormat="1" ht="24.96" customHeight="1">
      <c r="A60" s="9"/>
      <c r="B60" s="167"/>
      <c r="C60" s="168"/>
      <c r="D60" s="169" t="s">
        <v>112</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879</v>
      </c>
      <c r="E61" s="176"/>
      <c r="F61" s="176"/>
      <c r="G61" s="176"/>
      <c r="H61" s="176"/>
      <c r="I61" s="176"/>
      <c r="J61" s="177">
        <f>J89</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880</v>
      </c>
      <c r="E62" s="176"/>
      <c r="F62" s="176"/>
      <c r="G62" s="176"/>
      <c r="H62" s="176"/>
      <c r="I62" s="176"/>
      <c r="J62" s="177">
        <f>J130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360</v>
      </c>
      <c r="E63" s="176"/>
      <c r="F63" s="176"/>
      <c r="G63" s="176"/>
      <c r="H63" s="176"/>
      <c r="I63" s="176"/>
      <c r="J63" s="177">
        <f>J266</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881</v>
      </c>
      <c r="E64" s="176"/>
      <c r="F64" s="176"/>
      <c r="G64" s="176"/>
      <c r="H64" s="176"/>
      <c r="I64" s="176"/>
      <c r="J64" s="177">
        <f>J342</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882</v>
      </c>
      <c r="E65" s="176"/>
      <c r="F65" s="176"/>
      <c r="G65" s="176"/>
      <c r="H65" s="176"/>
      <c r="I65" s="176"/>
      <c r="J65" s="177">
        <f>J357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883</v>
      </c>
      <c r="E66" s="176"/>
      <c r="F66" s="176"/>
      <c r="G66" s="176"/>
      <c r="H66" s="176"/>
      <c r="I66" s="176"/>
      <c r="J66" s="177">
        <f>J364</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884</v>
      </c>
      <c r="E67" s="170"/>
      <c r="F67" s="170"/>
      <c r="G67" s="170"/>
      <c r="H67" s="170"/>
      <c r="I67" s="170"/>
      <c r="J67" s="171">
        <f>J420</f>
        <v>0</v>
      </c>
      <c r="K67" s="168"/>
      <c r="L67" s="172"/>
      <c r="S67" s="9"/>
      <c r="T67" s="9"/>
      <c r="U67" s="9"/>
      <c r="V67" s="9"/>
      <c r="W67" s="9"/>
      <c r="X67" s="9"/>
      <c r="Y67" s="9"/>
      <c r="Z67" s="9"/>
      <c r="AA67" s="9"/>
      <c r="AB67" s="9"/>
      <c r="AC67" s="9"/>
      <c r="AD67" s="9"/>
      <c r="AE67" s="9"/>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5" t="s">
        <v>121</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Rekonstrukce hygienického zařízení, MŠ Paraplíčko Havířov</v>
      </c>
      <c r="F77" s="34"/>
      <c r="G77" s="34"/>
      <c r="H77" s="34"/>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103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04 - ZTI, ÚT</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F12</f>
        <v>ul. Mozartova 1092/2</v>
      </c>
      <c r="G81" s="42"/>
      <c r="H81" s="42"/>
      <c r="I81" s="34" t="s">
        <v>23</v>
      </c>
      <c r="J81" s="74" t="str">
        <f>IF(J12="","",J12)</f>
        <v>30. 1. 2025</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4" t="s">
        <v>25</v>
      </c>
      <c r="D83" s="42"/>
      <c r="E83" s="42"/>
      <c r="F83" s="29" t="str">
        <f>E15</f>
        <v>MŠ Paraplíčko, Havířov, p.o.</v>
      </c>
      <c r="G83" s="42"/>
      <c r="H83" s="42"/>
      <c r="I83" s="34" t="s">
        <v>33</v>
      </c>
      <c r="J83" s="38" t="str">
        <f>E21</f>
        <v xml:space="preserve"> </v>
      </c>
      <c r="K83" s="42"/>
      <c r="L83" s="136"/>
      <c r="S83" s="40"/>
      <c r="T83" s="40"/>
      <c r="U83" s="40"/>
      <c r="V83" s="40"/>
      <c r="W83" s="40"/>
      <c r="X83" s="40"/>
      <c r="Y83" s="40"/>
      <c r="Z83" s="40"/>
      <c r="AA83" s="40"/>
      <c r="AB83" s="40"/>
      <c r="AC83" s="40"/>
      <c r="AD83" s="40"/>
      <c r="AE83" s="40"/>
    </row>
    <row r="84" s="2" customFormat="1" ht="15.15" customHeight="1">
      <c r="A84" s="40"/>
      <c r="B84" s="41"/>
      <c r="C84" s="34" t="s">
        <v>31</v>
      </c>
      <c r="D84" s="42"/>
      <c r="E84" s="42"/>
      <c r="F84" s="29" t="str">
        <f>IF(E18="","",E18)</f>
        <v>Vyplň údaj</v>
      </c>
      <c r="G84" s="42"/>
      <c r="H84" s="42"/>
      <c r="I84" s="34" t="s">
        <v>36</v>
      </c>
      <c r="J84" s="38" t="str">
        <f>E24</f>
        <v>Amun Pro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122</v>
      </c>
      <c r="D86" s="182" t="s">
        <v>61</v>
      </c>
      <c r="E86" s="182" t="s">
        <v>57</v>
      </c>
      <c r="F86" s="182" t="s">
        <v>58</v>
      </c>
      <c r="G86" s="182" t="s">
        <v>123</v>
      </c>
      <c r="H86" s="182" t="s">
        <v>124</v>
      </c>
      <c r="I86" s="182" t="s">
        <v>125</v>
      </c>
      <c r="J86" s="182" t="s">
        <v>107</v>
      </c>
      <c r="K86" s="183" t="s">
        <v>126</v>
      </c>
      <c r="L86" s="184"/>
      <c r="M86" s="94" t="s">
        <v>19</v>
      </c>
      <c r="N86" s="95" t="s">
        <v>46</v>
      </c>
      <c r="O86" s="95" t="s">
        <v>127</v>
      </c>
      <c r="P86" s="95" t="s">
        <v>128</v>
      </c>
      <c r="Q86" s="95" t="s">
        <v>129</v>
      </c>
      <c r="R86" s="95" t="s">
        <v>130</v>
      </c>
      <c r="S86" s="95" t="s">
        <v>131</v>
      </c>
      <c r="T86" s="96" t="s">
        <v>132</v>
      </c>
      <c r="U86" s="179"/>
      <c r="V86" s="179"/>
      <c r="W86" s="179"/>
      <c r="X86" s="179"/>
      <c r="Y86" s="179"/>
      <c r="Z86" s="179"/>
      <c r="AA86" s="179"/>
      <c r="AB86" s="179"/>
      <c r="AC86" s="179"/>
      <c r="AD86" s="179"/>
      <c r="AE86" s="179"/>
    </row>
    <row r="87" s="2" customFormat="1" ht="22.8" customHeight="1">
      <c r="A87" s="40"/>
      <c r="B87" s="41"/>
      <c r="C87" s="101" t="s">
        <v>133</v>
      </c>
      <c r="D87" s="42"/>
      <c r="E87" s="42"/>
      <c r="F87" s="42"/>
      <c r="G87" s="42"/>
      <c r="H87" s="42"/>
      <c r="I87" s="42"/>
      <c r="J87" s="185">
        <f>BK87</f>
        <v>0</v>
      </c>
      <c r="K87" s="42"/>
      <c r="L87" s="46"/>
      <c r="M87" s="97"/>
      <c r="N87" s="186"/>
      <c r="O87" s="98"/>
      <c r="P87" s="187">
        <f>P88+P420</f>
        <v>0</v>
      </c>
      <c r="Q87" s="98"/>
      <c r="R87" s="187">
        <f>R88+R420</f>
        <v>0</v>
      </c>
      <c r="S87" s="98"/>
      <c r="T87" s="188">
        <f>T88+T420</f>
        <v>0</v>
      </c>
      <c r="U87" s="40"/>
      <c r="V87" s="40"/>
      <c r="W87" s="40"/>
      <c r="X87" s="40"/>
      <c r="Y87" s="40"/>
      <c r="Z87" s="40"/>
      <c r="AA87" s="40"/>
      <c r="AB87" s="40"/>
      <c r="AC87" s="40"/>
      <c r="AD87" s="40"/>
      <c r="AE87" s="40"/>
      <c r="AT87" s="19" t="s">
        <v>75</v>
      </c>
      <c r="AU87" s="19" t="s">
        <v>108</v>
      </c>
      <c r="BK87" s="189">
        <f>BK88+BK420</f>
        <v>0</v>
      </c>
    </row>
    <row r="88" s="12" customFormat="1" ht="25.92" customHeight="1">
      <c r="A88" s="12"/>
      <c r="B88" s="190"/>
      <c r="C88" s="191"/>
      <c r="D88" s="192" t="s">
        <v>75</v>
      </c>
      <c r="E88" s="193" t="s">
        <v>252</v>
      </c>
      <c r="F88" s="193" t="s">
        <v>253</v>
      </c>
      <c r="G88" s="191"/>
      <c r="H88" s="191"/>
      <c r="I88" s="194"/>
      <c r="J88" s="195">
        <f>BK88</f>
        <v>0</v>
      </c>
      <c r="K88" s="191"/>
      <c r="L88" s="196"/>
      <c r="M88" s="197"/>
      <c r="N88" s="198"/>
      <c r="O88" s="198"/>
      <c r="P88" s="199">
        <f>P89+P130+P266+P342+P357+P364</f>
        <v>0</v>
      </c>
      <c r="Q88" s="198"/>
      <c r="R88" s="199">
        <f>R89+R130+R266+R342+R357+R364</f>
        <v>0</v>
      </c>
      <c r="S88" s="198"/>
      <c r="T88" s="200">
        <f>T89+T130+T266+T342+T357+T364</f>
        <v>0</v>
      </c>
      <c r="U88" s="12"/>
      <c r="V88" s="12"/>
      <c r="W88" s="12"/>
      <c r="X88" s="12"/>
      <c r="Y88" s="12"/>
      <c r="Z88" s="12"/>
      <c r="AA88" s="12"/>
      <c r="AB88" s="12"/>
      <c r="AC88" s="12"/>
      <c r="AD88" s="12"/>
      <c r="AE88" s="12"/>
      <c r="AR88" s="201" t="s">
        <v>86</v>
      </c>
      <c r="AT88" s="202" t="s">
        <v>75</v>
      </c>
      <c r="AU88" s="202" t="s">
        <v>76</v>
      </c>
      <c r="AY88" s="201" t="s">
        <v>136</v>
      </c>
      <c r="BK88" s="203">
        <f>BK89+BK130+BK266+BK342+BK357+BK364</f>
        <v>0</v>
      </c>
    </row>
    <row r="89" s="12" customFormat="1" ht="22.8" customHeight="1">
      <c r="A89" s="12"/>
      <c r="B89" s="190"/>
      <c r="C89" s="191"/>
      <c r="D89" s="192" t="s">
        <v>75</v>
      </c>
      <c r="E89" s="204" t="s">
        <v>885</v>
      </c>
      <c r="F89" s="204" t="s">
        <v>886</v>
      </c>
      <c r="G89" s="191"/>
      <c r="H89" s="191"/>
      <c r="I89" s="194"/>
      <c r="J89" s="205">
        <f>BK89</f>
        <v>0</v>
      </c>
      <c r="K89" s="191"/>
      <c r="L89" s="196"/>
      <c r="M89" s="197"/>
      <c r="N89" s="198"/>
      <c r="O89" s="198"/>
      <c r="P89" s="199">
        <f>SUM(P90:P129)</f>
        <v>0</v>
      </c>
      <c r="Q89" s="198"/>
      <c r="R89" s="199">
        <f>SUM(R90:R129)</f>
        <v>0</v>
      </c>
      <c r="S89" s="198"/>
      <c r="T89" s="200">
        <f>SUM(T90:T129)</f>
        <v>0</v>
      </c>
      <c r="U89" s="12"/>
      <c r="V89" s="12"/>
      <c r="W89" s="12"/>
      <c r="X89" s="12"/>
      <c r="Y89" s="12"/>
      <c r="Z89" s="12"/>
      <c r="AA89" s="12"/>
      <c r="AB89" s="12"/>
      <c r="AC89" s="12"/>
      <c r="AD89" s="12"/>
      <c r="AE89" s="12"/>
      <c r="AR89" s="201" t="s">
        <v>86</v>
      </c>
      <c r="AT89" s="202" t="s">
        <v>75</v>
      </c>
      <c r="AU89" s="202" t="s">
        <v>84</v>
      </c>
      <c r="AY89" s="201" t="s">
        <v>136</v>
      </c>
      <c r="BK89" s="203">
        <f>SUM(BK90:BK129)</f>
        <v>0</v>
      </c>
    </row>
    <row r="90" s="2" customFormat="1" ht="16.5" customHeight="1">
      <c r="A90" s="40"/>
      <c r="B90" s="41"/>
      <c r="C90" s="206" t="s">
        <v>84</v>
      </c>
      <c r="D90" s="206" t="s">
        <v>139</v>
      </c>
      <c r="E90" s="207" t="s">
        <v>887</v>
      </c>
      <c r="F90" s="208" t="s">
        <v>888</v>
      </c>
      <c r="G90" s="209" t="s">
        <v>198</v>
      </c>
      <c r="H90" s="210">
        <v>16</v>
      </c>
      <c r="I90" s="211"/>
      <c r="J90" s="212">
        <f>ROUND(I90*H90,2)</f>
        <v>0</v>
      </c>
      <c r="K90" s="208" t="s">
        <v>143</v>
      </c>
      <c r="L90" s="46"/>
      <c r="M90" s="213" t="s">
        <v>19</v>
      </c>
      <c r="N90" s="214" t="s">
        <v>47</v>
      </c>
      <c r="O90" s="86"/>
      <c r="P90" s="215">
        <f>O90*H90</f>
        <v>0</v>
      </c>
      <c r="Q90" s="215">
        <v>0</v>
      </c>
      <c r="R90" s="215">
        <f>Q90*H90</f>
        <v>0</v>
      </c>
      <c r="S90" s="215">
        <v>0</v>
      </c>
      <c r="T90" s="216">
        <f>S90*H90</f>
        <v>0</v>
      </c>
      <c r="U90" s="40"/>
      <c r="V90" s="40"/>
      <c r="W90" s="40"/>
      <c r="X90" s="40"/>
      <c r="Y90" s="40"/>
      <c r="Z90" s="40"/>
      <c r="AA90" s="40"/>
      <c r="AB90" s="40"/>
      <c r="AC90" s="40"/>
      <c r="AD90" s="40"/>
      <c r="AE90" s="40"/>
      <c r="AR90" s="217" t="s">
        <v>237</v>
      </c>
      <c r="AT90" s="217" t="s">
        <v>139</v>
      </c>
      <c r="AU90" s="217" t="s">
        <v>86</v>
      </c>
      <c r="AY90" s="19" t="s">
        <v>136</v>
      </c>
      <c r="BE90" s="218">
        <f>IF(N90="základní",J90,0)</f>
        <v>0</v>
      </c>
      <c r="BF90" s="218">
        <f>IF(N90="snížená",J90,0)</f>
        <v>0</v>
      </c>
      <c r="BG90" s="218">
        <f>IF(N90="zákl. přenesená",J90,0)</f>
        <v>0</v>
      </c>
      <c r="BH90" s="218">
        <f>IF(N90="sníž. přenesená",J90,0)</f>
        <v>0</v>
      </c>
      <c r="BI90" s="218">
        <f>IF(N90="nulová",J90,0)</f>
        <v>0</v>
      </c>
      <c r="BJ90" s="19" t="s">
        <v>84</v>
      </c>
      <c r="BK90" s="218">
        <f>ROUND(I90*H90,2)</f>
        <v>0</v>
      </c>
      <c r="BL90" s="19" t="s">
        <v>237</v>
      </c>
      <c r="BM90" s="217" t="s">
        <v>889</v>
      </c>
    </row>
    <row r="91" s="2" customFormat="1">
      <c r="A91" s="40"/>
      <c r="B91" s="41"/>
      <c r="C91" s="42"/>
      <c r="D91" s="219" t="s">
        <v>146</v>
      </c>
      <c r="E91" s="42"/>
      <c r="F91" s="220" t="s">
        <v>890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146</v>
      </c>
      <c r="AU91" s="19" t="s">
        <v>86</v>
      </c>
    </row>
    <row r="92" s="2" customFormat="1" ht="16.5" customHeight="1">
      <c r="A92" s="40"/>
      <c r="B92" s="41"/>
      <c r="C92" s="206" t="s">
        <v>86</v>
      </c>
      <c r="D92" s="206" t="s">
        <v>139</v>
      </c>
      <c r="E92" s="207" t="s">
        <v>891</v>
      </c>
      <c r="F92" s="208" t="s">
        <v>892</v>
      </c>
      <c r="G92" s="209" t="s">
        <v>259</v>
      </c>
      <c r="H92" s="210">
        <v>5</v>
      </c>
      <c r="I92" s="211"/>
      <c r="J92" s="212">
        <f>ROUND(I92*H92,2)</f>
        <v>0</v>
      </c>
      <c r="K92" s="208" t="s">
        <v>143</v>
      </c>
      <c r="L92" s="46"/>
      <c r="M92" s="213" t="s">
        <v>19</v>
      </c>
      <c r="N92" s="214" t="s">
        <v>47</v>
      </c>
      <c r="O92" s="86"/>
      <c r="P92" s="215">
        <f>O92*H92</f>
        <v>0</v>
      </c>
      <c r="Q92" s="215">
        <v>0</v>
      </c>
      <c r="R92" s="215">
        <f>Q92*H92</f>
        <v>0</v>
      </c>
      <c r="S92" s="215">
        <v>0</v>
      </c>
      <c r="T92" s="216">
        <f>S92*H92</f>
        <v>0</v>
      </c>
      <c r="U92" s="40"/>
      <c r="V92" s="40"/>
      <c r="W92" s="40"/>
      <c r="X92" s="40"/>
      <c r="Y92" s="40"/>
      <c r="Z92" s="40"/>
      <c r="AA92" s="40"/>
      <c r="AB92" s="40"/>
      <c r="AC92" s="40"/>
      <c r="AD92" s="40"/>
      <c r="AE92" s="40"/>
      <c r="AR92" s="217" t="s">
        <v>237</v>
      </c>
      <c r="AT92" s="217" t="s">
        <v>139</v>
      </c>
      <c r="AU92" s="217" t="s">
        <v>86</v>
      </c>
      <c r="AY92" s="19" t="s">
        <v>136</v>
      </c>
      <c r="BE92" s="218">
        <f>IF(N92="základní",J92,0)</f>
        <v>0</v>
      </c>
      <c r="BF92" s="218">
        <f>IF(N92="snížená",J92,0)</f>
        <v>0</v>
      </c>
      <c r="BG92" s="218">
        <f>IF(N92="zákl. přenesená",J92,0)</f>
        <v>0</v>
      </c>
      <c r="BH92" s="218">
        <f>IF(N92="sníž. přenesená",J92,0)</f>
        <v>0</v>
      </c>
      <c r="BI92" s="218">
        <f>IF(N92="nulová",J92,0)</f>
        <v>0</v>
      </c>
      <c r="BJ92" s="19" t="s">
        <v>84</v>
      </c>
      <c r="BK92" s="218">
        <f>ROUND(I92*H92,2)</f>
        <v>0</v>
      </c>
      <c r="BL92" s="19" t="s">
        <v>237</v>
      </c>
      <c r="BM92" s="217" t="s">
        <v>893</v>
      </c>
    </row>
    <row r="93" s="2" customFormat="1">
      <c r="A93" s="40"/>
      <c r="B93" s="41"/>
      <c r="C93" s="42"/>
      <c r="D93" s="219" t="s">
        <v>146</v>
      </c>
      <c r="E93" s="42"/>
      <c r="F93" s="220" t="s">
        <v>894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146</v>
      </c>
      <c r="AU93" s="19" t="s">
        <v>86</v>
      </c>
    </row>
    <row r="94" s="2" customFormat="1" ht="16.5" customHeight="1">
      <c r="A94" s="40"/>
      <c r="B94" s="41"/>
      <c r="C94" s="206" t="s">
        <v>154</v>
      </c>
      <c r="D94" s="206" t="s">
        <v>139</v>
      </c>
      <c r="E94" s="207" t="s">
        <v>895</v>
      </c>
      <c r="F94" s="208" t="s">
        <v>896</v>
      </c>
      <c r="G94" s="209" t="s">
        <v>259</v>
      </c>
      <c r="H94" s="210">
        <v>4</v>
      </c>
      <c r="I94" s="211"/>
      <c r="J94" s="212">
        <f>ROUND(I94*H94,2)</f>
        <v>0</v>
      </c>
      <c r="K94" s="208" t="s">
        <v>143</v>
      </c>
      <c r="L94" s="46"/>
      <c r="M94" s="213" t="s">
        <v>19</v>
      </c>
      <c r="N94" s="214" t="s">
        <v>47</v>
      </c>
      <c r="O94" s="86"/>
      <c r="P94" s="215">
        <f>O94*H94</f>
        <v>0</v>
      </c>
      <c r="Q94" s="215">
        <v>0</v>
      </c>
      <c r="R94" s="215">
        <f>Q94*H94</f>
        <v>0</v>
      </c>
      <c r="S94" s="215">
        <v>0</v>
      </c>
      <c r="T94" s="216">
        <f>S94*H94</f>
        <v>0</v>
      </c>
      <c r="U94" s="40"/>
      <c r="V94" s="40"/>
      <c r="W94" s="40"/>
      <c r="X94" s="40"/>
      <c r="Y94" s="40"/>
      <c r="Z94" s="40"/>
      <c r="AA94" s="40"/>
      <c r="AB94" s="40"/>
      <c r="AC94" s="40"/>
      <c r="AD94" s="40"/>
      <c r="AE94" s="40"/>
      <c r="AR94" s="217" t="s">
        <v>237</v>
      </c>
      <c r="AT94" s="217" t="s">
        <v>139</v>
      </c>
      <c r="AU94" s="217" t="s">
        <v>86</v>
      </c>
      <c r="AY94" s="19" t="s">
        <v>136</v>
      </c>
      <c r="BE94" s="218">
        <f>IF(N94="základní",J94,0)</f>
        <v>0</v>
      </c>
      <c r="BF94" s="218">
        <f>IF(N94="snížená",J94,0)</f>
        <v>0</v>
      </c>
      <c r="BG94" s="218">
        <f>IF(N94="zákl. přenesená",J94,0)</f>
        <v>0</v>
      </c>
      <c r="BH94" s="218">
        <f>IF(N94="sníž. přenesená",J94,0)</f>
        <v>0</v>
      </c>
      <c r="BI94" s="218">
        <f>IF(N94="nulová",J94,0)</f>
        <v>0</v>
      </c>
      <c r="BJ94" s="19" t="s">
        <v>84</v>
      </c>
      <c r="BK94" s="218">
        <f>ROUND(I94*H94,2)</f>
        <v>0</v>
      </c>
      <c r="BL94" s="19" t="s">
        <v>237</v>
      </c>
      <c r="BM94" s="217" t="s">
        <v>897</v>
      </c>
    </row>
    <row r="95" s="2" customFormat="1">
      <c r="A95" s="40"/>
      <c r="B95" s="41"/>
      <c r="C95" s="42"/>
      <c r="D95" s="219" t="s">
        <v>146</v>
      </c>
      <c r="E95" s="42"/>
      <c r="F95" s="220" t="s">
        <v>898</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146</v>
      </c>
      <c r="AU95" s="19" t="s">
        <v>86</v>
      </c>
    </row>
    <row r="96" s="2" customFormat="1" ht="16.5" customHeight="1">
      <c r="A96" s="40"/>
      <c r="B96" s="41"/>
      <c r="C96" s="206" t="s">
        <v>144</v>
      </c>
      <c r="D96" s="206" t="s">
        <v>139</v>
      </c>
      <c r="E96" s="207" t="s">
        <v>899</v>
      </c>
      <c r="F96" s="208" t="s">
        <v>900</v>
      </c>
      <c r="G96" s="209" t="s">
        <v>198</v>
      </c>
      <c r="H96" s="210">
        <v>50</v>
      </c>
      <c r="I96" s="211"/>
      <c r="J96" s="212">
        <f>ROUND(I96*H96,2)</f>
        <v>0</v>
      </c>
      <c r="K96" s="208" t="s">
        <v>143</v>
      </c>
      <c r="L96" s="46"/>
      <c r="M96" s="213" t="s">
        <v>19</v>
      </c>
      <c r="N96" s="214" t="s">
        <v>47</v>
      </c>
      <c r="O96" s="86"/>
      <c r="P96" s="215">
        <f>O96*H96</f>
        <v>0</v>
      </c>
      <c r="Q96" s="215">
        <v>0</v>
      </c>
      <c r="R96" s="215">
        <f>Q96*H96</f>
        <v>0</v>
      </c>
      <c r="S96" s="215">
        <v>0</v>
      </c>
      <c r="T96" s="216">
        <f>S96*H96</f>
        <v>0</v>
      </c>
      <c r="U96" s="40"/>
      <c r="V96" s="40"/>
      <c r="W96" s="40"/>
      <c r="X96" s="40"/>
      <c r="Y96" s="40"/>
      <c r="Z96" s="40"/>
      <c r="AA96" s="40"/>
      <c r="AB96" s="40"/>
      <c r="AC96" s="40"/>
      <c r="AD96" s="40"/>
      <c r="AE96" s="40"/>
      <c r="AR96" s="217" t="s">
        <v>237</v>
      </c>
      <c r="AT96" s="217" t="s">
        <v>139</v>
      </c>
      <c r="AU96" s="217" t="s">
        <v>86</v>
      </c>
      <c r="AY96" s="19" t="s">
        <v>136</v>
      </c>
      <c r="BE96" s="218">
        <f>IF(N96="základní",J96,0)</f>
        <v>0</v>
      </c>
      <c r="BF96" s="218">
        <f>IF(N96="snížená",J96,0)</f>
        <v>0</v>
      </c>
      <c r="BG96" s="218">
        <f>IF(N96="zákl. přenesená",J96,0)</f>
        <v>0</v>
      </c>
      <c r="BH96" s="218">
        <f>IF(N96="sníž. přenesená",J96,0)</f>
        <v>0</v>
      </c>
      <c r="BI96" s="218">
        <f>IF(N96="nulová",J96,0)</f>
        <v>0</v>
      </c>
      <c r="BJ96" s="19" t="s">
        <v>84</v>
      </c>
      <c r="BK96" s="218">
        <f>ROUND(I96*H96,2)</f>
        <v>0</v>
      </c>
      <c r="BL96" s="19" t="s">
        <v>237</v>
      </c>
      <c r="BM96" s="217" t="s">
        <v>901</v>
      </c>
    </row>
    <row r="97" s="2" customFormat="1">
      <c r="A97" s="40"/>
      <c r="B97" s="41"/>
      <c r="C97" s="42"/>
      <c r="D97" s="219" t="s">
        <v>146</v>
      </c>
      <c r="E97" s="42"/>
      <c r="F97" s="220" t="s">
        <v>902</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146</v>
      </c>
      <c r="AU97" s="19" t="s">
        <v>86</v>
      </c>
    </row>
    <row r="98" s="2" customFormat="1" ht="16.5" customHeight="1">
      <c r="A98" s="40"/>
      <c r="B98" s="41"/>
      <c r="C98" s="206" t="s">
        <v>163</v>
      </c>
      <c r="D98" s="206" t="s">
        <v>139</v>
      </c>
      <c r="E98" s="207" t="s">
        <v>903</v>
      </c>
      <c r="F98" s="208" t="s">
        <v>904</v>
      </c>
      <c r="G98" s="209" t="s">
        <v>198</v>
      </c>
      <c r="H98" s="210">
        <v>48</v>
      </c>
      <c r="I98" s="211"/>
      <c r="J98" s="212">
        <f>ROUND(I98*H98,2)</f>
        <v>0</v>
      </c>
      <c r="K98" s="208" t="s">
        <v>143</v>
      </c>
      <c r="L98" s="46"/>
      <c r="M98" s="213" t="s">
        <v>19</v>
      </c>
      <c r="N98" s="214" t="s">
        <v>47</v>
      </c>
      <c r="O98" s="86"/>
      <c r="P98" s="215">
        <f>O98*H98</f>
        <v>0</v>
      </c>
      <c r="Q98" s="215">
        <v>0</v>
      </c>
      <c r="R98" s="215">
        <f>Q98*H98</f>
        <v>0</v>
      </c>
      <c r="S98" s="215">
        <v>0</v>
      </c>
      <c r="T98" s="216">
        <f>S98*H98</f>
        <v>0</v>
      </c>
      <c r="U98" s="40"/>
      <c r="V98" s="40"/>
      <c r="W98" s="40"/>
      <c r="X98" s="40"/>
      <c r="Y98" s="40"/>
      <c r="Z98" s="40"/>
      <c r="AA98" s="40"/>
      <c r="AB98" s="40"/>
      <c r="AC98" s="40"/>
      <c r="AD98" s="40"/>
      <c r="AE98" s="40"/>
      <c r="AR98" s="217" t="s">
        <v>237</v>
      </c>
      <c r="AT98" s="217" t="s">
        <v>139</v>
      </c>
      <c r="AU98" s="217" t="s">
        <v>86</v>
      </c>
      <c r="AY98" s="19" t="s">
        <v>136</v>
      </c>
      <c r="BE98" s="218">
        <f>IF(N98="základní",J98,0)</f>
        <v>0</v>
      </c>
      <c r="BF98" s="218">
        <f>IF(N98="snížená",J98,0)</f>
        <v>0</v>
      </c>
      <c r="BG98" s="218">
        <f>IF(N98="zákl. přenesená",J98,0)</f>
        <v>0</v>
      </c>
      <c r="BH98" s="218">
        <f>IF(N98="sníž. přenesená",J98,0)</f>
        <v>0</v>
      </c>
      <c r="BI98" s="218">
        <f>IF(N98="nulová",J98,0)</f>
        <v>0</v>
      </c>
      <c r="BJ98" s="19" t="s">
        <v>84</v>
      </c>
      <c r="BK98" s="218">
        <f>ROUND(I98*H98,2)</f>
        <v>0</v>
      </c>
      <c r="BL98" s="19" t="s">
        <v>237</v>
      </c>
      <c r="BM98" s="217" t="s">
        <v>905</v>
      </c>
    </row>
    <row r="99" s="2" customFormat="1">
      <c r="A99" s="40"/>
      <c r="B99" s="41"/>
      <c r="C99" s="42"/>
      <c r="D99" s="219" t="s">
        <v>146</v>
      </c>
      <c r="E99" s="42"/>
      <c r="F99" s="220" t="s">
        <v>906</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146</v>
      </c>
      <c r="AU99" s="19" t="s">
        <v>86</v>
      </c>
    </row>
    <row r="100" s="2" customFormat="1" ht="16.5" customHeight="1">
      <c r="A100" s="40"/>
      <c r="B100" s="41"/>
      <c r="C100" s="206" t="s">
        <v>173</v>
      </c>
      <c r="D100" s="206" t="s">
        <v>139</v>
      </c>
      <c r="E100" s="207" t="s">
        <v>907</v>
      </c>
      <c r="F100" s="208" t="s">
        <v>908</v>
      </c>
      <c r="G100" s="209" t="s">
        <v>198</v>
      </c>
      <c r="H100" s="210">
        <v>50</v>
      </c>
      <c r="I100" s="211"/>
      <c r="J100" s="212">
        <f>ROUND(I100*H100,2)</f>
        <v>0</v>
      </c>
      <c r="K100" s="208" t="s">
        <v>143</v>
      </c>
      <c r="L100" s="46"/>
      <c r="M100" s="213" t="s">
        <v>19</v>
      </c>
      <c r="N100" s="214" t="s">
        <v>47</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237</v>
      </c>
      <c r="AT100" s="217" t="s">
        <v>139</v>
      </c>
      <c r="AU100" s="217" t="s">
        <v>86</v>
      </c>
      <c r="AY100" s="19" t="s">
        <v>136</v>
      </c>
      <c r="BE100" s="218">
        <f>IF(N100="základní",J100,0)</f>
        <v>0</v>
      </c>
      <c r="BF100" s="218">
        <f>IF(N100="snížená",J100,0)</f>
        <v>0</v>
      </c>
      <c r="BG100" s="218">
        <f>IF(N100="zákl. přenesená",J100,0)</f>
        <v>0</v>
      </c>
      <c r="BH100" s="218">
        <f>IF(N100="sníž. přenesená",J100,0)</f>
        <v>0</v>
      </c>
      <c r="BI100" s="218">
        <f>IF(N100="nulová",J100,0)</f>
        <v>0</v>
      </c>
      <c r="BJ100" s="19" t="s">
        <v>84</v>
      </c>
      <c r="BK100" s="218">
        <f>ROUND(I100*H100,2)</f>
        <v>0</v>
      </c>
      <c r="BL100" s="19" t="s">
        <v>237</v>
      </c>
      <c r="BM100" s="217" t="s">
        <v>909</v>
      </c>
    </row>
    <row r="101" s="2" customFormat="1">
      <c r="A101" s="40"/>
      <c r="B101" s="41"/>
      <c r="C101" s="42"/>
      <c r="D101" s="219" t="s">
        <v>146</v>
      </c>
      <c r="E101" s="42"/>
      <c r="F101" s="220" t="s">
        <v>910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146</v>
      </c>
      <c r="AU101" s="19" t="s">
        <v>86</v>
      </c>
    </row>
    <row r="102" s="2" customFormat="1" ht="16.5" customHeight="1">
      <c r="A102" s="40"/>
      <c r="B102" s="41"/>
      <c r="C102" s="206" t="s">
        <v>184</v>
      </c>
      <c r="D102" s="206" t="s">
        <v>139</v>
      </c>
      <c r="E102" s="207" t="s">
        <v>911</v>
      </c>
      <c r="F102" s="208" t="s">
        <v>912</v>
      </c>
      <c r="G102" s="209" t="s">
        <v>198</v>
      </c>
      <c r="H102" s="210">
        <v>52</v>
      </c>
      <c r="I102" s="211"/>
      <c r="J102" s="212">
        <f>ROUND(I102*H102,2)</f>
        <v>0</v>
      </c>
      <c r="K102" s="208" t="s">
        <v>143</v>
      </c>
      <c r="L102" s="46"/>
      <c r="M102" s="213" t="s">
        <v>19</v>
      </c>
      <c r="N102" s="214" t="s">
        <v>47</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237</v>
      </c>
      <c r="AT102" s="217" t="s">
        <v>139</v>
      </c>
      <c r="AU102" s="217" t="s">
        <v>86</v>
      </c>
      <c r="AY102" s="19" t="s">
        <v>136</v>
      </c>
      <c r="BE102" s="218">
        <f>IF(N102="základní",J102,0)</f>
        <v>0</v>
      </c>
      <c r="BF102" s="218">
        <f>IF(N102="snížená",J102,0)</f>
        <v>0</v>
      </c>
      <c r="BG102" s="218">
        <f>IF(N102="zákl. přenesená",J102,0)</f>
        <v>0</v>
      </c>
      <c r="BH102" s="218">
        <f>IF(N102="sníž. přenesená",J102,0)</f>
        <v>0</v>
      </c>
      <c r="BI102" s="218">
        <f>IF(N102="nulová",J102,0)</f>
        <v>0</v>
      </c>
      <c r="BJ102" s="19" t="s">
        <v>84</v>
      </c>
      <c r="BK102" s="218">
        <f>ROUND(I102*H102,2)</f>
        <v>0</v>
      </c>
      <c r="BL102" s="19" t="s">
        <v>237</v>
      </c>
      <c r="BM102" s="217" t="s">
        <v>913</v>
      </c>
    </row>
    <row r="103" s="2" customFormat="1">
      <c r="A103" s="40"/>
      <c r="B103" s="41"/>
      <c r="C103" s="42"/>
      <c r="D103" s="219" t="s">
        <v>146</v>
      </c>
      <c r="E103" s="42"/>
      <c r="F103" s="220" t="s">
        <v>914</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146</v>
      </c>
      <c r="AU103" s="19" t="s">
        <v>86</v>
      </c>
    </row>
    <row r="104" s="2" customFormat="1" ht="16.5" customHeight="1">
      <c r="A104" s="40"/>
      <c r="B104" s="41"/>
      <c r="C104" s="206" t="s">
        <v>190</v>
      </c>
      <c r="D104" s="206" t="s">
        <v>139</v>
      </c>
      <c r="E104" s="207" t="s">
        <v>915</v>
      </c>
      <c r="F104" s="208" t="s">
        <v>916</v>
      </c>
      <c r="G104" s="209" t="s">
        <v>198</v>
      </c>
      <c r="H104" s="210">
        <v>18</v>
      </c>
      <c r="I104" s="211"/>
      <c r="J104" s="212">
        <f>ROUND(I104*H104,2)</f>
        <v>0</v>
      </c>
      <c r="K104" s="208" t="s">
        <v>143</v>
      </c>
      <c r="L104" s="46"/>
      <c r="M104" s="213" t="s">
        <v>19</v>
      </c>
      <c r="N104" s="214" t="s">
        <v>47</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237</v>
      </c>
      <c r="AT104" s="217" t="s">
        <v>139</v>
      </c>
      <c r="AU104" s="217" t="s">
        <v>86</v>
      </c>
      <c r="AY104" s="19" t="s">
        <v>136</v>
      </c>
      <c r="BE104" s="218">
        <f>IF(N104="základní",J104,0)</f>
        <v>0</v>
      </c>
      <c r="BF104" s="218">
        <f>IF(N104="snížená",J104,0)</f>
        <v>0</v>
      </c>
      <c r="BG104" s="218">
        <f>IF(N104="zákl. přenesená",J104,0)</f>
        <v>0</v>
      </c>
      <c r="BH104" s="218">
        <f>IF(N104="sníž. přenesená",J104,0)</f>
        <v>0</v>
      </c>
      <c r="BI104" s="218">
        <f>IF(N104="nulová",J104,0)</f>
        <v>0</v>
      </c>
      <c r="BJ104" s="19" t="s">
        <v>84</v>
      </c>
      <c r="BK104" s="218">
        <f>ROUND(I104*H104,2)</f>
        <v>0</v>
      </c>
      <c r="BL104" s="19" t="s">
        <v>237</v>
      </c>
      <c r="BM104" s="217" t="s">
        <v>917</v>
      </c>
    </row>
    <row r="105" s="2" customFormat="1">
      <c r="A105" s="40"/>
      <c r="B105" s="41"/>
      <c r="C105" s="42"/>
      <c r="D105" s="219" t="s">
        <v>146</v>
      </c>
      <c r="E105" s="42"/>
      <c r="F105" s="220" t="s">
        <v>918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86</v>
      </c>
    </row>
    <row r="106" s="2" customFormat="1" ht="16.5" customHeight="1">
      <c r="A106" s="40"/>
      <c r="B106" s="41"/>
      <c r="C106" s="206" t="s">
        <v>137</v>
      </c>
      <c r="D106" s="206" t="s">
        <v>139</v>
      </c>
      <c r="E106" s="207" t="s">
        <v>919</v>
      </c>
      <c r="F106" s="208" t="s">
        <v>920</v>
      </c>
      <c r="G106" s="209" t="s">
        <v>198</v>
      </c>
      <c r="H106" s="210">
        <v>16</v>
      </c>
      <c r="I106" s="211"/>
      <c r="J106" s="212">
        <f>ROUND(I106*H106,2)</f>
        <v>0</v>
      </c>
      <c r="K106" s="208" t="s">
        <v>143</v>
      </c>
      <c r="L106" s="46"/>
      <c r="M106" s="213" t="s">
        <v>19</v>
      </c>
      <c r="N106" s="214" t="s">
        <v>47</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237</v>
      </c>
      <c r="AT106" s="217" t="s">
        <v>139</v>
      </c>
      <c r="AU106" s="217" t="s">
        <v>86</v>
      </c>
      <c r="AY106" s="19" t="s">
        <v>136</v>
      </c>
      <c r="BE106" s="218">
        <f>IF(N106="základní",J106,0)</f>
        <v>0</v>
      </c>
      <c r="BF106" s="218">
        <f>IF(N106="snížená",J106,0)</f>
        <v>0</v>
      </c>
      <c r="BG106" s="218">
        <f>IF(N106="zákl. přenesená",J106,0)</f>
        <v>0</v>
      </c>
      <c r="BH106" s="218">
        <f>IF(N106="sníž. přenesená",J106,0)</f>
        <v>0</v>
      </c>
      <c r="BI106" s="218">
        <f>IF(N106="nulová",J106,0)</f>
        <v>0</v>
      </c>
      <c r="BJ106" s="19" t="s">
        <v>84</v>
      </c>
      <c r="BK106" s="218">
        <f>ROUND(I106*H106,2)</f>
        <v>0</v>
      </c>
      <c r="BL106" s="19" t="s">
        <v>237</v>
      </c>
      <c r="BM106" s="217" t="s">
        <v>921</v>
      </c>
    </row>
    <row r="107" s="2" customFormat="1">
      <c r="A107" s="40"/>
      <c r="B107" s="41"/>
      <c r="C107" s="42"/>
      <c r="D107" s="219" t="s">
        <v>146</v>
      </c>
      <c r="E107" s="42"/>
      <c r="F107" s="220" t="s">
        <v>922</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146</v>
      </c>
      <c r="AU107" s="19" t="s">
        <v>86</v>
      </c>
    </row>
    <row r="108" s="2" customFormat="1" ht="16.5" customHeight="1">
      <c r="A108" s="40"/>
      <c r="B108" s="41"/>
      <c r="C108" s="206" t="s">
        <v>202</v>
      </c>
      <c r="D108" s="206" t="s">
        <v>139</v>
      </c>
      <c r="E108" s="207" t="s">
        <v>923</v>
      </c>
      <c r="F108" s="208" t="s">
        <v>924</v>
      </c>
      <c r="G108" s="209" t="s">
        <v>259</v>
      </c>
      <c r="H108" s="210">
        <v>16</v>
      </c>
      <c r="I108" s="211"/>
      <c r="J108" s="212">
        <f>ROUND(I108*H108,2)</f>
        <v>0</v>
      </c>
      <c r="K108" s="208" t="s">
        <v>143</v>
      </c>
      <c r="L108" s="46"/>
      <c r="M108" s="213" t="s">
        <v>19</v>
      </c>
      <c r="N108" s="214" t="s">
        <v>47</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237</v>
      </c>
      <c r="AT108" s="217" t="s">
        <v>139</v>
      </c>
      <c r="AU108" s="217" t="s">
        <v>86</v>
      </c>
      <c r="AY108" s="19" t="s">
        <v>136</v>
      </c>
      <c r="BE108" s="218">
        <f>IF(N108="základní",J108,0)</f>
        <v>0</v>
      </c>
      <c r="BF108" s="218">
        <f>IF(N108="snížená",J108,0)</f>
        <v>0</v>
      </c>
      <c r="BG108" s="218">
        <f>IF(N108="zákl. přenesená",J108,0)</f>
        <v>0</v>
      </c>
      <c r="BH108" s="218">
        <f>IF(N108="sníž. přenesená",J108,0)</f>
        <v>0</v>
      </c>
      <c r="BI108" s="218">
        <f>IF(N108="nulová",J108,0)</f>
        <v>0</v>
      </c>
      <c r="BJ108" s="19" t="s">
        <v>84</v>
      </c>
      <c r="BK108" s="218">
        <f>ROUND(I108*H108,2)</f>
        <v>0</v>
      </c>
      <c r="BL108" s="19" t="s">
        <v>237</v>
      </c>
      <c r="BM108" s="217" t="s">
        <v>925</v>
      </c>
    </row>
    <row r="109" s="2" customFormat="1">
      <c r="A109" s="40"/>
      <c r="B109" s="41"/>
      <c r="C109" s="42"/>
      <c r="D109" s="219" t="s">
        <v>146</v>
      </c>
      <c r="E109" s="42"/>
      <c r="F109" s="220" t="s">
        <v>926</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146</v>
      </c>
      <c r="AU109" s="19" t="s">
        <v>86</v>
      </c>
    </row>
    <row r="110" s="2" customFormat="1" ht="16.5" customHeight="1">
      <c r="A110" s="40"/>
      <c r="B110" s="41"/>
      <c r="C110" s="206" t="s">
        <v>210</v>
      </c>
      <c r="D110" s="206" t="s">
        <v>139</v>
      </c>
      <c r="E110" s="207" t="s">
        <v>927</v>
      </c>
      <c r="F110" s="208" t="s">
        <v>928</v>
      </c>
      <c r="G110" s="209" t="s">
        <v>259</v>
      </c>
      <c r="H110" s="210">
        <v>7</v>
      </c>
      <c r="I110" s="211"/>
      <c r="J110" s="212">
        <f>ROUND(I110*H110,2)</f>
        <v>0</v>
      </c>
      <c r="K110" s="208" t="s">
        <v>143</v>
      </c>
      <c r="L110" s="46"/>
      <c r="M110" s="213" t="s">
        <v>19</v>
      </c>
      <c r="N110" s="214" t="s">
        <v>47</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237</v>
      </c>
      <c r="AT110" s="217" t="s">
        <v>139</v>
      </c>
      <c r="AU110" s="217" t="s">
        <v>86</v>
      </c>
      <c r="AY110" s="19" t="s">
        <v>136</v>
      </c>
      <c r="BE110" s="218">
        <f>IF(N110="základní",J110,0)</f>
        <v>0</v>
      </c>
      <c r="BF110" s="218">
        <f>IF(N110="snížená",J110,0)</f>
        <v>0</v>
      </c>
      <c r="BG110" s="218">
        <f>IF(N110="zákl. přenesená",J110,0)</f>
        <v>0</v>
      </c>
      <c r="BH110" s="218">
        <f>IF(N110="sníž. přenesená",J110,0)</f>
        <v>0</v>
      </c>
      <c r="BI110" s="218">
        <f>IF(N110="nulová",J110,0)</f>
        <v>0</v>
      </c>
      <c r="BJ110" s="19" t="s">
        <v>84</v>
      </c>
      <c r="BK110" s="218">
        <f>ROUND(I110*H110,2)</f>
        <v>0</v>
      </c>
      <c r="BL110" s="19" t="s">
        <v>237</v>
      </c>
      <c r="BM110" s="217" t="s">
        <v>929</v>
      </c>
    </row>
    <row r="111" s="2" customFormat="1">
      <c r="A111" s="40"/>
      <c r="B111" s="41"/>
      <c r="C111" s="42"/>
      <c r="D111" s="219" t="s">
        <v>146</v>
      </c>
      <c r="E111" s="42"/>
      <c r="F111" s="220" t="s">
        <v>930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146</v>
      </c>
      <c r="AU111" s="19" t="s">
        <v>86</v>
      </c>
    </row>
    <row r="112" s="2" customFormat="1" ht="16.5" customHeight="1">
      <c r="A112" s="40"/>
      <c r="B112" s="41"/>
      <c r="C112" s="206" t="s">
        <v>8</v>
      </c>
      <c r="D112" s="206" t="s">
        <v>139</v>
      </c>
      <c r="E112" s="207" t="s">
        <v>931</v>
      </c>
      <c r="F112" s="208" t="s">
        <v>932</v>
      </c>
      <c r="G112" s="209" t="s">
        <v>259</v>
      </c>
      <c r="H112" s="210">
        <v>22</v>
      </c>
      <c r="I112" s="211"/>
      <c r="J112" s="212">
        <f>ROUND(I112*H112,2)</f>
        <v>0</v>
      </c>
      <c r="K112" s="208" t="s">
        <v>143</v>
      </c>
      <c r="L112" s="46"/>
      <c r="M112" s="213" t="s">
        <v>19</v>
      </c>
      <c r="N112" s="214" t="s">
        <v>47</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237</v>
      </c>
      <c r="AT112" s="217" t="s">
        <v>139</v>
      </c>
      <c r="AU112" s="217" t="s">
        <v>86</v>
      </c>
      <c r="AY112" s="19" t="s">
        <v>136</v>
      </c>
      <c r="BE112" s="218">
        <f>IF(N112="základní",J112,0)</f>
        <v>0</v>
      </c>
      <c r="BF112" s="218">
        <f>IF(N112="snížená",J112,0)</f>
        <v>0</v>
      </c>
      <c r="BG112" s="218">
        <f>IF(N112="zákl. přenesená",J112,0)</f>
        <v>0</v>
      </c>
      <c r="BH112" s="218">
        <f>IF(N112="sníž. přenesená",J112,0)</f>
        <v>0</v>
      </c>
      <c r="BI112" s="218">
        <f>IF(N112="nulová",J112,0)</f>
        <v>0</v>
      </c>
      <c r="BJ112" s="19" t="s">
        <v>84</v>
      </c>
      <c r="BK112" s="218">
        <f>ROUND(I112*H112,2)</f>
        <v>0</v>
      </c>
      <c r="BL112" s="19" t="s">
        <v>237</v>
      </c>
      <c r="BM112" s="217" t="s">
        <v>933</v>
      </c>
    </row>
    <row r="113" s="2" customFormat="1">
      <c r="A113" s="40"/>
      <c r="B113" s="41"/>
      <c r="C113" s="42"/>
      <c r="D113" s="219" t="s">
        <v>146</v>
      </c>
      <c r="E113" s="42"/>
      <c r="F113" s="220" t="s">
        <v>934</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146</v>
      </c>
      <c r="AU113" s="19" t="s">
        <v>86</v>
      </c>
    </row>
    <row r="114" s="2" customFormat="1" ht="16.5" customHeight="1">
      <c r="A114" s="40"/>
      <c r="B114" s="41"/>
      <c r="C114" s="206" t="s">
        <v>220</v>
      </c>
      <c r="D114" s="206" t="s">
        <v>139</v>
      </c>
      <c r="E114" s="207" t="s">
        <v>935</v>
      </c>
      <c r="F114" s="208" t="s">
        <v>936</v>
      </c>
      <c r="G114" s="209" t="s">
        <v>259</v>
      </c>
      <c r="H114" s="210">
        <v>1</v>
      </c>
      <c r="I114" s="211"/>
      <c r="J114" s="212">
        <f>ROUND(I114*H114,2)</f>
        <v>0</v>
      </c>
      <c r="K114" s="208" t="s">
        <v>143</v>
      </c>
      <c r="L114" s="46"/>
      <c r="M114" s="213" t="s">
        <v>19</v>
      </c>
      <c r="N114" s="214" t="s">
        <v>47</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237</v>
      </c>
      <c r="AT114" s="217" t="s">
        <v>139</v>
      </c>
      <c r="AU114" s="217" t="s">
        <v>86</v>
      </c>
      <c r="AY114" s="19" t="s">
        <v>136</v>
      </c>
      <c r="BE114" s="218">
        <f>IF(N114="základní",J114,0)</f>
        <v>0</v>
      </c>
      <c r="BF114" s="218">
        <f>IF(N114="snížená",J114,0)</f>
        <v>0</v>
      </c>
      <c r="BG114" s="218">
        <f>IF(N114="zákl. přenesená",J114,0)</f>
        <v>0</v>
      </c>
      <c r="BH114" s="218">
        <f>IF(N114="sníž. přenesená",J114,0)</f>
        <v>0</v>
      </c>
      <c r="BI114" s="218">
        <f>IF(N114="nulová",J114,0)</f>
        <v>0</v>
      </c>
      <c r="BJ114" s="19" t="s">
        <v>84</v>
      </c>
      <c r="BK114" s="218">
        <f>ROUND(I114*H114,2)</f>
        <v>0</v>
      </c>
      <c r="BL114" s="19" t="s">
        <v>237</v>
      </c>
      <c r="BM114" s="217" t="s">
        <v>937</v>
      </c>
    </row>
    <row r="115" s="2" customFormat="1">
      <c r="A115" s="40"/>
      <c r="B115" s="41"/>
      <c r="C115" s="42"/>
      <c r="D115" s="219" t="s">
        <v>146</v>
      </c>
      <c r="E115" s="42"/>
      <c r="F115" s="220" t="s">
        <v>938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146</v>
      </c>
      <c r="AU115" s="19" t="s">
        <v>86</v>
      </c>
    </row>
    <row r="116" s="2" customFormat="1" ht="16.5" customHeight="1">
      <c r="A116" s="40"/>
      <c r="B116" s="41"/>
      <c r="C116" s="206" t="s">
        <v>226</v>
      </c>
      <c r="D116" s="206" t="s">
        <v>139</v>
      </c>
      <c r="E116" s="207" t="s">
        <v>939</v>
      </c>
      <c r="F116" s="208" t="s">
        <v>940</v>
      </c>
      <c r="G116" s="209" t="s">
        <v>259</v>
      </c>
      <c r="H116" s="210">
        <v>28</v>
      </c>
      <c r="I116" s="211"/>
      <c r="J116" s="212">
        <f>ROUND(I116*H116,2)</f>
        <v>0</v>
      </c>
      <c r="K116" s="208" t="s">
        <v>143</v>
      </c>
      <c r="L116" s="46"/>
      <c r="M116" s="213" t="s">
        <v>19</v>
      </c>
      <c r="N116" s="214" t="s">
        <v>47</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237</v>
      </c>
      <c r="AT116" s="217" t="s">
        <v>139</v>
      </c>
      <c r="AU116" s="217" t="s">
        <v>86</v>
      </c>
      <c r="AY116" s="19" t="s">
        <v>136</v>
      </c>
      <c r="BE116" s="218">
        <f>IF(N116="základní",J116,0)</f>
        <v>0</v>
      </c>
      <c r="BF116" s="218">
        <f>IF(N116="snížená",J116,0)</f>
        <v>0</v>
      </c>
      <c r="BG116" s="218">
        <f>IF(N116="zákl. přenesená",J116,0)</f>
        <v>0</v>
      </c>
      <c r="BH116" s="218">
        <f>IF(N116="sníž. přenesená",J116,0)</f>
        <v>0</v>
      </c>
      <c r="BI116" s="218">
        <f>IF(N116="nulová",J116,0)</f>
        <v>0</v>
      </c>
      <c r="BJ116" s="19" t="s">
        <v>84</v>
      </c>
      <c r="BK116" s="218">
        <f>ROUND(I116*H116,2)</f>
        <v>0</v>
      </c>
      <c r="BL116" s="19" t="s">
        <v>237</v>
      </c>
      <c r="BM116" s="217" t="s">
        <v>941</v>
      </c>
    </row>
    <row r="117" s="2" customFormat="1">
      <c r="A117" s="40"/>
      <c r="B117" s="41"/>
      <c r="C117" s="42"/>
      <c r="D117" s="219" t="s">
        <v>146</v>
      </c>
      <c r="E117" s="42"/>
      <c r="F117" s="220" t="s">
        <v>942</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146</v>
      </c>
      <c r="AU117" s="19" t="s">
        <v>86</v>
      </c>
    </row>
    <row r="118" s="2" customFormat="1" ht="16.5" customHeight="1">
      <c r="A118" s="40"/>
      <c r="B118" s="41"/>
      <c r="C118" s="206" t="s">
        <v>231</v>
      </c>
      <c r="D118" s="206" t="s">
        <v>139</v>
      </c>
      <c r="E118" s="207" t="s">
        <v>943</v>
      </c>
      <c r="F118" s="208" t="s">
        <v>944</v>
      </c>
      <c r="G118" s="209" t="s">
        <v>198</v>
      </c>
      <c r="H118" s="210">
        <v>136</v>
      </c>
      <c r="I118" s="211"/>
      <c r="J118" s="212">
        <f>ROUND(I118*H118,2)</f>
        <v>0</v>
      </c>
      <c r="K118" s="208" t="s">
        <v>143</v>
      </c>
      <c r="L118" s="46"/>
      <c r="M118" s="213" t="s">
        <v>19</v>
      </c>
      <c r="N118" s="214" t="s">
        <v>47</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237</v>
      </c>
      <c r="AT118" s="217" t="s">
        <v>139</v>
      </c>
      <c r="AU118" s="217" t="s">
        <v>86</v>
      </c>
      <c r="AY118" s="19" t="s">
        <v>136</v>
      </c>
      <c r="BE118" s="218">
        <f>IF(N118="základní",J118,0)</f>
        <v>0</v>
      </c>
      <c r="BF118" s="218">
        <f>IF(N118="snížená",J118,0)</f>
        <v>0</v>
      </c>
      <c r="BG118" s="218">
        <f>IF(N118="zákl. přenesená",J118,0)</f>
        <v>0</v>
      </c>
      <c r="BH118" s="218">
        <f>IF(N118="sníž. přenesená",J118,0)</f>
        <v>0</v>
      </c>
      <c r="BI118" s="218">
        <f>IF(N118="nulová",J118,0)</f>
        <v>0</v>
      </c>
      <c r="BJ118" s="19" t="s">
        <v>84</v>
      </c>
      <c r="BK118" s="218">
        <f>ROUND(I118*H118,2)</f>
        <v>0</v>
      </c>
      <c r="BL118" s="19" t="s">
        <v>237</v>
      </c>
      <c r="BM118" s="217" t="s">
        <v>945</v>
      </c>
    </row>
    <row r="119" s="2" customFormat="1">
      <c r="A119" s="40"/>
      <c r="B119" s="41"/>
      <c r="C119" s="42"/>
      <c r="D119" s="219" t="s">
        <v>146</v>
      </c>
      <c r="E119" s="42"/>
      <c r="F119" s="220" t="s">
        <v>946</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146</v>
      </c>
      <c r="AU119" s="19" t="s">
        <v>86</v>
      </c>
    </row>
    <row r="120" s="13" customFormat="1">
      <c r="A120" s="13"/>
      <c r="B120" s="224"/>
      <c r="C120" s="225"/>
      <c r="D120" s="226" t="s">
        <v>152</v>
      </c>
      <c r="E120" s="227" t="s">
        <v>19</v>
      </c>
      <c r="F120" s="228" t="s">
        <v>947</v>
      </c>
      <c r="G120" s="225"/>
      <c r="H120" s="229">
        <v>136</v>
      </c>
      <c r="I120" s="230"/>
      <c r="J120" s="225"/>
      <c r="K120" s="225"/>
      <c r="L120" s="231"/>
      <c r="M120" s="232"/>
      <c r="N120" s="233"/>
      <c r="O120" s="233"/>
      <c r="P120" s="233"/>
      <c r="Q120" s="233"/>
      <c r="R120" s="233"/>
      <c r="S120" s="233"/>
      <c r="T120" s="234"/>
      <c r="U120" s="13"/>
      <c r="V120" s="13"/>
      <c r="W120" s="13"/>
      <c r="X120" s="13"/>
      <c r="Y120" s="13"/>
      <c r="Z120" s="13"/>
      <c r="AA120" s="13"/>
      <c r="AB120" s="13"/>
      <c r="AC120" s="13"/>
      <c r="AD120" s="13"/>
      <c r="AE120" s="13"/>
      <c r="AT120" s="235" t="s">
        <v>152</v>
      </c>
      <c r="AU120" s="235" t="s">
        <v>86</v>
      </c>
      <c r="AV120" s="13" t="s">
        <v>86</v>
      </c>
      <c r="AW120" s="13" t="s">
        <v>35</v>
      </c>
      <c r="AX120" s="13" t="s">
        <v>76</v>
      </c>
      <c r="AY120" s="235" t="s">
        <v>136</v>
      </c>
    </row>
    <row r="121" s="14" customFormat="1">
      <c r="A121" s="14"/>
      <c r="B121" s="236"/>
      <c r="C121" s="237"/>
      <c r="D121" s="226" t="s">
        <v>152</v>
      </c>
      <c r="E121" s="238" t="s">
        <v>19</v>
      </c>
      <c r="F121" s="239" t="s">
        <v>172</v>
      </c>
      <c r="G121" s="237"/>
      <c r="H121" s="240">
        <v>136</v>
      </c>
      <c r="I121" s="241"/>
      <c r="J121" s="237"/>
      <c r="K121" s="237"/>
      <c r="L121" s="242"/>
      <c r="M121" s="243"/>
      <c r="N121" s="244"/>
      <c r="O121" s="244"/>
      <c r="P121" s="244"/>
      <c r="Q121" s="244"/>
      <c r="R121" s="244"/>
      <c r="S121" s="244"/>
      <c r="T121" s="245"/>
      <c r="U121" s="14"/>
      <c r="V121" s="14"/>
      <c r="W121" s="14"/>
      <c r="X121" s="14"/>
      <c r="Y121" s="14"/>
      <c r="Z121" s="14"/>
      <c r="AA121" s="14"/>
      <c r="AB121" s="14"/>
      <c r="AC121" s="14"/>
      <c r="AD121" s="14"/>
      <c r="AE121" s="14"/>
      <c r="AT121" s="246" t="s">
        <v>152</v>
      </c>
      <c r="AU121" s="246" t="s">
        <v>86</v>
      </c>
      <c r="AV121" s="14" t="s">
        <v>144</v>
      </c>
      <c r="AW121" s="14" t="s">
        <v>35</v>
      </c>
      <c r="AX121" s="14" t="s">
        <v>84</v>
      </c>
      <c r="AY121" s="246" t="s">
        <v>136</v>
      </c>
    </row>
    <row r="122" s="2" customFormat="1" ht="16.5" customHeight="1">
      <c r="A122" s="40"/>
      <c r="B122" s="41"/>
      <c r="C122" s="206" t="s">
        <v>237</v>
      </c>
      <c r="D122" s="206" t="s">
        <v>139</v>
      </c>
      <c r="E122" s="207" t="s">
        <v>948</v>
      </c>
      <c r="F122" s="208" t="s">
        <v>949</v>
      </c>
      <c r="G122" s="209" t="s">
        <v>259</v>
      </c>
      <c r="H122" s="210">
        <v>9</v>
      </c>
      <c r="I122" s="211"/>
      <c r="J122" s="212">
        <f>ROUND(I122*H122,2)</f>
        <v>0</v>
      </c>
      <c r="K122" s="208" t="s">
        <v>143</v>
      </c>
      <c r="L122" s="46"/>
      <c r="M122" s="213" t="s">
        <v>19</v>
      </c>
      <c r="N122" s="214" t="s">
        <v>47</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237</v>
      </c>
      <c r="AT122" s="217" t="s">
        <v>139</v>
      </c>
      <c r="AU122" s="217" t="s">
        <v>86</v>
      </c>
      <c r="AY122" s="19" t="s">
        <v>136</v>
      </c>
      <c r="BE122" s="218">
        <f>IF(N122="základní",J122,0)</f>
        <v>0</v>
      </c>
      <c r="BF122" s="218">
        <f>IF(N122="snížená",J122,0)</f>
        <v>0</v>
      </c>
      <c r="BG122" s="218">
        <f>IF(N122="zákl. přenesená",J122,0)</f>
        <v>0</v>
      </c>
      <c r="BH122" s="218">
        <f>IF(N122="sníž. přenesená",J122,0)</f>
        <v>0</v>
      </c>
      <c r="BI122" s="218">
        <f>IF(N122="nulová",J122,0)</f>
        <v>0</v>
      </c>
      <c r="BJ122" s="19" t="s">
        <v>84</v>
      </c>
      <c r="BK122" s="218">
        <f>ROUND(I122*H122,2)</f>
        <v>0</v>
      </c>
      <c r="BL122" s="19" t="s">
        <v>237</v>
      </c>
      <c r="BM122" s="217" t="s">
        <v>950</v>
      </c>
    </row>
    <row r="123" s="2" customFormat="1">
      <c r="A123" s="40"/>
      <c r="B123" s="41"/>
      <c r="C123" s="42"/>
      <c r="D123" s="219" t="s">
        <v>146</v>
      </c>
      <c r="E123" s="42"/>
      <c r="F123" s="220" t="s">
        <v>951</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146</v>
      </c>
      <c r="AU123" s="19" t="s">
        <v>86</v>
      </c>
    </row>
    <row r="124" s="2" customFormat="1">
      <c r="A124" s="40"/>
      <c r="B124" s="41"/>
      <c r="C124" s="42"/>
      <c r="D124" s="226" t="s">
        <v>281</v>
      </c>
      <c r="E124" s="42"/>
      <c r="F124" s="247" t="s">
        <v>952</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281</v>
      </c>
      <c r="AU124" s="19" t="s">
        <v>86</v>
      </c>
    </row>
    <row r="125" s="2" customFormat="1" ht="16.5" customHeight="1">
      <c r="A125" s="40"/>
      <c r="B125" s="41"/>
      <c r="C125" s="206" t="s">
        <v>242</v>
      </c>
      <c r="D125" s="206" t="s">
        <v>139</v>
      </c>
      <c r="E125" s="207" t="s">
        <v>953</v>
      </c>
      <c r="F125" s="208" t="s">
        <v>954</v>
      </c>
      <c r="G125" s="209" t="s">
        <v>198</v>
      </c>
      <c r="H125" s="210">
        <v>25</v>
      </c>
      <c r="I125" s="211"/>
      <c r="J125" s="212">
        <f>ROUND(I125*H125,2)</f>
        <v>0</v>
      </c>
      <c r="K125" s="208" t="s">
        <v>143</v>
      </c>
      <c r="L125" s="46"/>
      <c r="M125" s="213" t="s">
        <v>19</v>
      </c>
      <c r="N125" s="214" t="s">
        <v>47</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237</v>
      </c>
      <c r="AT125" s="217" t="s">
        <v>139</v>
      </c>
      <c r="AU125" s="217" t="s">
        <v>86</v>
      </c>
      <c r="AY125" s="19" t="s">
        <v>136</v>
      </c>
      <c r="BE125" s="218">
        <f>IF(N125="základní",J125,0)</f>
        <v>0</v>
      </c>
      <c r="BF125" s="218">
        <f>IF(N125="snížená",J125,0)</f>
        <v>0</v>
      </c>
      <c r="BG125" s="218">
        <f>IF(N125="zákl. přenesená",J125,0)</f>
        <v>0</v>
      </c>
      <c r="BH125" s="218">
        <f>IF(N125="sníž. přenesená",J125,0)</f>
        <v>0</v>
      </c>
      <c r="BI125" s="218">
        <f>IF(N125="nulová",J125,0)</f>
        <v>0</v>
      </c>
      <c r="BJ125" s="19" t="s">
        <v>84</v>
      </c>
      <c r="BK125" s="218">
        <f>ROUND(I125*H125,2)</f>
        <v>0</v>
      </c>
      <c r="BL125" s="19" t="s">
        <v>237</v>
      </c>
      <c r="BM125" s="217" t="s">
        <v>955</v>
      </c>
    </row>
    <row r="126" s="2" customFormat="1">
      <c r="A126" s="40"/>
      <c r="B126" s="41"/>
      <c r="C126" s="42"/>
      <c r="D126" s="219" t="s">
        <v>146</v>
      </c>
      <c r="E126" s="42"/>
      <c r="F126" s="220" t="s">
        <v>956</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146</v>
      </c>
      <c r="AU126" s="19" t="s">
        <v>86</v>
      </c>
    </row>
    <row r="127" s="2" customFormat="1">
      <c r="A127" s="40"/>
      <c r="B127" s="41"/>
      <c r="C127" s="42"/>
      <c r="D127" s="226" t="s">
        <v>281</v>
      </c>
      <c r="E127" s="42"/>
      <c r="F127" s="247" t="s">
        <v>952</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281</v>
      </c>
      <c r="AU127" s="19" t="s">
        <v>86</v>
      </c>
    </row>
    <row r="128" s="2" customFormat="1" ht="24.15" customHeight="1">
      <c r="A128" s="40"/>
      <c r="B128" s="41"/>
      <c r="C128" s="206" t="s">
        <v>247</v>
      </c>
      <c r="D128" s="206" t="s">
        <v>139</v>
      </c>
      <c r="E128" s="207" t="s">
        <v>957</v>
      </c>
      <c r="F128" s="208" t="s">
        <v>958</v>
      </c>
      <c r="G128" s="209" t="s">
        <v>213</v>
      </c>
      <c r="H128" s="210">
        <v>0.13100000000000001</v>
      </c>
      <c r="I128" s="211"/>
      <c r="J128" s="212">
        <f>ROUND(I128*H128,2)</f>
        <v>0</v>
      </c>
      <c r="K128" s="208" t="s">
        <v>143</v>
      </c>
      <c r="L128" s="46"/>
      <c r="M128" s="213" t="s">
        <v>19</v>
      </c>
      <c r="N128" s="214" t="s">
        <v>47</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237</v>
      </c>
      <c r="AT128" s="217" t="s">
        <v>139</v>
      </c>
      <c r="AU128" s="217" t="s">
        <v>86</v>
      </c>
      <c r="AY128" s="19" t="s">
        <v>136</v>
      </c>
      <c r="BE128" s="218">
        <f>IF(N128="základní",J128,0)</f>
        <v>0</v>
      </c>
      <c r="BF128" s="218">
        <f>IF(N128="snížená",J128,0)</f>
        <v>0</v>
      </c>
      <c r="BG128" s="218">
        <f>IF(N128="zákl. přenesená",J128,0)</f>
        <v>0</v>
      </c>
      <c r="BH128" s="218">
        <f>IF(N128="sníž. přenesená",J128,0)</f>
        <v>0</v>
      </c>
      <c r="BI128" s="218">
        <f>IF(N128="nulová",J128,0)</f>
        <v>0</v>
      </c>
      <c r="BJ128" s="19" t="s">
        <v>84</v>
      </c>
      <c r="BK128" s="218">
        <f>ROUND(I128*H128,2)</f>
        <v>0</v>
      </c>
      <c r="BL128" s="19" t="s">
        <v>237</v>
      </c>
      <c r="BM128" s="217" t="s">
        <v>959</v>
      </c>
    </row>
    <row r="129" s="2" customFormat="1">
      <c r="A129" s="40"/>
      <c r="B129" s="41"/>
      <c r="C129" s="42"/>
      <c r="D129" s="219" t="s">
        <v>146</v>
      </c>
      <c r="E129" s="42"/>
      <c r="F129" s="220" t="s">
        <v>960</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146</v>
      </c>
      <c r="AU129" s="19" t="s">
        <v>86</v>
      </c>
    </row>
    <row r="130" s="12" customFormat="1" ht="22.8" customHeight="1">
      <c r="A130" s="12"/>
      <c r="B130" s="190"/>
      <c r="C130" s="191"/>
      <c r="D130" s="192" t="s">
        <v>75</v>
      </c>
      <c r="E130" s="204" t="s">
        <v>961</v>
      </c>
      <c r="F130" s="204" t="s">
        <v>962</v>
      </c>
      <c r="G130" s="191"/>
      <c r="H130" s="191"/>
      <c r="I130" s="194"/>
      <c r="J130" s="205">
        <f>BK130</f>
        <v>0</v>
      </c>
      <c r="K130" s="191"/>
      <c r="L130" s="196"/>
      <c r="M130" s="197"/>
      <c r="N130" s="198"/>
      <c r="O130" s="198"/>
      <c r="P130" s="199">
        <f>SUM(P131:P265)</f>
        <v>0</v>
      </c>
      <c r="Q130" s="198"/>
      <c r="R130" s="199">
        <f>SUM(R131:R265)</f>
        <v>0</v>
      </c>
      <c r="S130" s="198"/>
      <c r="T130" s="200">
        <f>SUM(T131:T265)</f>
        <v>0</v>
      </c>
      <c r="U130" s="12"/>
      <c r="V130" s="12"/>
      <c r="W130" s="12"/>
      <c r="X130" s="12"/>
      <c r="Y130" s="12"/>
      <c r="Z130" s="12"/>
      <c r="AA130" s="12"/>
      <c r="AB130" s="12"/>
      <c r="AC130" s="12"/>
      <c r="AD130" s="12"/>
      <c r="AE130" s="12"/>
      <c r="AR130" s="201" t="s">
        <v>86</v>
      </c>
      <c r="AT130" s="202" t="s">
        <v>75</v>
      </c>
      <c r="AU130" s="202" t="s">
        <v>84</v>
      </c>
      <c r="AY130" s="201" t="s">
        <v>136</v>
      </c>
      <c r="BK130" s="203">
        <f>SUM(BK131:BK265)</f>
        <v>0</v>
      </c>
    </row>
    <row r="131" s="2" customFormat="1" ht="16.5" customHeight="1">
      <c r="A131" s="40"/>
      <c r="B131" s="41"/>
      <c r="C131" s="206" t="s">
        <v>256</v>
      </c>
      <c r="D131" s="206" t="s">
        <v>139</v>
      </c>
      <c r="E131" s="207" t="s">
        <v>963</v>
      </c>
      <c r="F131" s="208" t="s">
        <v>964</v>
      </c>
      <c r="G131" s="209" t="s">
        <v>198</v>
      </c>
      <c r="H131" s="210">
        <v>12</v>
      </c>
      <c r="I131" s="211"/>
      <c r="J131" s="212">
        <f>ROUND(I131*H131,2)</f>
        <v>0</v>
      </c>
      <c r="K131" s="208" t="s">
        <v>143</v>
      </c>
      <c r="L131" s="46"/>
      <c r="M131" s="213" t="s">
        <v>19</v>
      </c>
      <c r="N131" s="214" t="s">
        <v>47</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237</v>
      </c>
      <c r="AT131" s="217" t="s">
        <v>139</v>
      </c>
      <c r="AU131" s="217" t="s">
        <v>86</v>
      </c>
      <c r="AY131" s="19" t="s">
        <v>136</v>
      </c>
      <c r="BE131" s="218">
        <f>IF(N131="základní",J131,0)</f>
        <v>0</v>
      </c>
      <c r="BF131" s="218">
        <f>IF(N131="snížená",J131,0)</f>
        <v>0</v>
      </c>
      <c r="BG131" s="218">
        <f>IF(N131="zákl. přenesená",J131,0)</f>
        <v>0</v>
      </c>
      <c r="BH131" s="218">
        <f>IF(N131="sníž. přenesená",J131,0)</f>
        <v>0</v>
      </c>
      <c r="BI131" s="218">
        <f>IF(N131="nulová",J131,0)</f>
        <v>0</v>
      </c>
      <c r="BJ131" s="19" t="s">
        <v>84</v>
      </c>
      <c r="BK131" s="218">
        <f>ROUND(I131*H131,2)</f>
        <v>0</v>
      </c>
      <c r="BL131" s="19" t="s">
        <v>237</v>
      </c>
      <c r="BM131" s="217" t="s">
        <v>965</v>
      </c>
    </row>
    <row r="132" s="2" customFormat="1">
      <c r="A132" s="40"/>
      <c r="B132" s="41"/>
      <c r="C132" s="42"/>
      <c r="D132" s="219" t="s">
        <v>146</v>
      </c>
      <c r="E132" s="42"/>
      <c r="F132" s="220" t="s">
        <v>966</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146</v>
      </c>
      <c r="AU132" s="19" t="s">
        <v>86</v>
      </c>
    </row>
    <row r="133" s="2" customFormat="1" ht="16.5" customHeight="1">
      <c r="A133" s="40"/>
      <c r="B133" s="41"/>
      <c r="C133" s="206" t="s">
        <v>262</v>
      </c>
      <c r="D133" s="206" t="s">
        <v>139</v>
      </c>
      <c r="E133" s="207" t="s">
        <v>967</v>
      </c>
      <c r="F133" s="208" t="s">
        <v>968</v>
      </c>
      <c r="G133" s="209" t="s">
        <v>198</v>
      </c>
      <c r="H133" s="210">
        <v>310</v>
      </c>
      <c r="I133" s="211"/>
      <c r="J133" s="212">
        <f>ROUND(I133*H133,2)</f>
        <v>0</v>
      </c>
      <c r="K133" s="208" t="s">
        <v>143</v>
      </c>
      <c r="L133" s="46"/>
      <c r="M133" s="213" t="s">
        <v>19</v>
      </c>
      <c r="N133" s="214" t="s">
        <v>47</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237</v>
      </c>
      <c r="AT133" s="217" t="s">
        <v>139</v>
      </c>
      <c r="AU133" s="217" t="s">
        <v>86</v>
      </c>
      <c r="AY133" s="19" t="s">
        <v>136</v>
      </c>
      <c r="BE133" s="218">
        <f>IF(N133="základní",J133,0)</f>
        <v>0</v>
      </c>
      <c r="BF133" s="218">
        <f>IF(N133="snížená",J133,0)</f>
        <v>0</v>
      </c>
      <c r="BG133" s="218">
        <f>IF(N133="zákl. přenesená",J133,0)</f>
        <v>0</v>
      </c>
      <c r="BH133" s="218">
        <f>IF(N133="sníž. přenesená",J133,0)</f>
        <v>0</v>
      </c>
      <c r="BI133" s="218">
        <f>IF(N133="nulová",J133,0)</f>
        <v>0</v>
      </c>
      <c r="BJ133" s="19" t="s">
        <v>84</v>
      </c>
      <c r="BK133" s="218">
        <f>ROUND(I133*H133,2)</f>
        <v>0</v>
      </c>
      <c r="BL133" s="19" t="s">
        <v>237</v>
      </c>
      <c r="BM133" s="217" t="s">
        <v>969</v>
      </c>
    </row>
    <row r="134" s="2" customFormat="1">
      <c r="A134" s="40"/>
      <c r="B134" s="41"/>
      <c r="C134" s="42"/>
      <c r="D134" s="219" t="s">
        <v>146</v>
      </c>
      <c r="E134" s="42"/>
      <c r="F134" s="220" t="s">
        <v>970</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146</v>
      </c>
      <c r="AU134" s="19" t="s">
        <v>86</v>
      </c>
    </row>
    <row r="135" s="13" customFormat="1">
      <c r="A135" s="13"/>
      <c r="B135" s="224"/>
      <c r="C135" s="225"/>
      <c r="D135" s="226" t="s">
        <v>152</v>
      </c>
      <c r="E135" s="227" t="s">
        <v>19</v>
      </c>
      <c r="F135" s="228" t="s">
        <v>971</v>
      </c>
      <c r="G135" s="225"/>
      <c r="H135" s="229">
        <v>144</v>
      </c>
      <c r="I135" s="230"/>
      <c r="J135" s="225"/>
      <c r="K135" s="225"/>
      <c r="L135" s="231"/>
      <c r="M135" s="232"/>
      <c r="N135" s="233"/>
      <c r="O135" s="233"/>
      <c r="P135" s="233"/>
      <c r="Q135" s="233"/>
      <c r="R135" s="233"/>
      <c r="S135" s="233"/>
      <c r="T135" s="234"/>
      <c r="U135" s="13"/>
      <c r="V135" s="13"/>
      <c r="W135" s="13"/>
      <c r="X135" s="13"/>
      <c r="Y135" s="13"/>
      <c r="Z135" s="13"/>
      <c r="AA135" s="13"/>
      <c r="AB135" s="13"/>
      <c r="AC135" s="13"/>
      <c r="AD135" s="13"/>
      <c r="AE135" s="13"/>
      <c r="AT135" s="235" t="s">
        <v>152</v>
      </c>
      <c r="AU135" s="235" t="s">
        <v>86</v>
      </c>
      <c r="AV135" s="13" t="s">
        <v>86</v>
      </c>
      <c r="AW135" s="13" t="s">
        <v>35</v>
      </c>
      <c r="AX135" s="13" t="s">
        <v>76</v>
      </c>
      <c r="AY135" s="235" t="s">
        <v>136</v>
      </c>
    </row>
    <row r="136" s="13" customFormat="1">
      <c r="A136" s="13"/>
      <c r="B136" s="224"/>
      <c r="C136" s="225"/>
      <c r="D136" s="226" t="s">
        <v>152</v>
      </c>
      <c r="E136" s="227" t="s">
        <v>19</v>
      </c>
      <c r="F136" s="228" t="s">
        <v>972</v>
      </c>
      <c r="G136" s="225"/>
      <c r="H136" s="229">
        <v>34</v>
      </c>
      <c r="I136" s="230"/>
      <c r="J136" s="225"/>
      <c r="K136" s="225"/>
      <c r="L136" s="231"/>
      <c r="M136" s="232"/>
      <c r="N136" s="233"/>
      <c r="O136" s="233"/>
      <c r="P136" s="233"/>
      <c r="Q136" s="233"/>
      <c r="R136" s="233"/>
      <c r="S136" s="233"/>
      <c r="T136" s="234"/>
      <c r="U136" s="13"/>
      <c r="V136" s="13"/>
      <c r="W136" s="13"/>
      <c r="X136" s="13"/>
      <c r="Y136" s="13"/>
      <c r="Z136" s="13"/>
      <c r="AA136" s="13"/>
      <c r="AB136" s="13"/>
      <c r="AC136" s="13"/>
      <c r="AD136" s="13"/>
      <c r="AE136" s="13"/>
      <c r="AT136" s="235" t="s">
        <v>152</v>
      </c>
      <c r="AU136" s="235" t="s">
        <v>86</v>
      </c>
      <c r="AV136" s="13" t="s">
        <v>86</v>
      </c>
      <c r="AW136" s="13" t="s">
        <v>35</v>
      </c>
      <c r="AX136" s="13" t="s">
        <v>76</v>
      </c>
      <c r="AY136" s="235" t="s">
        <v>136</v>
      </c>
    </row>
    <row r="137" s="13" customFormat="1">
      <c r="A137" s="13"/>
      <c r="B137" s="224"/>
      <c r="C137" s="225"/>
      <c r="D137" s="226" t="s">
        <v>152</v>
      </c>
      <c r="E137" s="227" t="s">
        <v>19</v>
      </c>
      <c r="F137" s="228" t="s">
        <v>973</v>
      </c>
      <c r="G137" s="225"/>
      <c r="H137" s="229">
        <v>48</v>
      </c>
      <c r="I137" s="230"/>
      <c r="J137" s="225"/>
      <c r="K137" s="225"/>
      <c r="L137" s="231"/>
      <c r="M137" s="232"/>
      <c r="N137" s="233"/>
      <c r="O137" s="233"/>
      <c r="P137" s="233"/>
      <c r="Q137" s="233"/>
      <c r="R137" s="233"/>
      <c r="S137" s="233"/>
      <c r="T137" s="234"/>
      <c r="U137" s="13"/>
      <c r="V137" s="13"/>
      <c r="W137" s="13"/>
      <c r="X137" s="13"/>
      <c r="Y137" s="13"/>
      <c r="Z137" s="13"/>
      <c r="AA137" s="13"/>
      <c r="AB137" s="13"/>
      <c r="AC137" s="13"/>
      <c r="AD137" s="13"/>
      <c r="AE137" s="13"/>
      <c r="AT137" s="235" t="s">
        <v>152</v>
      </c>
      <c r="AU137" s="235" t="s">
        <v>86</v>
      </c>
      <c r="AV137" s="13" t="s">
        <v>86</v>
      </c>
      <c r="AW137" s="13" t="s">
        <v>35</v>
      </c>
      <c r="AX137" s="13" t="s">
        <v>76</v>
      </c>
      <c r="AY137" s="235" t="s">
        <v>136</v>
      </c>
    </row>
    <row r="138" s="13" customFormat="1">
      <c r="A138" s="13"/>
      <c r="B138" s="224"/>
      <c r="C138" s="225"/>
      <c r="D138" s="226" t="s">
        <v>152</v>
      </c>
      <c r="E138" s="227" t="s">
        <v>19</v>
      </c>
      <c r="F138" s="228" t="s">
        <v>974</v>
      </c>
      <c r="G138" s="225"/>
      <c r="H138" s="229">
        <v>18</v>
      </c>
      <c r="I138" s="230"/>
      <c r="J138" s="225"/>
      <c r="K138" s="225"/>
      <c r="L138" s="231"/>
      <c r="M138" s="232"/>
      <c r="N138" s="233"/>
      <c r="O138" s="233"/>
      <c r="P138" s="233"/>
      <c r="Q138" s="233"/>
      <c r="R138" s="233"/>
      <c r="S138" s="233"/>
      <c r="T138" s="234"/>
      <c r="U138" s="13"/>
      <c r="V138" s="13"/>
      <c r="W138" s="13"/>
      <c r="X138" s="13"/>
      <c r="Y138" s="13"/>
      <c r="Z138" s="13"/>
      <c r="AA138" s="13"/>
      <c r="AB138" s="13"/>
      <c r="AC138" s="13"/>
      <c r="AD138" s="13"/>
      <c r="AE138" s="13"/>
      <c r="AT138" s="235" t="s">
        <v>152</v>
      </c>
      <c r="AU138" s="235" t="s">
        <v>86</v>
      </c>
      <c r="AV138" s="13" t="s">
        <v>86</v>
      </c>
      <c r="AW138" s="13" t="s">
        <v>35</v>
      </c>
      <c r="AX138" s="13" t="s">
        <v>76</v>
      </c>
      <c r="AY138" s="235" t="s">
        <v>136</v>
      </c>
    </row>
    <row r="139" s="13" customFormat="1">
      <c r="A139" s="13"/>
      <c r="B139" s="224"/>
      <c r="C139" s="225"/>
      <c r="D139" s="226" t="s">
        <v>152</v>
      </c>
      <c r="E139" s="227" t="s">
        <v>19</v>
      </c>
      <c r="F139" s="228" t="s">
        <v>975</v>
      </c>
      <c r="G139" s="225"/>
      <c r="H139" s="229">
        <v>12</v>
      </c>
      <c r="I139" s="230"/>
      <c r="J139" s="225"/>
      <c r="K139" s="225"/>
      <c r="L139" s="231"/>
      <c r="M139" s="232"/>
      <c r="N139" s="233"/>
      <c r="O139" s="233"/>
      <c r="P139" s="233"/>
      <c r="Q139" s="233"/>
      <c r="R139" s="233"/>
      <c r="S139" s="233"/>
      <c r="T139" s="234"/>
      <c r="U139" s="13"/>
      <c r="V139" s="13"/>
      <c r="W139" s="13"/>
      <c r="X139" s="13"/>
      <c r="Y139" s="13"/>
      <c r="Z139" s="13"/>
      <c r="AA139" s="13"/>
      <c r="AB139" s="13"/>
      <c r="AC139" s="13"/>
      <c r="AD139" s="13"/>
      <c r="AE139" s="13"/>
      <c r="AT139" s="235" t="s">
        <v>152</v>
      </c>
      <c r="AU139" s="235" t="s">
        <v>86</v>
      </c>
      <c r="AV139" s="13" t="s">
        <v>86</v>
      </c>
      <c r="AW139" s="13" t="s">
        <v>35</v>
      </c>
      <c r="AX139" s="13" t="s">
        <v>76</v>
      </c>
      <c r="AY139" s="235" t="s">
        <v>136</v>
      </c>
    </row>
    <row r="140" s="13" customFormat="1">
      <c r="A140" s="13"/>
      <c r="B140" s="224"/>
      <c r="C140" s="225"/>
      <c r="D140" s="226" t="s">
        <v>152</v>
      </c>
      <c r="E140" s="227" t="s">
        <v>19</v>
      </c>
      <c r="F140" s="228" t="s">
        <v>976</v>
      </c>
      <c r="G140" s="225"/>
      <c r="H140" s="229">
        <v>54</v>
      </c>
      <c r="I140" s="230"/>
      <c r="J140" s="225"/>
      <c r="K140" s="225"/>
      <c r="L140" s="231"/>
      <c r="M140" s="232"/>
      <c r="N140" s="233"/>
      <c r="O140" s="233"/>
      <c r="P140" s="233"/>
      <c r="Q140" s="233"/>
      <c r="R140" s="233"/>
      <c r="S140" s="233"/>
      <c r="T140" s="234"/>
      <c r="U140" s="13"/>
      <c r="V140" s="13"/>
      <c r="W140" s="13"/>
      <c r="X140" s="13"/>
      <c r="Y140" s="13"/>
      <c r="Z140" s="13"/>
      <c r="AA140" s="13"/>
      <c r="AB140" s="13"/>
      <c r="AC140" s="13"/>
      <c r="AD140" s="13"/>
      <c r="AE140" s="13"/>
      <c r="AT140" s="235" t="s">
        <v>152</v>
      </c>
      <c r="AU140" s="235" t="s">
        <v>86</v>
      </c>
      <c r="AV140" s="13" t="s">
        <v>86</v>
      </c>
      <c r="AW140" s="13" t="s">
        <v>35</v>
      </c>
      <c r="AX140" s="13" t="s">
        <v>76</v>
      </c>
      <c r="AY140" s="235" t="s">
        <v>136</v>
      </c>
    </row>
    <row r="141" s="14" customFormat="1">
      <c r="A141" s="14"/>
      <c r="B141" s="236"/>
      <c r="C141" s="237"/>
      <c r="D141" s="226" t="s">
        <v>152</v>
      </c>
      <c r="E141" s="238" t="s">
        <v>19</v>
      </c>
      <c r="F141" s="239" t="s">
        <v>172</v>
      </c>
      <c r="G141" s="237"/>
      <c r="H141" s="240">
        <v>310</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152</v>
      </c>
      <c r="AU141" s="246" t="s">
        <v>86</v>
      </c>
      <c r="AV141" s="14" t="s">
        <v>144</v>
      </c>
      <c r="AW141" s="14" t="s">
        <v>35</v>
      </c>
      <c r="AX141" s="14" t="s">
        <v>84</v>
      </c>
      <c r="AY141" s="246" t="s">
        <v>136</v>
      </c>
    </row>
    <row r="142" s="2" customFormat="1" ht="16.5" customHeight="1">
      <c r="A142" s="40"/>
      <c r="B142" s="41"/>
      <c r="C142" s="206" t="s">
        <v>7</v>
      </c>
      <c r="D142" s="206" t="s">
        <v>139</v>
      </c>
      <c r="E142" s="207" t="s">
        <v>977</v>
      </c>
      <c r="F142" s="208" t="s">
        <v>978</v>
      </c>
      <c r="G142" s="209" t="s">
        <v>198</v>
      </c>
      <c r="H142" s="210">
        <v>107</v>
      </c>
      <c r="I142" s="211"/>
      <c r="J142" s="212">
        <f>ROUND(I142*H142,2)</f>
        <v>0</v>
      </c>
      <c r="K142" s="208" t="s">
        <v>143</v>
      </c>
      <c r="L142" s="46"/>
      <c r="M142" s="213" t="s">
        <v>19</v>
      </c>
      <c r="N142" s="214" t="s">
        <v>47</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237</v>
      </c>
      <c r="AT142" s="217" t="s">
        <v>139</v>
      </c>
      <c r="AU142" s="217" t="s">
        <v>86</v>
      </c>
      <c r="AY142" s="19" t="s">
        <v>136</v>
      </c>
      <c r="BE142" s="218">
        <f>IF(N142="základní",J142,0)</f>
        <v>0</v>
      </c>
      <c r="BF142" s="218">
        <f>IF(N142="snížená",J142,0)</f>
        <v>0</v>
      </c>
      <c r="BG142" s="218">
        <f>IF(N142="zákl. přenesená",J142,0)</f>
        <v>0</v>
      </c>
      <c r="BH142" s="218">
        <f>IF(N142="sníž. přenesená",J142,0)</f>
        <v>0</v>
      </c>
      <c r="BI142" s="218">
        <f>IF(N142="nulová",J142,0)</f>
        <v>0</v>
      </c>
      <c r="BJ142" s="19" t="s">
        <v>84</v>
      </c>
      <c r="BK142" s="218">
        <f>ROUND(I142*H142,2)</f>
        <v>0</v>
      </c>
      <c r="BL142" s="19" t="s">
        <v>237</v>
      </c>
      <c r="BM142" s="217" t="s">
        <v>979</v>
      </c>
    </row>
    <row r="143" s="2" customFormat="1">
      <c r="A143" s="40"/>
      <c r="B143" s="41"/>
      <c r="C143" s="42"/>
      <c r="D143" s="219" t="s">
        <v>146</v>
      </c>
      <c r="E143" s="42"/>
      <c r="F143" s="220" t="s">
        <v>980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146</v>
      </c>
      <c r="AU143" s="19" t="s">
        <v>86</v>
      </c>
    </row>
    <row r="144" s="13" customFormat="1">
      <c r="A144" s="13"/>
      <c r="B144" s="224"/>
      <c r="C144" s="225"/>
      <c r="D144" s="226" t="s">
        <v>152</v>
      </c>
      <c r="E144" s="227" t="s">
        <v>19</v>
      </c>
      <c r="F144" s="228" t="s">
        <v>981</v>
      </c>
      <c r="G144" s="225"/>
      <c r="H144" s="229">
        <v>22</v>
      </c>
      <c r="I144" s="230"/>
      <c r="J144" s="225"/>
      <c r="K144" s="225"/>
      <c r="L144" s="231"/>
      <c r="M144" s="232"/>
      <c r="N144" s="233"/>
      <c r="O144" s="233"/>
      <c r="P144" s="233"/>
      <c r="Q144" s="233"/>
      <c r="R144" s="233"/>
      <c r="S144" s="233"/>
      <c r="T144" s="234"/>
      <c r="U144" s="13"/>
      <c r="V144" s="13"/>
      <c r="W144" s="13"/>
      <c r="X144" s="13"/>
      <c r="Y144" s="13"/>
      <c r="Z144" s="13"/>
      <c r="AA144" s="13"/>
      <c r="AB144" s="13"/>
      <c r="AC144" s="13"/>
      <c r="AD144" s="13"/>
      <c r="AE144" s="13"/>
      <c r="AT144" s="235" t="s">
        <v>152</v>
      </c>
      <c r="AU144" s="235" t="s">
        <v>86</v>
      </c>
      <c r="AV144" s="13" t="s">
        <v>86</v>
      </c>
      <c r="AW144" s="13" t="s">
        <v>35</v>
      </c>
      <c r="AX144" s="13" t="s">
        <v>76</v>
      </c>
      <c r="AY144" s="235" t="s">
        <v>136</v>
      </c>
    </row>
    <row r="145" s="13" customFormat="1">
      <c r="A145" s="13"/>
      <c r="B145" s="224"/>
      <c r="C145" s="225"/>
      <c r="D145" s="226" t="s">
        <v>152</v>
      </c>
      <c r="E145" s="227" t="s">
        <v>19</v>
      </c>
      <c r="F145" s="228" t="s">
        <v>982</v>
      </c>
      <c r="G145" s="225"/>
      <c r="H145" s="229">
        <v>19</v>
      </c>
      <c r="I145" s="230"/>
      <c r="J145" s="225"/>
      <c r="K145" s="225"/>
      <c r="L145" s="231"/>
      <c r="M145" s="232"/>
      <c r="N145" s="233"/>
      <c r="O145" s="233"/>
      <c r="P145" s="233"/>
      <c r="Q145" s="233"/>
      <c r="R145" s="233"/>
      <c r="S145" s="233"/>
      <c r="T145" s="234"/>
      <c r="U145" s="13"/>
      <c r="V145" s="13"/>
      <c r="W145" s="13"/>
      <c r="X145" s="13"/>
      <c r="Y145" s="13"/>
      <c r="Z145" s="13"/>
      <c r="AA145" s="13"/>
      <c r="AB145" s="13"/>
      <c r="AC145" s="13"/>
      <c r="AD145" s="13"/>
      <c r="AE145" s="13"/>
      <c r="AT145" s="235" t="s">
        <v>152</v>
      </c>
      <c r="AU145" s="235" t="s">
        <v>86</v>
      </c>
      <c r="AV145" s="13" t="s">
        <v>86</v>
      </c>
      <c r="AW145" s="13" t="s">
        <v>35</v>
      </c>
      <c r="AX145" s="13" t="s">
        <v>76</v>
      </c>
      <c r="AY145" s="235" t="s">
        <v>136</v>
      </c>
    </row>
    <row r="146" s="13" customFormat="1">
      <c r="A146" s="13"/>
      <c r="B146" s="224"/>
      <c r="C146" s="225"/>
      <c r="D146" s="226" t="s">
        <v>152</v>
      </c>
      <c r="E146" s="227" t="s">
        <v>19</v>
      </c>
      <c r="F146" s="228" t="s">
        <v>983</v>
      </c>
      <c r="G146" s="225"/>
      <c r="H146" s="229">
        <v>66</v>
      </c>
      <c r="I146" s="230"/>
      <c r="J146" s="225"/>
      <c r="K146" s="225"/>
      <c r="L146" s="231"/>
      <c r="M146" s="232"/>
      <c r="N146" s="233"/>
      <c r="O146" s="233"/>
      <c r="P146" s="233"/>
      <c r="Q146" s="233"/>
      <c r="R146" s="233"/>
      <c r="S146" s="233"/>
      <c r="T146" s="234"/>
      <c r="U146" s="13"/>
      <c r="V146" s="13"/>
      <c r="W146" s="13"/>
      <c r="X146" s="13"/>
      <c r="Y146" s="13"/>
      <c r="Z146" s="13"/>
      <c r="AA146" s="13"/>
      <c r="AB146" s="13"/>
      <c r="AC146" s="13"/>
      <c r="AD146" s="13"/>
      <c r="AE146" s="13"/>
      <c r="AT146" s="235" t="s">
        <v>152</v>
      </c>
      <c r="AU146" s="235" t="s">
        <v>86</v>
      </c>
      <c r="AV146" s="13" t="s">
        <v>86</v>
      </c>
      <c r="AW146" s="13" t="s">
        <v>35</v>
      </c>
      <c r="AX146" s="13" t="s">
        <v>76</v>
      </c>
      <c r="AY146" s="235" t="s">
        <v>136</v>
      </c>
    </row>
    <row r="147" s="14" customFormat="1">
      <c r="A147" s="14"/>
      <c r="B147" s="236"/>
      <c r="C147" s="237"/>
      <c r="D147" s="226" t="s">
        <v>152</v>
      </c>
      <c r="E147" s="238" t="s">
        <v>19</v>
      </c>
      <c r="F147" s="239" t="s">
        <v>172</v>
      </c>
      <c r="G147" s="237"/>
      <c r="H147" s="240">
        <v>107</v>
      </c>
      <c r="I147" s="241"/>
      <c r="J147" s="237"/>
      <c r="K147" s="237"/>
      <c r="L147" s="242"/>
      <c r="M147" s="243"/>
      <c r="N147" s="244"/>
      <c r="O147" s="244"/>
      <c r="P147" s="244"/>
      <c r="Q147" s="244"/>
      <c r="R147" s="244"/>
      <c r="S147" s="244"/>
      <c r="T147" s="245"/>
      <c r="U147" s="14"/>
      <c r="V147" s="14"/>
      <c r="W147" s="14"/>
      <c r="X147" s="14"/>
      <c r="Y147" s="14"/>
      <c r="Z147" s="14"/>
      <c r="AA147" s="14"/>
      <c r="AB147" s="14"/>
      <c r="AC147" s="14"/>
      <c r="AD147" s="14"/>
      <c r="AE147" s="14"/>
      <c r="AT147" s="246" t="s">
        <v>152</v>
      </c>
      <c r="AU147" s="246" t="s">
        <v>86</v>
      </c>
      <c r="AV147" s="14" t="s">
        <v>144</v>
      </c>
      <c r="AW147" s="14" t="s">
        <v>35</v>
      </c>
      <c r="AX147" s="14" t="s">
        <v>84</v>
      </c>
      <c r="AY147" s="246" t="s">
        <v>136</v>
      </c>
    </row>
    <row r="148" s="2" customFormat="1" ht="16.5" customHeight="1">
      <c r="A148" s="40"/>
      <c r="B148" s="41"/>
      <c r="C148" s="206" t="s">
        <v>276</v>
      </c>
      <c r="D148" s="206" t="s">
        <v>139</v>
      </c>
      <c r="E148" s="207" t="s">
        <v>984</v>
      </c>
      <c r="F148" s="208" t="s">
        <v>985</v>
      </c>
      <c r="G148" s="209" t="s">
        <v>259</v>
      </c>
      <c r="H148" s="210">
        <v>76</v>
      </c>
      <c r="I148" s="211"/>
      <c r="J148" s="212">
        <f>ROUND(I148*H148,2)</f>
        <v>0</v>
      </c>
      <c r="K148" s="208" t="s">
        <v>143</v>
      </c>
      <c r="L148" s="46"/>
      <c r="M148" s="213" t="s">
        <v>19</v>
      </c>
      <c r="N148" s="214" t="s">
        <v>47</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237</v>
      </c>
      <c r="AT148" s="217" t="s">
        <v>139</v>
      </c>
      <c r="AU148" s="217" t="s">
        <v>86</v>
      </c>
      <c r="AY148" s="19" t="s">
        <v>136</v>
      </c>
      <c r="BE148" s="218">
        <f>IF(N148="základní",J148,0)</f>
        <v>0</v>
      </c>
      <c r="BF148" s="218">
        <f>IF(N148="snížená",J148,0)</f>
        <v>0</v>
      </c>
      <c r="BG148" s="218">
        <f>IF(N148="zákl. přenesená",J148,0)</f>
        <v>0</v>
      </c>
      <c r="BH148" s="218">
        <f>IF(N148="sníž. přenesená",J148,0)</f>
        <v>0</v>
      </c>
      <c r="BI148" s="218">
        <f>IF(N148="nulová",J148,0)</f>
        <v>0</v>
      </c>
      <c r="BJ148" s="19" t="s">
        <v>84</v>
      </c>
      <c r="BK148" s="218">
        <f>ROUND(I148*H148,2)</f>
        <v>0</v>
      </c>
      <c r="BL148" s="19" t="s">
        <v>237</v>
      </c>
      <c r="BM148" s="217" t="s">
        <v>986</v>
      </c>
    </row>
    <row r="149" s="2" customFormat="1">
      <c r="A149" s="40"/>
      <c r="B149" s="41"/>
      <c r="C149" s="42"/>
      <c r="D149" s="219" t="s">
        <v>146</v>
      </c>
      <c r="E149" s="42"/>
      <c r="F149" s="220" t="s">
        <v>987</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146</v>
      </c>
      <c r="AU149" s="19" t="s">
        <v>86</v>
      </c>
    </row>
    <row r="150" s="13" customFormat="1">
      <c r="A150" s="13"/>
      <c r="B150" s="224"/>
      <c r="C150" s="225"/>
      <c r="D150" s="226" t="s">
        <v>152</v>
      </c>
      <c r="E150" s="227" t="s">
        <v>19</v>
      </c>
      <c r="F150" s="228" t="s">
        <v>988</v>
      </c>
      <c r="G150" s="225"/>
      <c r="H150" s="229">
        <v>76</v>
      </c>
      <c r="I150" s="230"/>
      <c r="J150" s="225"/>
      <c r="K150" s="225"/>
      <c r="L150" s="231"/>
      <c r="M150" s="232"/>
      <c r="N150" s="233"/>
      <c r="O150" s="233"/>
      <c r="P150" s="233"/>
      <c r="Q150" s="233"/>
      <c r="R150" s="233"/>
      <c r="S150" s="233"/>
      <c r="T150" s="234"/>
      <c r="U150" s="13"/>
      <c r="V150" s="13"/>
      <c r="W150" s="13"/>
      <c r="X150" s="13"/>
      <c r="Y150" s="13"/>
      <c r="Z150" s="13"/>
      <c r="AA150" s="13"/>
      <c r="AB150" s="13"/>
      <c r="AC150" s="13"/>
      <c r="AD150" s="13"/>
      <c r="AE150" s="13"/>
      <c r="AT150" s="235" t="s">
        <v>152</v>
      </c>
      <c r="AU150" s="235" t="s">
        <v>86</v>
      </c>
      <c r="AV150" s="13" t="s">
        <v>86</v>
      </c>
      <c r="AW150" s="13" t="s">
        <v>35</v>
      </c>
      <c r="AX150" s="13" t="s">
        <v>76</v>
      </c>
      <c r="AY150" s="235" t="s">
        <v>136</v>
      </c>
    </row>
    <row r="151" s="14" customFormat="1">
      <c r="A151" s="14"/>
      <c r="B151" s="236"/>
      <c r="C151" s="237"/>
      <c r="D151" s="226" t="s">
        <v>152</v>
      </c>
      <c r="E151" s="238" t="s">
        <v>19</v>
      </c>
      <c r="F151" s="239" t="s">
        <v>172</v>
      </c>
      <c r="G151" s="237"/>
      <c r="H151" s="240">
        <v>76</v>
      </c>
      <c r="I151" s="241"/>
      <c r="J151" s="237"/>
      <c r="K151" s="237"/>
      <c r="L151" s="242"/>
      <c r="M151" s="243"/>
      <c r="N151" s="244"/>
      <c r="O151" s="244"/>
      <c r="P151" s="244"/>
      <c r="Q151" s="244"/>
      <c r="R151" s="244"/>
      <c r="S151" s="244"/>
      <c r="T151" s="245"/>
      <c r="U151" s="14"/>
      <c r="V151" s="14"/>
      <c r="W151" s="14"/>
      <c r="X151" s="14"/>
      <c r="Y151" s="14"/>
      <c r="Z151" s="14"/>
      <c r="AA151" s="14"/>
      <c r="AB151" s="14"/>
      <c r="AC151" s="14"/>
      <c r="AD151" s="14"/>
      <c r="AE151" s="14"/>
      <c r="AT151" s="246" t="s">
        <v>152</v>
      </c>
      <c r="AU151" s="246" t="s">
        <v>86</v>
      </c>
      <c r="AV151" s="14" t="s">
        <v>144</v>
      </c>
      <c r="AW151" s="14" t="s">
        <v>35</v>
      </c>
      <c r="AX151" s="14" t="s">
        <v>84</v>
      </c>
      <c r="AY151" s="246" t="s">
        <v>136</v>
      </c>
    </row>
    <row r="152" s="2" customFormat="1" ht="21.75" customHeight="1">
      <c r="A152" s="40"/>
      <c r="B152" s="41"/>
      <c r="C152" s="206" t="s">
        <v>286</v>
      </c>
      <c r="D152" s="206" t="s">
        <v>139</v>
      </c>
      <c r="E152" s="207" t="s">
        <v>989</v>
      </c>
      <c r="F152" s="208" t="s">
        <v>990</v>
      </c>
      <c r="G152" s="209" t="s">
        <v>198</v>
      </c>
      <c r="H152" s="210">
        <v>48</v>
      </c>
      <c r="I152" s="211"/>
      <c r="J152" s="212">
        <f>ROUND(I152*H152,2)</f>
        <v>0</v>
      </c>
      <c r="K152" s="208" t="s">
        <v>143</v>
      </c>
      <c r="L152" s="46"/>
      <c r="M152" s="213" t="s">
        <v>19</v>
      </c>
      <c r="N152" s="214" t="s">
        <v>47</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237</v>
      </c>
      <c r="AT152" s="217" t="s">
        <v>139</v>
      </c>
      <c r="AU152" s="217" t="s">
        <v>86</v>
      </c>
      <c r="AY152" s="19" t="s">
        <v>136</v>
      </c>
      <c r="BE152" s="218">
        <f>IF(N152="základní",J152,0)</f>
        <v>0</v>
      </c>
      <c r="BF152" s="218">
        <f>IF(N152="snížená",J152,0)</f>
        <v>0</v>
      </c>
      <c r="BG152" s="218">
        <f>IF(N152="zákl. přenesená",J152,0)</f>
        <v>0</v>
      </c>
      <c r="BH152" s="218">
        <f>IF(N152="sníž. přenesená",J152,0)</f>
        <v>0</v>
      </c>
      <c r="BI152" s="218">
        <f>IF(N152="nulová",J152,0)</f>
        <v>0</v>
      </c>
      <c r="BJ152" s="19" t="s">
        <v>84</v>
      </c>
      <c r="BK152" s="218">
        <f>ROUND(I152*H152,2)</f>
        <v>0</v>
      </c>
      <c r="BL152" s="19" t="s">
        <v>237</v>
      </c>
      <c r="BM152" s="217" t="s">
        <v>991</v>
      </c>
    </row>
    <row r="153" s="2" customFormat="1">
      <c r="A153" s="40"/>
      <c r="B153" s="41"/>
      <c r="C153" s="42"/>
      <c r="D153" s="219" t="s">
        <v>146</v>
      </c>
      <c r="E153" s="42"/>
      <c r="F153" s="220" t="s">
        <v>992</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146</v>
      </c>
      <c r="AU153" s="19" t="s">
        <v>86</v>
      </c>
    </row>
    <row r="154" s="13" customFormat="1">
      <c r="A154" s="13"/>
      <c r="B154" s="224"/>
      <c r="C154" s="225"/>
      <c r="D154" s="226" t="s">
        <v>152</v>
      </c>
      <c r="E154" s="227" t="s">
        <v>19</v>
      </c>
      <c r="F154" s="228" t="s">
        <v>993</v>
      </c>
      <c r="G154" s="225"/>
      <c r="H154" s="229">
        <v>48</v>
      </c>
      <c r="I154" s="230"/>
      <c r="J154" s="225"/>
      <c r="K154" s="225"/>
      <c r="L154" s="231"/>
      <c r="M154" s="232"/>
      <c r="N154" s="233"/>
      <c r="O154" s="233"/>
      <c r="P154" s="233"/>
      <c r="Q154" s="233"/>
      <c r="R154" s="233"/>
      <c r="S154" s="233"/>
      <c r="T154" s="234"/>
      <c r="U154" s="13"/>
      <c r="V154" s="13"/>
      <c r="W154" s="13"/>
      <c r="X154" s="13"/>
      <c r="Y154" s="13"/>
      <c r="Z154" s="13"/>
      <c r="AA154" s="13"/>
      <c r="AB154" s="13"/>
      <c r="AC154" s="13"/>
      <c r="AD154" s="13"/>
      <c r="AE154" s="13"/>
      <c r="AT154" s="235" t="s">
        <v>152</v>
      </c>
      <c r="AU154" s="235" t="s">
        <v>86</v>
      </c>
      <c r="AV154" s="13" t="s">
        <v>86</v>
      </c>
      <c r="AW154" s="13" t="s">
        <v>35</v>
      </c>
      <c r="AX154" s="13" t="s">
        <v>76</v>
      </c>
      <c r="AY154" s="235" t="s">
        <v>136</v>
      </c>
    </row>
    <row r="155" s="14" customFormat="1">
      <c r="A155" s="14"/>
      <c r="B155" s="236"/>
      <c r="C155" s="237"/>
      <c r="D155" s="226" t="s">
        <v>152</v>
      </c>
      <c r="E155" s="238" t="s">
        <v>19</v>
      </c>
      <c r="F155" s="239" t="s">
        <v>172</v>
      </c>
      <c r="G155" s="237"/>
      <c r="H155" s="240">
        <v>48</v>
      </c>
      <c r="I155" s="241"/>
      <c r="J155" s="237"/>
      <c r="K155" s="237"/>
      <c r="L155" s="242"/>
      <c r="M155" s="243"/>
      <c r="N155" s="244"/>
      <c r="O155" s="244"/>
      <c r="P155" s="244"/>
      <c r="Q155" s="244"/>
      <c r="R155" s="244"/>
      <c r="S155" s="244"/>
      <c r="T155" s="245"/>
      <c r="U155" s="14"/>
      <c r="V155" s="14"/>
      <c r="W155" s="14"/>
      <c r="X155" s="14"/>
      <c r="Y155" s="14"/>
      <c r="Z155" s="14"/>
      <c r="AA155" s="14"/>
      <c r="AB155" s="14"/>
      <c r="AC155" s="14"/>
      <c r="AD155" s="14"/>
      <c r="AE155" s="14"/>
      <c r="AT155" s="246" t="s">
        <v>152</v>
      </c>
      <c r="AU155" s="246" t="s">
        <v>86</v>
      </c>
      <c r="AV155" s="14" t="s">
        <v>144</v>
      </c>
      <c r="AW155" s="14" t="s">
        <v>35</v>
      </c>
      <c r="AX155" s="14" t="s">
        <v>84</v>
      </c>
      <c r="AY155" s="246" t="s">
        <v>136</v>
      </c>
    </row>
    <row r="156" s="2" customFormat="1" ht="21.75" customHeight="1">
      <c r="A156" s="40"/>
      <c r="B156" s="41"/>
      <c r="C156" s="206" t="s">
        <v>291</v>
      </c>
      <c r="D156" s="206" t="s">
        <v>139</v>
      </c>
      <c r="E156" s="207" t="s">
        <v>994</v>
      </c>
      <c r="F156" s="208" t="s">
        <v>995</v>
      </c>
      <c r="G156" s="209" t="s">
        <v>198</v>
      </c>
      <c r="H156" s="210">
        <v>135</v>
      </c>
      <c r="I156" s="211"/>
      <c r="J156" s="212">
        <f>ROUND(I156*H156,2)</f>
        <v>0</v>
      </c>
      <c r="K156" s="208" t="s">
        <v>143</v>
      </c>
      <c r="L156" s="46"/>
      <c r="M156" s="213" t="s">
        <v>19</v>
      </c>
      <c r="N156" s="214" t="s">
        <v>47</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237</v>
      </c>
      <c r="AT156" s="217" t="s">
        <v>139</v>
      </c>
      <c r="AU156" s="217" t="s">
        <v>86</v>
      </c>
      <c r="AY156" s="19" t="s">
        <v>136</v>
      </c>
      <c r="BE156" s="218">
        <f>IF(N156="základní",J156,0)</f>
        <v>0</v>
      </c>
      <c r="BF156" s="218">
        <f>IF(N156="snížená",J156,0)</f>
        <v>0</v>
      </c>
      <c r="BG156" s="218">
        <f>IF(N156="zákl. přenesená",J156,0)</f>
        <v>0</v>
      </c>
      <c r="BH156" s="218">
        <f>IF(N156="sníž. přenesená",J156,0)</f>
        <v>0</v>
      </c>
      <c r="BI156" s="218">
        <f>IF(N156="nulová",J156,0)</f>
        <v>0</v>
      </c>
      <c r="BJ156" s="19" t="s">
        <v>84</v>
      </c>
      <c r="BK156" s="218">
        <f>ROUND(I156*H156,2)</f>
        <v>0</v>
      </c>
      <c r="BL156" s="19" t="s">
        <v>237</v>
      </c>
      <c r="BM156" s="217" t="s">
        <v>996</v>
      </c>
    </row>
    <row r="157" s="2" customFormat="1">
      <c r="A157" s="40"/>
      <c r="B157" s="41"/>
      <c r="C157" s="42"/>
      <c r="D157" s="219" t="s">
        <v>146</v>
      </c>
      <c r="E157" s="42"/>
      <c r="F157" s="220" t="s">
        <v>997</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146</v>
      </c>
      <c r="AU157" s="19" t="s">
        <v>86</v>
      </c>
    </row>
    <row r="158" s="13" customFormat="1">
      <c r="A158" s="13"/>
      <c r="B158" s="224"/>
      <c r="C158" s="225"/>
      <c r="D158" s="226" t="s">
        <v>152</v>
      </c>
      <c r="E158" s="227" t="s">
        <v>19</v>
      </c>
      <c r="F158" s="228" t="s">
        <v>998</v>
      </c>
      <c r="G158" s="225"/>
      <c r="H158" s="229">
        <v>65</v>
      </c>
      <c r="I158" s="230"/>
      <c r="J158" s="225"/>
      <c r="K158" s="225"/>
      <c r="L158" s="231"/>
      <c r="M158" s="232"/>
      <c r="N158" s="233"/>
      <c r="O158" s="233"/>
      <c r="P158" s="233"/>
      <c r="Q158" s="233"/>
      <c r="R158" s="233"/>
      <c r="S158" s="233"/>
      <c r="T158" s="234"/>
      <c r="U158" s="13"/>
      <c r="V158" s="13"/>
      <c r="W158" s="13"/>
      <c r="X158" s="13"/>
      <c r="Y158" s="13"/>
      <c r="Z158" s="13"/>
      <c r="AA158" s="13"/>
      <c r="AB158" s="13"/>
      <c r="AC158" s="13"/>
      <c r="AD158" s="13"/>
      <c r="AE158" s="13"/>
      <c r="AT158" s="235" t="s">
        <v>152</v>
      </c>
      <c r="AU158" s="235" t="s">
        <v>86</v>
      </c>
      <c r="AV158" s="13" t="s">
        <v>86</v>
      </c>
      <c r="AW158" s="13" t="s">
        <v>35</v>
      </c>
      <c r="AX158" s="13" t="s">
        <v>76</v>
      </c>
      <c r="AY158" s="235" t="s">
        <v>136</v>
      </c>
    </row>
    <row r="159" s="13" customFormat="1">
      <c r="A159" s="13"/>
      <c r="B159" s="224"/>
      <c r="C159" s="225"/>
      <c r="D159" s="226" t="s">
        <v>152</v>
      </c>
      <c r="E159" s="227" t="s">
        <v>19</v>
      </c>
      <c r="F159" s="228" t="s">
        <v>999</v>
      </c>
      <c r="G159" s="225"/>
      <c r="H159" s="229">
        <v>20</v>
      </c>
      <c r="I159" s="230"/>
      <c r="J159" s="225"/>
      <c r="K159" s="225"/>
      <c r="L159" s="231"/>
      <c r="M159" s="232"/>
      <c r="N159" s="233"/>
      <c r="O159" s="233"/>
      <c r="P159" s="233"/>
      <c r="Q159" s="233"/>
      <c r="R159" s="233"/>
      <c r="S159" s="233"/>
      <c r="T159" s="234"/>
      <c r="U159" s="13"/>
      <c r="V159" s="13"/>
      <c r="W159" s="13"/>
      <c r="X159" s="13"/>
      <c r="Y159" s="13"/>
      <c r="Z159" s="13"/>
      <c r="AA159" s="13"/>
      <c r="AB159" s="13"/>
      <c r="AC159" s="13"/>
      <c r="AD159" s="13"/>
      <c r="AE159" s="13"/>
      <c r="AT159" s="235" t="s">
        <v>152</v>
      </c>
      <c r="AU159" s="235" t="s">
        <v>86</v>
      </c>
      <c r="AV159" s="13" t="s">
        <v>86</v>
      </c>
      <c r="AW159" s="13" t="s">
        <v>35</v>
      </c>
      <c r="AX159" s="13" t="s">
        <v>76</v>
      </c>
      <c r="AY159" s="235" t="s">
        <v>136</v>
      </c>
    </row>
    <row r="160" s="13" customFormat="1">
      <c r="A160" s="13"/>
      <c r="B160" s="224"/>
      <c r="C160" s="225"/>
      <c r="D160" s="226" t="s">
        <v>152</v>
      </c>
      <c r="E160" s="227" t="s">
        <v>19</v>
      </c>
      <c r="F160" s="228" t="s">
        <v>1000</v>
      </c>
      <c r="G160" s="225"/>
      <c r="H160" s="229">
        <v>50</v>
      </c>
      <c r="I160" s="230"/>
      <c r="J160" s="225"/>
      <c r="K160" s="225"/>
      <c r="L160" s="231"/>
      <c r="M160" s="232"/>
      <c r="N160" s="233"/>
      <c r="O160" s="233"/>
      <c r="P160" s="233"/>
      <c r="Q160" s="233"/>
      <c r="R160" s="233"/>
      <c r="S160" s="233"/>
      <c r="T160" s="234"/>
      <c r="U160" s="13"/>
      <c r="V160" s="13"/>
      <c r="W160" s="13"/>
      <c r="X160" s="13"/>
      <c r="Y160" s="13"/>
      <c r="Z160" s="13"/>
      <c r="AA160" s="13"/>
      <c r="AB160" s="13"/>
      <c r="AC160" s="13"/>
      <c r="AD160" s="13"/>
      <c r="AE160" s="13"/>
      <c r="AT160" s="235" t="s">
        <v>152</v>
      </c>
      <c r="AU160" s="235" t="s">
        <v>86</v>
      </c>
      <c r="AV160" s="13" t="s">
        <v>86</v>
      </c>
      <c r="AW160" s="13" t="s">
        <v>35</v>
      </c>
      <c r="AX160" s="13" t="s">
        <v>76</v>
      </c>
      <c r="AY160" s="235" t="s">
        <v>136</v>
      </c>
    </row>
    <row r="161" s="14" customFormat="1">
      <c r="A161" s="14"/>
      <c r="B161" s="236"/>
      <c r="C161" s="237"/>
      <c r="D161" s="226" t="s">
        <v>152</v>
      </c>
      <c r="E161" s="238" t="s">
        <v>19</v>
      </c>
      <c r="F161" s="239" t="s">
        <v>172</v>
      </c>
      <c r="G161" s="237"/>
      <c r="H161" s="240">
        <v>135</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152</v>
      </c>
      <c r="AU161" s="246" t="s">
        <v>86</v>
      </c>
      <c r="AV161" s="14" t="s">
        <v>144</v>
      </c>
      <c r="AW161" s="14" t="s">
        <v>35</v>
      </c>
      <c r="AX161" s="14" t="s">
        <v>84</v>
      </c>
      <c r="AY161" s="246" t="s">
        <v>136</v>
      </c>
    </row>
    <row r="162" s="2" customFormat="1" ht="21.75" customHeight="1">
      <c r="A162" s="40"/>
      <c r="B162" s="41"/>
      <c r="C162" s="206" t="s">
        <v>297</v>
      </c>
      <c r="D162" s="206" t="s">
        <v>139</v>
      </c>
      <c r="E162" s="207" t="s">
        <v>1001</v>
      </c>
      <c r="F162" s="208" t="s">
        <v>1002</v>
      </c>
      <c r="G162" s="209" t="s">
        <v>198</v>
      </c>
      <c r="H162" s="210">
        <v>114</v>
      </c>
      <c r="I162" s="211"/>
      <c r="J162" s="212">
        <f>ROUND(I162*H162,2)</f>
        <v>0</v>
      </c>
      <c r="K162" s="208" t="s">
        <v>143</v>
      </c>
      <c r="L162" s="46"/>
      <c r="M162" s="213" t="s">
        <v>19</v>
      </c>
      <c r="N162" s="214" t="s">
        <v>47</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237</v>
      </c>
      <c r="AT162" s="217" t="s">
        <v>139</v>
      </c>
      <c r="AU162" s="217" t="s">
        <v>86</v>
      </c>
      <c r="AY162" s="19" t="s">
        <v>136</v>
      </c>
      <c r="BE162" s="218">
        <f>IF(N162="základní",J162,0)</f>
        <v>0</v>
      </c>
      <c r="BF162" s="218">
        <f>IF(N162="snížená",J162,0)</f>
        <v>0</v>
      </c>
      <c r="BG162" s="218">
        <f>IF(N162="zákl. přenesená",J162,0)</f>
        <v>0</v>
      </c>
      <c r="BH162" s="218">
        <f>IF(N162="sníž. přenesená",J162,0)</f>
        <v>0</v>
      </c>
      <c r="BI162" s="218">
        <f>IF(N162="nulová",J162,0)</f>
        <v>0</v>
      </c>
      <c r="BJ162" s="19" t="s">
        <v>84</v>
      </c>
      <c r="BK162" s="218">
        <f>ROUND(I162*H162,2)</f>
        <v>0</v>
      </c>
      <c r="BL162" s="19" t="s">
        <v>237</v>
      </c>
      <c r="BM162" s="217" t="s">
        <v>1003</v>
      </c>
    </row>
    <row r="163" s="2" customFormat="1">
      <c r="A163" s="40"/>
      <c r="B163" s="41"/>
      <c r="C163" s="42"/>
      <c r="D163" s="219" t="s">
        <v>146</v>
      </c>
      <c r="E163" s="42"/>
      <c r="F163" s="220" t="s">
        <v>1004</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146</v>
      </c>
      <c r="AU163" s="19" t="s">
        <v>86</v>
      </c>
    </row>
    <row r="164" s="13" customFormat="1">
      <c r="A164" s="13"/>
      <c r="B164" s="224"/>
      <c r="C164" s="225"/>
      <c r="D164" s="226" t="s">
        <v>152</v>
      </c>
      <c r="E164" s="227" t="s">
        <v>19</v>
      </c>
      <c r="F164" s="228" t="s">
        <v>1005</v>
      </c>
      <c r="G164" s="225"/>
      <c r="H164" s="229">
        <v>58</v>
      </c>
      <c r="I164" s="230"/>
      <c r="J164" s="225"/>
      <c r="K164" s="225"/>
      <c r="L164" s="231"/>
      <c r="M164" s="232"/>
      <c r="N164" s="233"/>
      <c r="O164" s="233"/>
      <c r="P164" s="233"/>
      <c r="Q164" s="233"/>
      <c r="R164" s="233"/>
      <c r="S164" s="233"/>
      <c r="T164" s="234"/>
      <c r="U164" s="13"/>
      <c r="V164" s="13"/>
      <c r="W164" s="13"/>
      <c r="X164" s="13"/>
      <c r="Y164" s="13"/>
      <c r="Z164" s="13"/>
      <c r="AA164" s="13"/>
      <c r="AB164" s="13"/>
      <c r="AC164" s="13"/>
      <c r="AD164" s="13"/>
      <c r="AE164" s="13"/>
      <c r="AT164" s="235" t="s">
        <v>152</v>
      </c>
      <c r="AU164" s="235" t="s">
        <v>86</v>
      </c>
      <c r="AV164" s="13" t="s">
        <v>86</v>
      </c>
      <c r="AW164" s="13" t="s">
        <v>35</v>
      </c>
      <c r="AX164" s="13" t="s">
        <v>76</v>
      </c>
      <c r="AY164" s="235" t="s">
        <v>136</v>
      </c>
    </row>
    <row r="165" s="13" customFormat="1">
      <c r="A165" s="13"/>
      <c r="B165" s="224"/>
      <c r="C165" s="225"/>
      <c r="D165" s="226" t="s">
        <v>152</v>
      </c>
      <c r="E165" s="227" t="s">
        <v>19</v>
      </c>
      <c r="F165" s="228" t="s">
        <v>247</v>
      </c>
      <c r="G165" s="225"/>
      <c r="H165" s="229">
        <v>18</v>
      </c>
      <c r="I165" s="230"/>
      <c r="J165" s="225"/>
      <c r="K165" s="225"/>
      <c r="L165" s="231"/>
      <c r="M165" s="232"/>
      <c r="N165" s="233"/>
      <c r="O165" s="233"/>
      <c r="P165" s="233"/>
      <c r="Q165" s="233"/>
      <c r="R165" s="233"/>
      <c r="S165" s="233"/>
      <c r="T165" s="234"/>
      <c r="U165" s="13"/>
      <c r="V165" s="13"/>
      <c r="W165" s="13"/>
      <c r="X165" s="13"/>
      <c r="Y165" s="13"/>
      <c r="Z165" s="13"/>
      <c r="AA165" s="13"/>
      <c r="AB165" s="13"/>
      <c r="AC165" s="13"/>
      <c r="AD165" s="13"/>
      <c r="AE165" s="13"/>
      <c r="AT165" s="235" t="s">
        <v>152</v>
      </c>
      <c r="AU165" s="235" t="s">
        <v>86</v>
      </c>
      <c r="AV165" s="13" t="s">
        <v>86</v>
      </c>
      <c r="AW165" s="13" t="s">
        <v>35</v>
      </c>
      <c r="AX165" s="13" t="s">
        <v>76</v>
      </c>
      <c r="AY165" s="235" t="s">
        <v>136</v>
      </c>
    </row>
    <row r="166" s="13" customFormat="1">
      <c r="A166" s="13"/>
      <c r="B166" s="224"/>
      <c r="C166" s="225"/>
      <c r="D166" s="226" t="s">
        <v>152</v>
      </c>
      <c r="E166" s="227" t="s">
        <v>19</v>
      </c>
      <c r="F166" s="228" t="s">
        <v>1006</v>
      </c>
      <c r="G166" s="225"/>
      <c r="H166" s="229">
        <v>38</v>
      </c>
      <c r="I166" s="230"/>
      <c r="J166" s="225"/>
      <c r="K166" s="225"/>
      <c r="L166" s="231"/>
      <c r="M166" s="232"/>
      <c r="N166" s="233"/>
      <c r="O166" s="233"/>
      <c r="P166" s="233"/>
      <c r="Q166" s="233"/>
      <c r="R166" s="233"/>
      <c r="S166" s="233"/>
      <c r="T166" s="234"/>
      <c r="U166" s="13"/>
      <c r="V166" s="13"/>
      <c r="W166" s="13"/>
      <c r="X166" s="13"/>
      <c r="Y166" s="13"/>
      <c r="Z166" s="13"/>
      <c r="AA166" s="13"/>
      <c r="AB166" s="13"/>
      <c r="AC166" s="13"/>
      <c r="AD166" s="13"/>
      <c r="AE166" s="13"/>
      <c r="AT166" s="235" t="s">
        <v>152</v>
      </c>
      <c r="AU166" s="235" t="s">
        <v>86</v>
      </c>
      <c r="AV166" s="13" t="s">
        <v>86</v>
      </c>
      <c r="AW166" s="13" t="s">
        <v>35</v>
      </c>
      <c r="AX166" s="13" t="s">
        <v>76</v>
      </c>
      <c r="AY166" s="235" t="s">
        <v>136</v>
      </c>
    </row>
    <row r="167" s="14" customFormat="1">
      <c r="A167" s="14"/>
      <c r="B167" s="236"/>
      <c r="C167" s="237"/>
      <c r="D167" s="226" t="s">
        <v>152</v>
      </c>
      <c r="E167" s="238" t="s">
        <v>19</v>
      </c>
      <c r="F167" s="239" t="s">
        <v>172</v>
      </c>
      <c r="G167" s="237"/>
      <c r="H167" s="240">
        <v>114</v>
      </c>
      <c r="I167" s="241"/>
      <c r="J167" s="237"/>
      <c r="K167" s="237"/>
      <c r="L167" s="242"/>
      <c r="M167" s="243"/>
      <c r="N167" s="244"/>
      <c r="O167" s="244"/>
      <c r="P167" s="244"/>
      <c r="Q167" s="244"/>
      <c r="R167" s="244"/>
      <c r="S167" s="244"/>
      <c r="T167" s="245"/>
      <c r="U167" s="14"/>
      <c r="V167" s="14"/>
      <c r="W167" s="14"/>
      <c r="X167" s="14"/>
      <c r="Y167" s="14"/>
      <c r="Z167" s="14"/>
      <c r="AA167" s="14"/>
      <c r="AB167" s="14"/>
      <c r="AC167" s="14"/>
      <c r="AD167" s="14"/>
      <c r="AE167" s="14"/>
      <c r="AT167" s="246" t="s">
        <v>152</v>
      </c>
      <c r="AU167" s="246" t="s">
        <v>86</v>
      </c>
      <c r="AV167" s="14" t="s">
        <v>144</v>
      </c>
      <c r="AW167" s="14" t="s">
        <v>35</v>
      </c>
      <c r="AX167" s="14" t="s">
        <v>84</v>
      </c>
      <c r="AY167" s="246" t="s">
        <v>136</v>
      </c>
    </row>
    <row r="168" s="2" customFormat="1" ht="21.75" customHeight="1">
      <c r="A168" s="40"/>
      <c r="B168" s="41"/>
      <c r="C168" s="206" t="s">
        <v>302</v>
      </c>
      <c r="D168" s="206" t="s">
        <v>139</v>
      </c>
      <c r="E168" s="207" t="s">
        <v>1007</v>
      </c>
      <c r="F168" s="208" t="s">
        <v>1008</v>
      </c>
      <c r="G168" s="209" t="s">
        <v>198</v>
      </c>
      <c r="H168" s="210">
        <v>72</v>
      </c>
      <c r="I168" s="211"/>
      <c r="J168" s="212">
        <f>ROUND(I168*H168,2)</f>
        <v>0</v>
      </c>
      <c r="K168" s="208" t="s">
        <v>143</v>
      </c>
      <c r="L168" s="46"/>
      <c r="M168" s="213" t="s">
        <v>19</v>
      </c>
      <c r="N168" s="214" t="s">
        <v>47</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237</v>
      </c>
      <c r="AT168" s="217" t="s">
        <v>139</v>
      </c>
      <c r="AU168" s="217" t="s">
        <v>86</v>
      </c>
      <c r="AY168" s="19" t="s">
        <v>136</v>
      </c>
      <c r="BE168" s="218">
        <f>IF(N168="základní",J168,0)</f>
        <v>0</v>
      </c>
      <c r="BF168" s="218">
        <f>IF(N168="snížená",J168,0)</f>
        <v>0</v>
      </c>
      <c r="BG168" s="218">
        <f>IF(N168="zákl. přenesená",J168,0)</f>
        <v>0</v>
      </c>
      <c r="BH168" s="218">
        <f>IF(N168="sníž. přenesená",J168,0)</f>
        <v>0</v>
      </c>
      <c r="BI168" s="218">
        <f>IF(N168="nulová",J168,0)</f>
        <v>0</v>
      </c>
      <c r="BJ168" s="19" t="s">
        <v>84</v>
      </c>
      <c r="BK168" s="218">
        <f>ROUND(I168*H168,2)</f>
        <v>0</v>
      </c>
      <c r="BL168" s="19" t="s">
        <v>237</v>
      </c>
      <c r="BM168" s="217" t="s">
        <v>1009</v>
      </c>
    </row>
    <row r="169" s="2" customFormat="1">
      <c r="A169" s="40"/>
      <c r="B169" s="41"/>
      <c r="C169" s="42"/>
      <c r="D169" s="219" t="s">
        <v>146</v>
      </c>
      <c r="E169" s="42"/>
      <c r="F169" s="220" t="s">
        <v>1010</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146</v>
      </c>
      <c r="AU169" s="19" t="s">
        <v>86</v>
      </c>
    </row>
    <row r="170" s="13" customFormat="1">
      <c r="A170" s="13"/>
      <c r="B170" s="224"/>
      <c r="C170" s="225"/>
      <c r="D170" s="226" t="s">
        <v>152</v>
      </c>
      <c r="E170" s="227" t="s">
        <v>19</v>
      </c>
      <c r="F170" s="228" t="s">
        <v>1011</v>
      </c>
      <c r="G170" s="225"/>
      <c r="H170" s="229">
        <v>36</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152</v>
      </c>
      <c r="AU170" s="235" t="s">
        <v>86</v>
      </c>
      <c r="AV170" s="13" t="s">
        <v>86</v>
      </c>
      <c r="AW170" s="13" t="s">
        <v>35</v>
      </c>
      <c r="AX170" s="13" t="s">
        <v>76</v>
      </c>
      <c r="AY170" s="235" t="s">
        <v>136</v>
      </c>
    </row>
    <row r="171" s="13" customFormat="1">
      <c r="A171" s="13"/>
      <c r="B171" s="224"/>
      <c r="C171" s="225"/>
      <c r="D171" s="226" t="s">
        <v>152</v>
      </c>
      <c r="E171" s="227" t="s">
        <v>19</v>
      </c>
      <c r="F171" s="228" t="s">
        <v>1011</v>
      </c>
      <c r="G171" s="225"/>
      <c r="H171" s="229">
        <v>36</v>
      </c>
      <c r="I171" s="230"/>
      <c r="J171" s="225"/>
      <c r="K171" s="225"/>
      <c r="L171" s="231"/>
      <c r="M171" s="232"/>
      <c r="N171" s="233"/>
      <c r="O171" s="233"/>
      <c r="P171" s="233"/>
      <c r="Q171" s="233"/>
      <c r="R171" s="233"/>
      <c r="S171" s="233"/>
      <c r="T171" s="234"/>
      <c r="U171" s="13"/>
      <c r="V171" s="13"/>
      <c r="W171" s="13"/>
      <c r="X171" s="13"/>
      <c r="Y171" s="13"/>
      <c r="Z171" s="13"/>
      <c r="AA171" s="13"/>
      <c r="AB171" s="13"/>
      <c r="AC171" s="13"/>
      <c r="AD171" s="13"/>
      <c r="AE171" s="13"/>
      <c r="AT171" s="235" t="s">
        <v>152</v>
      </c>
      <c r="AU171" s="235" t="s">
        <v>86</v>
      </c>
      <c r="AV171" s="13" t="s">
        <v>86</v>
      </c>
      <c r="AW171" s="13" t="s">
        <v>35</v>
      </c>
      <c r="AX171" s="13" t="s">
        <v>76</v>
      </c>
      <c r="AY171" s="235" t="s">
        <v>136</v>
      </c>
    </row>
    <row r="172" s="14" customFormat="1">
      <c r="A172" s="14"/>
      <c r="B172" s="236"/>
      <c r="C172" s="237"/>
      <c r="D172" s="226" t="s">
        <v>152</v>
      </c>
      <c r="E172" s="238" t="s">
        <v>19</v>
      </c>
      <c r="F172" s="239" t="s">
        <v>172</v>
      </c>
      <c r="G172" s="237"/>
      <c r="H172" s="240">
        <v>72</v>
      </c>
      <c r="I172" s="241"/>
      <c r="J172" s="237"/>
      <c r="K172" s="237"/>
      <c r="L172" s="242"/>
      <c r="M172" s="243"/>
      <c r="N172" s="244"/>
      <c r="O172" s="244"/>
      <c r="P172" s="244"/>
      <c r="Q172" s="244"/>
      <c r="R172" s="244"/>
      <c r="S172" s="244"/>
      <c r="T172" s="245"/>
      <c r="U172" s="14"/>
      <c r="V172" s="14"/>
      <c r="W172" s="14"/>
      <c r="X172" s="14"/>
      <c r="Y172" s="14"/>
      <c r="Z172" s="14"/>
      <c r="AA172" s="14"/>
      <c r="AB172" s="14"/>
      <c r="AC172" s="14"/>
      <c r="AD172" s="14"/>
      <c r="AE172" s="14"/>
      <c r="AT172" s="246" t="s">
        <v>152</v>
      </c>
      <c r="AU172" s="246" t="s">
        <v>86</v>
      </c>
      <c r="AV172" s="14" t="s">
        <v>144</v>
      </c>
      <c r="AW172" s="14" t="s">
        <v>35</v>
      </c>
      <c r="AX172" s="14" t="s">
        <v>84</v>
      </c>
      <c r="AY172" s="246" t="s">
        <v>136</v>
      </c>
    </row>
    <row r="173" s="2" customFormat="1" ht="21.75" customHeight="1">
      <c r="A173" s="40"/>
      <c r="B173" s="41"/>
      <c r="C173" s="206" t="s">
        <v>309</v>
      </c>
      <c r="D173" s="206" t="s">
        <v>139</v>
      </c>
      <c r="E173" s="207" t="s">
        <v>1012</v>
      </c>
      <c r="F173" s="208" t="s">
        <v>1013</v>
      </c>
      <c r="G173" s="209" t="s">
        <v>198</v>
      </c>
      <c r="H173" s="210">
        <v>40</v>
      </c>
      <c r="I173" s="211"/>
      <c r="J173" s="212">
        <f>ROUND(I173*H173,2)</f>
        <v>0</v>
      </c>
      <c r="K173" s="208" t="s">
        <v>143</v>
      </c>
      <c r="L173" s="46"/>
      <c r="M173" s="213" t="s">
        <v>19</v>
      </c>
      <c r="N173" s="214" t="s">
        <v>47</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237</v>
      </c>
      <c r="AT173" s="217" t="s">
        <v>139</v>
      </c>
      <c r="AU173" s="217" t="s">
        <v>86</v>
      </c>
      <c r="AY173" s="19" t="s">
        <v>136</v>
      </c>
      <c r="BE173" s="218">
        <f>IF(N173="základní",J173,0)</f>
        <v>0</v>
      </c>
      <c r="BF173" s="218">
        <f>IF(N173="snížená",J173,0)</f>
        <v>0</v>
      </c>
      <c r="BG173" s="218">
        <f>IF(N173="zákl. přenesená",J173,0)</f>
        <v>0</v>
      </c>
      <c r="BH173" s="218">
        <f>IF(N173="sníž. přenesená",J173,0)</f>
        <v>0</v>
      </c>
      <c r="BI173" s="218">
        <f>IF(N173="nulová",J173,0)</f>
        <v>0</v>
      </c>
      <c r="BJ173" s="19" t="s">
        <v>84</v>
      </c>
      <c r="BK173" s="218">
        <f>ROUND(I173*H173,2)</f>
        <v>0</v>
      </c>
      <c r="BL173" s="19" t="s">
        <v>237</v>
      </c>
      <c r="BM173" s="217" t="s">
        <v>1014</v>
      </c>
    </row>
    <row r="174" s="2" customFormat="1">
      <c r="A174" s="40"/>
      <c r="B174" s="41"/>
      <c r="C174" s="42"/>
      <c r="D174" s="219" t="s">
        <v>146</v>
      </c>
      <c r="E174" s="42"/>
      <c r="F174" s="220" t="s">
        <v>1015</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146</v>
      </c>
      <c r="AU174" s="19" t="s">
        <v>86</v>
      </c>
    </row>
    <row r="175" s="13" customFormat="1">
      <c r="A175" s="13"/>
      <c r="B175" s="224"/>
      <c r="C175" s="225"/>
      <c r="D175" s="226" t="s">
        <v>152</v>
      </c>
      <c r="E175" s="227" t="s">
        <v>19</v>
      </c>
      <c r="F175" s="228" t="s">
        <v>262</v>
      </c>
      <c r="G175" s="225"/>
      <c r="H175" s="229">
        <v>20</v>
      </c>
      <c r="I175" s="230"/>
      <c r="J175" s="225"/>
      <c r="K175" s="225"/>
      <c r="L175" s="231"/>
      <c r="M175" s="232"/>
      <c r="N175" s="233"/>
      <c r="O175" s="233"/>
      <c r="P175" s="233"/>
      <c r="Q175" s="233"/>
      <c r="R175" s="233"/>
      <c r="S175" s="233"/>
      <c r="T175" s="234"/>
      <c r="U175" s="13"/>
      <c r="V175" s="13"/>
      <c r="W175" s="13"/>
      <c r="X175" s="13"/>
      <c r="Y175" s="13"/>
      <c r="Z175" s="13"/>
      <c r="AA175" s="13"/>
      <c r="AB175" s="13"/>
      <c r="AC175" s="13"/>
      <c r="AD175" s="13"/>
      <c r="AE175" s="13"/>
      <c r="AT175" s="235" t="s">
        <v>152</v>
      </c>
      <c r="AU175" s="235" t="s">
        <v>86</v>
      </c>
      <c r="AV175" s="13" t="s">
        <v>86</v>
      </c>
      <c r="AW175" s="13" t="s">
        <v>35</v>
      </c>
      <c r="AX175" s="13" t="s">
        <v>76</v>
      </c>
      <c r="AY175" s="235" t="s">
        <v>136</v>
      </c>
    </row>
    <row r="176" s="13" customFormat="1">
      <c r="A176" s="13"/>
      <c r="B176" s="224"/>
      <c r="C176" s="225"/>
      <c r="D176" s="226" t="s">
        <v>152</v>
      </c>
      <c r="E176" s="227" t="s">
        <v>19</v>
      </c>
      <c r="F176" s="228" t="s">
        <v>262</v>
      </c>
      <c r="G176" s="225"/>
      <c r="H176" s="229">
        <v>20</v>
      </c>
      <c r="I176" s="230"/>
      <c r="J176" s="225"/>
      <c r="K176" s="225"/>
      <c r="L176" s="231"/>
      <c r="M176" s="232"/>
      <c r="N176" s="233"/>
      <c r="O176" s="233"/>
      <c r="P176" s="233"/>
      <c r="Q176" s="233"/>
      <c r="R176" s="233"/>
      <c r="S176" s="233"/>
      <c r="T176" s="234"/>
      <c r="U176" s="13"/>
      <c r="V176" s="13"/>
      <c r="W176" s="13"/>
      <c r="X176" s="13"/>
      <c r="Y176" s="13"/>
      <c r="Z176" s="13"/>
      <c r="AA176" s="13"/>
      <c r="AB176" s="13"/>
      <c r="AC176" s="13"/>
      <c r="AD176" s="13"/>
      <c r="AE176" s="13"/>
      <c r="AT176" s="235" t="s">
        <v>152</v>
      </c>
      <c r="AU176" s="235" t="s">
        <v>86</v>
      </c>
      <c r="AV176" s="13" t="s">
        <v>86</v>
      </c>
      <c r="AW176" s="13" t="s">
        <v>35</v>
      </c>
      <c r="AX176" s="13" t="s">
        <v>76</v>
      </c>
      <c r="AY176" s="235" t="s">
        <v>136</v>
      </c>
    </row>
    <row r="177" s="14" customFormat="1">
      <c r="A177" s="14"/>
      <c r="B177" s="236"/>
      <c r="C177" s="237"/>
      <c r="D177" s="226" t="s">
        <v>152</v>
      </c>
      <c r="E177" s="238" t="s">
        <v>19</v>
      </c>
      <c r="F177" s="239" t="s">
        <v>172</v>
      </c>
      <c r="G177" s="237"/>
      <c r="H177" s="240">
        <v>40</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152</v>
      </c>
      <c r="AU177" s="246" t="s">
        <v>86</v>
      </c>
      <c r="AV177" s="14" t="s">
        <v>144</v>
      </c>
      <c r="AW177" s="14" t="s">
        <v>35</v>
      </c>
      <c r="AX177" s="14" t="s">
        <v>84</v>
      </c>
      <c r="AY177" s="246" t="s">
        <v>136</v>
      </c>
    </row>
    <row r="178" s="2" customFormat="1" ht="24.15" customHeight="1">
      <c r="A178" s="40"/>
      <c r="B178" s="41"/>
      <c r="C178" s="206" t="s">
        <v>317</v>
      </c>
      <c r="D178" s="206" t="s">
        <v>139</v>
      </c>
      <c r="E178" s="207" t="s">
        <v>1016</v>
      </c>
      <c r="F178" s="208" t="s">
        <v>1017</v>
      </c>
      <c r="G178" s="209" t="s">
        <v>198</v>
      </c>
      <c r="H178" s="210">
        <v>74.75</v>
      </c>
      <c r="I178" s="211"/>
      <c r="J178" s="212">
        <f>ROUND(I178*H178,2)</f>
        <v>0</v>
      </c>
      <c r="K178" s="208" t="s">
        <v>143</v>
      </c>
      <c r="L178" s="46"/>
      <c r="M178" s="213" t="s">
        <v>19</v>
      </c>
      <c r="N178" s="214" t="s">
        <v>47</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237</v>
      </c>
      <c r="AT178" s="217" t="s">
        <v>139</v>
      </c>
      <c r="AU178" s="217" t="s">
        <v>86</v>
      </c>
      <c r="AY178" s="19" t="s">
        <v>136</v>
      </c>
      <c r="BE178" s="218">
        <f>IF(N178="základní",J178,0)</f>
        <v>0</v>
      </c>
      <c r="BF178" s="218">
        <f>IF(N178="snížená",J178,0)</f>
        <v>0</v>
      </c>
      <c r="BG178" s="218">
        <f>IF(N178="zákl. přenesená",J178,0)</f>
        <v>0</v>
      </c>
      <c r="BH178" s="218">
        <f>IF(N178="sníž. přenesená",J178,0)</f>
        <v>0</v>
      </c>
      <c r="BI178" s="218">
        <f>IF(N178="nulová",J178,0)</f>
        <v>0</v>
      </c>
      <c r="BJ178" s="19" t="s">
        <v>84</v>
      </c>
      <c r="BK178" s="218">
        <f>ROUND(I178*H178,2)</f>
        <v>0</v>
      </c>
      <c r="BL178" s="19" t="s">
        <v>237</v>
      </c>
      <c r="BM178" s="217" t="s">
        <v>1018</v>
      </c>
    </row>
    <row r="179" s="2" customFormat="1">
      <c r="A179" s="40"/>
      <c r="B179" s="41"/>
      <c r="C179" s="42"/>
      <c r="D179" s="219" t="s">
        <v>146</v>
      </c>
      <c r="E179" s="42"/>
      <c r="F179" s="220" t="s">
        <v>1019</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146</v>
      </c>
      <c r="AU179" s="19" t="s">
        <v>86</v>
      </c>
    </row>
    <row r="180" s="13" customFormat="1">
      <c r="A180" s="13"/>
      <c r="B180" s="224"/>
      <c r="C180" s="225"/>
      <c r="D180" s="226" t="s">
        <v>152</v>
      </c>
      <c r="E180" s="227" t="s">
        <v>19</v>
      </c>
      <c r="F180" s="228" t="s">
        <v>998</v>
      </c>
      <c r="G180" s="225"/>
      <c r="H180" s="229">
        <v>65</v>
      </c>
      <c r="I180" s="230"/>
      <c r="J180" s="225"/>
      <c r="K180" s="225"/>
      <c r="L180" s="231"/>
      <c r="M180" s="232"/>
      <c r="N180" s="233"/>
      <c r="O180" s="233"/>
      <c r="P180" s="233"/>
      <c r="Q180" s="233"/>
      <c r="R180" s="233"/>
      <c r="S180" s="233"/>
      <c r="T180" s="234"/>
      <c r="U180" s="13"/>
      <c r="V180" s="13"/>
      <c r="W180" s="13"/>
      <c r="X180" s="13"/>
      <c r="Y180" s="13"/>
      <c r="Z180" s="13"/>
      <c r="AA180" s="13"/>
      <c r="AB180" s="13"/>
      <c r="AC180" s="13"/>
      <c r="AD180" s="13"/>
      <c r="AE180" s="13"/>
      <c r="AT180" s="235" t="s">
        <v>152</v>
      </c>
      <c r="AU180" s="235" t="s">
        <v>86</v>
      </c>
      <c r="AV180" s="13" t="s">
        <v>86</v>
      </c>
      <c r="AW180" s="13" t="s">
        <v>35</v>
      </c>
      <c r="AX180" s="13" t="s">
        <v>76</v>
      </c>
      <c r="AY180" s="235" t="s">
        <v>136</v>
      </c>
    </row>
    <row r="181" s="14" customFormat="1">
      <c r="A181" s="14"/>
      <c r="B181" s="236"/>
      <c r="C181" s="237"/>
      <c r="D181" s="226" t="s">
        <v>152</v>
      </c>
      <c r="E181" s="238" t="s">
        <v>19</v>
      </c>
      <c r="F181" s="239" t="s">
        <v>172</v>
      </c>
      <c r="G181" s="237"/>
      <c r="H181" s="240">
        <v>65</v>
      </c>
      <c r="I181" s="241"/>
      <c r="J181" s="237"/>
      <c r="K181" s="237"/>
      <c r="L181" s="242"/>
      <c r="M181" s="243"/>
      <c r="N181" s="244"/>
      <c r="O181" s="244"/>
      <c r="P181" s="244"/>
      <c r="Q181" s="244"/>
      <c r="R181" s="244"/>
      <c r="S181" s="244"/>
      <c r="T181" s="245"/>
      <c r="U181" s="14"/>
      <c r="V181" s="14"/>
      <c r="W181" s="14"/>
      <c r="X181" s="14"/>
      <c r="Y181" s="14"/>
      <c r="Z181" s="14"/>
      <c r="AA181" s="14"/>
      <c r="AB181" s="14"/>
      <c r="AC181" s="14"/>
      <c r="AD181" s="14"/>
      <c r="AE181" s="14"/>
      <c r="AT181" s="246" t="s">
        <v>152</v>
      </c>
      <c r="AU181" s="246" t="s">
        <v>86</v>
      </c>
      <c r="AV181" s="14" t="s">
        <v>144</v>
      </c>
      <c r="AW181" s="14" t="s">
        <v>35</v>
      </c>
      <c r="AX181" s="14" t="s">
        <v>76</v>
      </c>
      <c r="AY181" s="246" t="s">
        <v>136</v>
      </c>
    </row>
    <row r="182" s="13" customFormat="1">
      <c r="A182" s="13"/>
      <c r="B182" s="224"/>
      <c r="C182" s="225"/>
      <c r="D182" s="226" t="s">
        <v>152</v>
      </c>
      <c r="E182" s="227" t="s">
        <v>19</v>
      </c>
      <c r="F182" s="228" t="s">
        <v>1020</v>
      </c>
      <c r="G182" s="225"/>
      <c r="H182" s="229">
        <v>74.75</v>
      </c>
      <c r="I182" s="230"/>
      <c r="J182" s="225"/>
      <c r="K182" s="225"/>
      <c r="L182" s="231"/>
      <c r="M182" s="232"/>
      <c r="N182" s="233"/>
      <c r="O182" s="233"/>
      <c r="P182" s="233"/>
      <c r="Q182" s="233"/>
      <c r="R182" s="233"/>
      <c r="S182" s="233"/>
      <c r="T182" s="234"/>
      <c r="U182" s="13"/>
      <c r="V182" s="13"/>
      <c r="W182" s="13"/>
      <c r="X182" s="13"/>
      <c r="Y182" s="13"/>
      <c r="Z182" s="13"/>
      <c r="AA182" s="13"/>
      <c r="AB182" s="13"/>
      <c r="AC182" s="13"/>
      <c r="AD182" s="13"/>
      <c r="AE182" s="13"/>
      <c r="AT182" s="235" t="s">
        <v>152</v>
      </c>
      <c r="AU182" s="235" t="s">
        <v>86</v>
      </c>
      <c r="AV182" s="13" t="s">
        <v>86</v>
      </c>
      <c r="AW182" s="13" t="s">
        <v>35</v>
      </c>
      <c r="AX182" s="13" t="s">
        <v>76</v>
      </c>
      <c r="AY182" s="235" t="s">
        <v>136</v>
      </c>
    </row>
    <row r="183" s="14" customFormat="1">
      <c r="A183" s="14"/>
      <c r="B183" s="236"/>
      <c r="C183" s="237"/>
      <c r="D183" s="226" t="s">
        <v>152</v>
      </c>
      <c r="E183" s="238" t="s">
        <v>19</v>
      </c>
      <c r="F183" s="239" t="s">
        <v>172</v>
      </c>
      <c r="G183" s="237"/>
      <c r="H183" s="240">
        <v>74.75</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152</v>
      </c>
      <c r="AU183" s="246" t="s">
        <v>86</v>
      </c>
      <c r="AV183" s="14" t="s">
        <v>144</v>
      </c>
      <c r="AW183" s="14" t="s">
        <v>35</v>
      </c>
      <c r="AX183" s="14" t="s">
        <v>84</v>
      </c>
      <c r="AY183" s="246" t="s">
        <v>136</v>
      </c>
    </row>
    <row r="184" s="2" customFormat="1" ht="33" customHeight="1">
      <c r="A184" s="40"/>
      <c r="B184" s="41"/>
      <c r="C184" s="206" t="s">
        <v>323</v>
      </c>
      <c r="D184" s="206" t="s">
        <v>139</v>
      </c>
      <c r="E184" s="207" t="s">
        <v>1021</v>
      </c>
      <c r="F184" s="208" t="s">
        <v>1022</v>
      </c>
      <c r="G184" s="209" t="s">
        <v>198</v>
      </c>
      <c r="H184" s="210">
        <v>144.90000000000001</v>
      </c>
      <c r="I184" s="211"/>
      <c r="J184" s="212">
        <f>ROUND(I184*H184,2)</f>
        <v>0</v>
      </c>
      <c r="K184" s="208" t="s">
        <v>143</v>
      </c>
      <c r="L184" s="46"/>
      <c r="M184" s="213" t="s">
        <v>19</v>
      </c>
      <c r="N184" s="214" t="s">
        <v>47</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237</v>
      </c>
      <c r="AT184" s="217" t="s">
        <v>139</v>
      </c>
      <c r="AU184" s="217" t="s">
        <v>86</v>
      </c>
      <c r="AY184" s="19" t="s">
        <v>136</v>
      </c>
      <c r="BE184" s="218">
        <f>IF(N184="základní",J184,0)</f>
        <v>0</v>
      </c>
      <c r="BF184" s="218">
        <f>IF(N184="snížená",J184,0)</f>
        <v>0</v>
      </c>
      <c r="BG184" s="218">
        <f>IF(N184="zákl. přenesená",J184,0)</f>
        <v>0</v>
      </c>
      <c r="BH184" s="218">
        <f>IF(N184="sníž. přenesená",J184,0)</f>
        <v>0</v>
      </c>
      <c r="BI184" s="218">
        <f>IF(N184="nulová",J184,0)</f>
        <v>0</v>
      </c>
      <c r="BJ184" s="19" t="s">
        <v>84</v>
      </c>
      <c r="BK184" s="218">
        <f>ROUND(I184*H184,2)</f>
        <v>0</v>
      </c>
      <c r="BL184" s="19" t="s">
        <v>237</v>
      </c>
      <c r="BM184" s="217" t="s">
        <v>1023</v>
      </c>
    </row>
    <row r="185" s="2" customFormat="1">
      <c r="A185" s="40"/>
      <c r="B185" s="41"/>
      <c r="C185" s="42"/>
      <c r="D185" s="219" t="s">
        <v>146</v>
      </c>
      <c r="E185" s="42"/>
      <c r="F185" s="220" t="s">
        <v>1024</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146</v>
      </c>
      <c r="AU185" s="19" t="s">
        <v>86</v>
      </c>
    </row>
    <row r="186" s="13" customFormat="1">
      <c r="A186" s="13"/>
      <c r="B186" s="224"/>
      <c r="C186" s="225"/>
      <c r="D186" s="226" t="s">
        <v>152</v>
      </c>
      <c r="E186" s="227" t="s">
        <v>19</v>
      </c>
      <c r="F186" s="228" t="s">
        <v>1005</v>
      </c>
      <c r="G186" s="225"/>
      <c r="H186" s="229">
        <v>58</v>
      </c>
      <c r="I186" s="230"/>
      <c r="J186" s="225"/>
      <c r="K186" s="225"/>
      <c r="L186" s="231"/>
      <c r="M186" s="232"/>
      <c r="N186" s="233"/>
      <c r="O186" s="233"/>
      <c r="P186" s="233"/>
      <c r="Q186" s="233"/>
      <c r="R186" s="233"/>
      <c r="S186" s="233"/>
      <c r="T186" s="234"/>
      <c r="U186" s="13"/>
      <c r="V186" s="13"/>
      <c r="W186" s="13"/>
      <c r="X186" s="13"/>
      <c r="Y186" s="13"/>
      <c r="Z186" s="13"/>
      <c r="AA186" s="13"/>
      <c r="AB186" s="13"/>
      <c r="AC186" s="13"/>
      <c r="AD186" s="13"/>
      <c r="AE186" s="13"/>
      <c r="AT186" s="235" t="s">
        <v>152</v>
      </c>
      <c r="AU186" s="235" t="s">
        <v>86</v>
      </c>
      <c r="AV186" s="13" t="s">
        <v>86</v>
      </c>
      <c r="AW186" s="13" t="s">
        <v>35</v>
      </c>
      <c r="AX186" s="13" t="s">
        <v>76</v>
      </c>
      <c r="AY186" s="235" t="s">
        <v>136</v>
      </c>
    </row>
    <row r="187" s="13" customFormat="1">
      <c r="A187" s="13"/>
      <c r="B187" s="224"/>
      <c r="C187" s="225"/>
      <c r="D187" s="226" t="s">
        <v>152</v>
      </c>
      <c r="E187" s="227" t="s">
        <v>19</v>
      </c>
      <c r="F187" s="228" t="s">
        <v>1011</v>
      </c>
      <c r="G187" s="225"/>
      <c r="H187" s="229">
        <v>36</v>
      </c>
      <c r="I187" s="230"/>
      <c r="J187" s="225"/>
      <c r="K187" s="225"/>
      <c r="L187" s="231"/>
      <c r="M187" s="232"/>
      <c r="N187" s="233"/>
      <c r="O187" s="233"/>
      <c r="P187" s="233"/>
      <c r="Q187" s="233"/>
      <c r="R187" s="233"/>
      <c r="S187" s="233"/>
      <c r="T187" s="234"/>
      <c r="U187" s="13"/>
      <c r="V187" s="13"/>
      <c r="W187" s="13"/>
      <c r="X187" s="13"/>
      <c r="Y187" s="13"/>
      <c r="Z187" s="13"/>
      <c r="AA187" s="13"/>
      <c r="AB187" s="13"/>
      <c r="AC187" s="13"/>
      <c r="AD187" s="13"/>
      <c r="AE187" s="13"/>
      <c r="AT187" s="235" t="s">
        <v>152</v>
      </c>
      <c r="AU187" s="235" t="s">
        <v>86</v>
      </c>
      <c r="AV187" s="13" t="s">
        <v>86</v>
      </c>
      <c r="AW187" s="13" t="s">
        <v>35</v>
      </c>
      <c r="AX187" s="13" t="s">
        <v>76</v>
      </c>
      <c r="AY187" s="235" t="s">
        <v>136</v>
      </c>
    </row>
    <row r="188" s="13" customFormat="1">
      <c r="A188" s="13"/>
      <c r="B188" s="224"/>
      <c r="C188" s="225"/>
      <c r="D188" s="226" t="s">
        <v>152</v>
      </c>
      <c r="E188" s="227" t="s">
        <v>19</v>
      </c>
      <c r="F188" s="228" t="s">
        <v>262</v>
      </c>
      <c r="G188" s="225"/>
      <c r="H188" s="229">
        <v>20</v>
      </c>
      <c r="I188" s="230"/>
      <c r="J188" s="225"/>
      <c r="K188" s="225"/>
      <c r="L188" s="231"/>
      <c r="M188" s="232"/>
      <c r="N188" s="233"/>
      <c r="O188" s="233"/>
      <c r="P188" s="233"/>
      <c r="Q188" s="233"/>
      <c r="R188" s="233"/>
      <c r="S188" s="233"/>
      <c r="T188" s="234"/>
      <c r="U188" s="13"/>
      <c r="V188" s="13"/>
      <c r="W188" s="13"/>
      <c r="X188" s="13"/>
      <c r="Y188" s="13"/>
      <c r="Z188" s="13"/>
      <c r="AA188" s="13"/>
      <c r="AB188" s="13"/>
      <c r="AC188" s="13"/>
      <c r="AD188" s="13"/>
      <c r="AE188" s="13"/>
      <c r="AT188" s="235" t="s">
        <v>152</v>
      </c>
      <c r="AU188" s="235" t="s">
        <v>86</v>
      </c>
      <c r="AV188" s="13" t="s">
        <v>86</v>
      </c>
      <c r="AW188" s="13" t="s">
        <v>35</v>
      </c>
      <c r="AX188" s="13" t="s">
        <v>76</v>
      </c>
      <c r="AY188" s="235" t="s">
        <v>136</v>
      </c>
    </row>
    <row r="189" s="13" customFormat="1">
      <c r="A189" s="13"/>
      <c r="B189" s="224"/>
      <c r="C189" s="225"/>
      <c r="D189" s="226" t="s">
        <v>152</v>
      </c>
      <c r="E189" s="227" t="s">
        <v>19</v>
      </c>
      <c r="F189" s="228" t="s">
        <v>8</v>
      </c>
      <c r="G189" s="225"/>
      <c r="H189" s="229">
        <v>12</v>
      </c>
      <c r="I189" s="230"/>
      <c r="J189" s="225"/>
      <c r="K189" s="225"/>
      <c r="L189" s="231"/>
      <c r="M189" s="232"/>
      <c r="N189" s="233"/>
      <c r="O189" s="233"/>
      <c r="P189" s="233"/>
      <c r="Q189" s="233"/>
      <c r="R189" s="233"/>
      <c r="S189" s="233"/>
      <c r="T189" s="234"/>
      <c r="U189" s="13"/>
      <c r="V189" s="13"/>
      <c r="W189" s="13"/>
      <c r="X189" s="13"/>
      <c r="Y189" s="13"/>
      <c r="Z189" s="13"/>
      <c r="AA189" s="13"/>
      <c r="AB189" s="13"/>
      <c r="AC189" s="13"/>
      <c r="AD189" s="13"/>
      <c r="AE189" s="13"/>
      <c r="AT189" s="235" t="s">
        <v>152</v>
      </c>
      <c r="AU189" s="235" t="s">
        <v>86</v>
      </c>
      <c r="AV189" s="13" t="s">
        <v>86</v>
      </c>
      <c r="AW189" s="13" t="s">
        <v>35</v>
      </c>
      <c r="AX189" s="13" t="s">
        <v>76</v>
      </c>
      <c r="AY189" s="235" t="s">
        <v>136</v>
      </c>
    </row>
    <row r="190" s="14" customFormat="1">
      <c r="A190" s="14"/>
      <c r="B190" s="236"/>
      <c r="C190" s="237"/>
      <c r="D190" s="226" t="s">
        <v>152</v>
      </c>
      <c r="E190" s="238" t="s">
        <v>19</v>
      </c>
      <c r="F190" s="239" t="s">
        <v>172</v>
      </c>
      <c r="G190" s="237"/>
      <c r="H190" s="240">
        <v>126</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152</v>
      </c>
      <c r="AU190" s="246" t="s">
        <v>86</v>
      </c>
      <c r="AV190" s="14" t="s">
        <v>144</v>
      </c>
      <c r="AW190" s="14" t="s">
        <v>35</v>
      </c>
      <c r="AX190" s="14" t="s">
        <v>76</v>
      </c>
      <c r="AY190" s="246" t="s">
        <v>136</v>
      </c>
    </row>
    <row r="191" s="13" customFormat="1">
      <c r="A191" s="13"/>
      <c r="B191" s="224"/>
      <c r="C191" s="225"/>
      <c r="D191" s="226" t="s">
        <v>152</v>
      </c>
      <c r="E191" s="227" t="s">
        <v>19</v>
      </c>
      <c r="F191" s="228" t="s">
        <v>1025</v>
      </c>
      <c r="G191" s="225"/>
      <c r="H191" s="229">
        <v>144.90000000000001</v>
      </c>
      <c r="I191" s="230"/>
      <c r="J191" s="225"/>
      <c r="K191" s="225"/>
      <c r="L191" s="231"/>
      <c r="M191" s="232"/>
      <c r="N191" s="233"/>
      <c r="O191" s="233"/>
      <c r="P191" s="233"/>
      <c r="Q191" s="233"/>
      <c r="R191" s="233"/>
      <c r="S191" s="233"/>
      <c r="T191" s="234"/>
      <c r="U191" s="13"/>
      <c r="V191" s="13"/>
      <c r="W191" s="13"/>
      <c r="X191" s="13"/>
      <c r="Y191" s="13"/>
      <c r="Z191" s="13"/>
      <c r="AA191" s="13"/>
      <c r="AB191" s="13"/>
      <c r="AC191" s="13"/>
      <c r="AD191" s="13"/>
      <c r="AE191" s="13"/>
      <c r="AT191" s="235" t="s">
        <v>152</v>
      </c>
      <c r="AU191" s="235" t="s">
        <v>86</v>
      </c>
      <c r="AV191" s="13" t="s">
        <v>86</v>
      </c>
      <c r="AW191" s="13" t="s">
        <v>35</v>
      </c>
      <c r="AX191" s="13" t="s">
        <v>76</v>
      </c>
      <c r="AY191" s="235" t="s">
        <v>136</v>
      </c>
    </row>
    <row r="192" s="14" customFormat="1">
      <c r="A192" s="14"/>
      <c r="B192" s="236"/>
      <c r="C192" s="237"/>
      <c r="D192" s="226" t="s">
        <v>152</v>
      </c>
      <c r="E192" s="238" t="s">
        <v>19</v>
      </c>
      <c r="F192" s="239" t="s">
        <v>172</v>
      </c>
      <c r="G192" s="237"/>
      <c r="H192" s="240">
        <v>144.90000000000001</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152</v>
      </c>
      <c r="AU192" s="246" t="s">
        <v>86</v>
      </c>
      <c r="AV192" s="14" t="s">
        <v>144</v>
      </c>
      <c r="AW192" s="14" t="s">
        <v>35</v>
      </c>
      <c r="AX192" s="14" t="s">
        <v>84</v>
      </c>
      <c r="AY192" s="246" t="s">
        <v>136</v>
      </c>
    </row>
    <row r="193" s="2" customFormat="1" ht="33" customHeight="1">
      <c r="A193" s="40"/>
      <c r="B193" s="41"/>
      <c r="C193" s="206" t="s">
        <v>331</v>
      </c>
      <c r="D193" s="206" t="s">
        <v>139</v>
      </c>
      <c r="E193" s="207" t="s">
        <v>1026</v>
      </c>
      <c r="F193" s="208" t="s">
        <v>1027</v>
      </c>
      <c r="G193" s="209" t="s">
        <v>198</v>
      </c>
      <c r="H193" s="210">
        <v>118</v>
      </c>
      <c r="I193" s="211"/>
      <c r="J193" s="212">
        <f>ROUND(I193*H193,2)</f>
        <v>0</v>
      </c>
      <c r="K193" s="208" t="s">
        <v>143</v>
      </c>
      <c r="L193" s="46"/>
      <c r="M193" s="213" t="s">
        <v>19</v>
      </c>
      <c r="N193" s="214" t="s">
        <v>47</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237</v>
      </c>
      <c r="AT193" s="217" t="s">
        <v>139</v>
      </c>
      <c r="AU193" s="217" t="s">
        <v>86</v>
      </c>
      <c r="AY193" s="19" t="s">
        <v>136</v>
      </c>
      <c r="BE193" s="218">
        <f>IF(N193="základní",J193,0)</f>
        <v>0</v>
      </c>
      <c r="BF193" s="218">
        <f>IF(N193="snížená",J193,0)</f>
        <v>0</v>
      </c>
      <c r="BG193" s="218">
        <f>IF(N193="zákl. přenesená",J193,0)</f>
        <v>0</v>
      </c>
      <c r="BH193" s="218">
        <f>IF(N193="sníž. přenesená",J193,0)</f>
        <v>0</v>
      </c>
      <c r="BI193" s="218">
        <f>IF(N193="nulová",J193,0)</f>
        <v>0</v>
      </c>
      <c r="BJ193" s="19" t="s">
        <v>84</v>
      </c>
      <c r="BK193" s="218">
        <f>ROUND(I193*H193,2)</f>
        <v>0</v>
      </c>
      <c r="BL193" s="19" t="s">
        <v>237</v>
      </c>
      <c r="BM193" s="217" t="s">
        <v>1028</v>
      </c>
    </row>
    <row r="194" s="2" customFormat="1">
      <c r="A194" s="40"/>
      <c r="B194" s="41"/>
      <c r="C194" s="42"/>
      <c r="D194" s="219" t="s">
        <v>146</v>
      </c>
      <c r="E194" s="42"/>
      <c r="F194" s="220" t="s">
        <v>1029</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146</v>
      </c>
      <c r="AU194" s="19" t="s">
        <v>86</v>
      </c>
    </row>
    <row r="195" s="13" customFormat="1">
      <c r="A195" s="13"/>
      <c r="B195" s="224"/>
      <c r="C195" s="225"/>
      <c r="D195" s="226" t="s">
        <v>152</v>
      </c>
      <c r="E195" s="227" t="s">
        <v>19</v>
      </c>
      <c r="F195" s="228" t="s">
        <v>993</v>
      </c>
      <c r="G195" s="225"/>
      <c r="H195" s="229">
        <v>48</v>
      </c>
      <c r="I195" s="230"/>
      <c r="J195" s="225"/>
      <c r="K195" s="225"/>
      <c r="L195" s="231"/>
      <c r="M195" s="232"/>
      <c r="N195" s="233"/>
      <c r="O195" s="233"/>
      <c r="P195" s="233"/>
      <c r="Q195" s="233"/>
      <c r="R195" s="233"/>
      <c r="S195" s="233"/>
      <c r="T195" s="234"/>
      <c r="U195" s="13"/>
      <c r="V195" s="13"/>
      <c r="W195" s="13"/>
      <c r="X195" s="13"/>
      <c r="Y195" s="13"/>
      <c r="Z195" s="13"/>
      <c r="AA195" s="13"/>
      <c r="AB195" s="13"/>
      <c r="AC195" s="13"/>
      <c r="AD195" s="13"/>
      <c r="AE195" s="13"/>
      <c r="AT195" s="235" t="s">
        <v>152</v>
      </c>
      <c r="AU195" s="235" t="s">
        <v>86</v>
      </c>
      <c r="AV195" s="13" t="s">
        <v>86</v>
      </c>
      <c r="AW195" s="13" t="s">
        <v>35</v>
      </c>
      <c r="AX195" s="13" t="s">
        <v>76</v>
      </c>
      <c r="AY195" s="235" t="s">
        <v>136</v>
      </c>
    </row>
    <row r="196" s="13" customFormat="1">
      <c r="A196" s="13"/>
      <c r="B196" s="224"/>
      <c r="C196" s="225"/>
      <c r="D196" s="226" t="s">
        <v>152</v>
      </c>
      <c r="E196" s="227" t="s">
        <v>19</v>
      </c>
      <c r="F196" s="228" t="s">
        <v>999</v>
      </c>
      <c r="G196" s="225"/>
      <c r="H196" s="229">
        <v>20</v>
      </c>
      <c r="I196" s="230"/>
      <c r="J196" s="225"/>
      <c r="K196" s="225"/>
      <c r="L196" s="231"/>
      <c r="M196" s="232"/>
      <c r="N196" s="233"/>
      <c r="O196" s="233"/>
      <c r="P196" s="233"/>
      <c r="Q196" s="233"/>
      <c r="R196" s="233"/>
      <c r="S196" s="233"/>
      <c r="T196" s="234"/>
      <c r="U196" s="13"/>
      <c r="V196" s="13"/>
      <c r="W196" s="13"/>
      <c r="X196" s="13"/>
      <c r="Y196" s="13"/>
      <c r="Z196" s="13"/>
      <c r="AA196" s="13"/>
      <c r="AB196" s="13"/>
      <c r="AC196" s="13"/>
      <c r="AD196" s="13"/>
      <c r="AE196" s="13"/>
      <c r="AT196" s="235" t="s">
        <v>152</v>
      </c>
      <c r="AU196" s="235" t="s">
        <v>86</v>
      </c>
      <c r="AV196" s="13" t="s">
        <v>86</v>
      </c>
      <c r="AW196" s="13" t="s">
        <v>35</v>
      </c>
      <c r="AX196" s="13" t="s">
        <v>76</v>
      </c>
      <c r="AY196" s="235" t="s">
        <v>136</v>
      </c>
    </row>
    <row r="197" s="13" customFormat="1">
      <c r="A197" s="13"/>
      <c r="B197" s="224"/>
      <c r="C197" s="225"/>
      <c r="D197" s="226" t="s">
        <v>152</v>
      </c>
      <c r="E197" s="227" t="s">
        <v>19</v>
      </c>
      <c r="F197" s="228" t="s">
        <v>1000</v>
      </c>
      <c r="G197" s="225"/>
      <c r="H197" s="229">
        <v>50</v>
      </c>
      <c r="I197" s="230"/>
      <c r="J197" s="225"/>
      <c r="K197" s="225"/>
      <c r="L197" s="231"/>
      <c r="M197" s="232"/>
      <c r="N197" s="233"/>
      <c r="O197" s="233"/>
      <c r="P197" s="233"/>
      <c r="Q197" s="233"/>
      <c r="R197" s="233"/>
      <c r="S197" s="233"/>
      <c r="T197" s="234"/>
      <c r="U197" s="13"/>
      <c r="V197" s="13"/>
      <c r="W197" s="13"/>
      <c r="X197" s="13"/>
      <c r="Y197" s="13"/>
      <c r="Z197" s="13"/>
      <c r="AA197" s="13"/>
      <c r="AB197" s="13"/>
      <c r="AC197" s="13"/>
      <c r="AD197" s="13"/>
      <c r="AE197" s="13"/>
      <c r="AT197" s="235" t="s">
        <v>152</v>
      </c>
      <c r="AU197" s="235" t="s">
        <v>86</v>
      </c>
      <c r="AV197" s="13" t="s">
        <v>86</v>
      </c>
      <c r="AW197" s="13" t="s">
        <v>35</v>
      </c>
      <c r="AX197" s="13" t="s">
        <v>76</v>
      </c>
      <c r="AY197" s="235" t="s">
        <v>136</v>
      </c>
    </row>
    <row r="198" s="14" customFormat="1">
      <c r="A198" s="14"/>
      <c r="B198" s="236"/>
      <c r="C198" s="237"/>
      <c r="D198" s="226" t="s">
        <v>152</v>
      </c>
      <c r="E198" s="238" t="s">
        <v>19</v>
      </c>
      <c r="F198" s="239" t="s">
        <v>172</v>
      </c>
      <c r="G198" s="237"/>
      <c r="H198" s="240">
        <v>118</v>
      </c>
      <c r="I198" s="241"/>
      <c r="J198" s="237"/>
      <c r="K198" s="237"/>
      <c r="L198" s="242"/>
      <c r="M198" s="243"/>
      <c r="N198" s="244"/>
      <c r="O198" s="244"/>
      <c r="P198" s="244"/>
      <c r="Q198" s="244"/>
      <c r="R198" s="244"/>
      <c r="S198" s="244"/>
      <c r="T198" s="245"/>
      <c r="U198" s="14"/>
      <c r="V198" s="14"/>
      <c r="W198" s="14"/>
      <c r="X198" s="14"/>
      <c r="Y198" s="14"/>
      <c r="Z198" s="14"/>
      <c r="AA198" s="14"/>
      <c r="AB198" s="14"/>
      <c r="AC198" s="14"/>
      <c r="AD198" s="14"/>
      <c r="AE198" s="14"/>
      <c r="AT198" s="246" t="s">
        <v>152</v>
      </c>
      <c r="AU198" s="246" t="s">
        <v>86</v>
      </c>
      <c r="AV198" s="14" t="s">
        <v>144</v>
      </c>
      <c r="AW198" s="14" t="s">
        <v>35</v>
      </c>
      <c r="AX198" s="14" t="s">
        <v>84</v>
      </c>
      <c r="AY198" s="246" t="s">
        <v>136</v>
      </c>
    </row>
    <row r="199" s="2" customFormat="1" ht="33" customHeight="1">
      <c r="A199" s="40"/>
      <c r="B199" s="41"/>
      <c r="C199" s="206" t="s">
        <v>341</v>
      </c>
      <c r="D199" s="206" t="s">
        <v>139</v>
      </c>
      <c r="E199" s="207" t="s">
        <v>1030</v>
      </c>
      <c r="F199" s="208" t="s">
        <v>1031</v>
      </c>
      <c r="G199" s="209" t="s">
        <v>198</v>
      </c>
      <c r="H199" s="210">
        <v>128.80000000000001</v>
      </c>
      <c r="I199" s="211"/>
      <c r="J199" s="212">
        <f>ROUND(I199*H199,2)</f>
        <v>0</v>
      </c>
      <c r="K199" s="208" t="s">
        <v>143</v>
      </c>
      <c r="L199" s="46"/>
      <c r="M199" s="213" t="s">
        <v>19</v>
      </c>
      <c r="N199" s="214" t="s">
        <v>47</v>
      </c>
      <c r="O199" s="86"/>
      <c r="P199" s="215">
        <f>O199*H199</f>
        <v>0</v>
      </c>
      <c r="Q199" s="215">
        <v>0</v>
      </c>
      <c r="R199" s="215">
        <f>Q199*H199</f>
        <v>0</v>
      </c>
      <c r="S199" s="215">
        <v>0</v>
      </c>
      <c r="T199" s="216">
        <f>S199*H199</f>
        <v>0</v>
      </c>
      <c r="U199" s="40"/>
      <c r="V199" s="40"/>
      <c r="W199" s="40"/>
      <c r="X199" s="40"/>
      <c r="Y199" s="40"/>
      <c r="Z199" s="40"/>
      <c r="AA199" s="40"/>
      <c r="AB199" s="40"/>
      <c r="AC199" s="40"/>
      <c r="AD199" s="40"/>
      <c r="AE199" s="40"/>
      <c r="AR199" s="217" t="s">
        <v>237</v>
      </c>
      <c r="AT199" s="217" t="s">
        <v>139</v>
      </c>
      <c r="AU199" s="217" t="s">
        <v>86</v>
      </c>
      <c r="AY199" s="19" t="s">
        <v>136</v>
      </c>
      <c r="BE199" s="218">
        <f>IF(N199="základní",J199,0)</f>
        <v>0</v>
      </c>
      <c r="BF199" s="218">
        <f>IF(N199="snížená",J199,0)</f>
        <v>0</v>
      </c>
      <c r="BG199" s="218">
        <f>IF(N199="zákl. přenesená",J199,0)</f>
        <v>0</v>
      </c>
      <c r="BH199" s="218">
        <f>IF(N199="sníž. přenesená",J199,0)</f>
        <v>0</v>
      </c>
      <c r="BI199" s="218">
        <f>IF(N199="nulová",J199,0)</f>
        <v>0</v>
      </c>
      <c r="BJ199" s="19" t="s">
        <v>84</v>
      </c>
      <c r="BK199" s="218">
        <f>ROUND(I199*H199,2)</f>
        <v>0</v>
      </c>
      <c r="BL199" s="19" t="s">
        <v>237</v>
      </c>
      <c r="BM199" s="217" t="s">
        <v>1032</v>
      </c>
    </row>
    <row r="200" s="2" customFormat="1">
      <c r="A200" s="40"/>
      <c r="B200" s="41"/>
      <c r="C200" s="42"/>
      <c r="D200" s="219" t="s">
        <v>146</v>
      </c>
      <c r="E200" s="42"/>
      <c r="F200" s="220" t="s">
        <v>1033</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146</v>
      </c>
      <c r="AU200" s="19" t="s">
        <v>86</v>
      </c>
    </row>
    <row r="201" s="13" customFormat="1">
      <c r="A201" s="13"/>
      <c r="B201" s="224"/>
      <c r="C201" s="225"/>
      <c r="D201" s="226" t="s">
        <v>152</v>
      </c>
      <c r="E201" s="227" t="s">
        <v>19</v>
      </c>
      <c r="F201" s="228" t="s">
        <v>247</v>
      </c>
      <c r="G201" s="225"/>
      <c r="H201" s="229">
        <v>18</v>
      </c>
      <c r="I201" s="230"/>
      <c r="J201" s="225"/>
      <c r="K201" s="225"/>
      <c r="L201" s="231"/>
      <c r="M201" s="232"/>
      <c r="N201" s="233"/>
      <c r="O201" s="233"/>
      <c r="P201" s="233"/>
      <c r="Q201" s="233"/>
      <c r="R201" s="233"/>
      <c r="S201" s="233"/>
      <c r="T201" s="234"/>
      <c r="U201" s="13"/>
      <c r="V201" s="13"/>
      <c r="W201" s="13"/>
      <c r="X201" s="13"/>
      <c r="Y201" s="13"/>
      <c r="Z201" s="13"/>
      <c r="AA201" s="13"/>
      <c r="AB201" s="13"/>
      <c r="AC201" s="13"/>
      <c r="AD201" s="13"/>
      <c r="AE201" s="13"/>
      <c r="AT201" s="235" t="s">
        <v>152</v>
      </c>
      <c r="AU201" s="235" t="s">
        <v>86</v>
      </c>
      <c r="AV201" s="13" t="s">
        <v>86</v>
      </c>
      <c r="AW201" s="13" t="s">
        <v>35</v>
      </c>
      <c r="AX201" s="13" t="s">
        <v>76</v>
      </c>
      <c r="AY201" s="235" t="s">
        <v>136</v>
      </c>
    </row>
    <row r="202" s="13" customFormat="1">
      <c r="A202" s="13"/>
      <c r="B202" s="224"/>
      <c r="C202" s="225"/>
      <c r="D202" s="226" t="s">
        <v>152</v>
      </c>
      <c r="E202" s="227" t="s">
        <v>19</v>
      </c>
      <c r="F202" s="228" t="s">
        <v>1006</v>
      </c>
      <c r="G202" s="225"/>
      <c r="H202" s="229">
        <v>38</v>
      </c>
      <c r="I202" s="230"/>
      <c r="J202" s="225"/>
      <c r="K202" s="225"/>
      <c r="L202" s="231"/>
      <c r="M202" s="232"/>
      <c r="N202" s="233"/>
      <c r="O202" s="233"/>
      <c r="P202" s="233"/>
      <c r="Q202" s="233"/>
      <c r="R202" s="233"/>
      <c r="S202" s="233"/>
      <c r="T202" s="234"/>
      <c r="U202" s="13"/>
      <c r="V202" s="13"/>
      <c r="W202" s="13"/>
      <c r="X202" s="13"/>
      <c r="Y202" s="13"/>
      <c r="Z202" s="13"/>
      <c r="AA202" s="13"/>
      <c r="AB202" s="13"/>
      <c r="AC202" s="13"/>
      <c r="AD202" s="13"/>
      <c r="AE202" s="13"/>
      <c r="AT202" s="235" t="s">
        <v>152</v>
      </c>
      <c r="AU202" s="235" t="s">
        <v>86</v>
      </c>
      <c r="AV202" s="13" t="s">
        <v>86</v>
      </c>
      <c r="AW202" s="13" t="s">
        <v>35</v>
      </c>
      <c r="AX202" s="13" t="s">
        <v>76</v>
      </c>
      <c r="AY202" s="235" t="s">
        <v>136</v>
      </c>
    </row>
    <row r="203" s="13" customFormat="1">
      <c r="A203" s="13"/>
      <c r="B203" s="224"/>
      <c r="C203" s="225"/>
      <c r="D203" s="226" t="s">
        <v>152</v>
      </c>
      <c r="E203" s="227" t="s">
        <v>19</v>
      </c>
      <c r="F203" s="228" t="s">
        <v>1011</v>
      </c>
      <c r="G203" s="225"/>
      <c r="H203" s="229">
        <v>36</v>
      </c>
      <c r="I203" s="230"/>
      <c r="J203" s="225"/>
      <c r="K203" s="225"/>
      <c r="L203" s="231"/>
      <c r="M203" s="232"/>
      <c r="N203" s="233"/>
      <c r="O203" s="233"/>
      <c r="P203" s="233"/>
      <c r="Q203" s="233"/>
      <c r="R203" s="233"/>
      <c r="S203" s="233"/>
      <c r="T203" s="234"/>
      <c r="U203" s="13"/>
      <c r="V203" s="13"/>
      <c r="W203" s="13"/>
      <c r="X203" s="13"/>
      <c r="Y203" s="13"/>
      <c r="Z203" s="13"/>
      <c r="AA203" s="13"/>
      <c r="AB203" s="13"/>
      <c r="AC203" s="13"/>
      <c r="AD203" s="13"/>
      <c r="AE203" s="13"/>
      <c r="AT203" s="235" t="s">
        <v>152</v>
      </c>
      <c r="AU203" s="235" t="s">
        <v>86</v>
      </c>
      <c r="AV203" s="13" t="s">
        <v>86</v>
      </c>
      <c r="AW203" s="13" t="s">
        <v>35</v>
      </c>
      <c r="AX203" s="13" t="s">
        <v>76</v>
      </c>
      <c r="AY203" s="235" t="s">
        <v>136</v>
      </c>
    </row>
    <row r="204" s="13" customFormat="1">
      <c r="A204" s="13"/>
      <c r="B204" s="224"/>
      <c r="C204" s="225"/>
      <c r="D204" s="226" t="s">
        <v>152</v>
      </c>
      <c r="E204" s="227" t="s">
        <v>19</v>
      </c>
      <c r="F204" s="228" t="s">
        <v>262</v>
      </c>
      <c r="G204" s="225"/>
      <c r="H204" s="229">
        <v>20</v>
      </c>
      <c r="I204" s="230"/>
      <c r="J204" s="225"/>
      <c r="K204" s="225"/>
      <c r="L204" s="231"/>
      <c r="M204" s="232"/>
      <c r="N204" s="233"/>
      <c r="O204" s="233"/>
      <c r="P204" s="233"/>
      <c r="Q204" s="233"/>
      <c r="R204" s="233"/>
      <c r="S204" s="233"/>
      <c r="T204" s="234"/>
      <c r="U204" s="13"/>
      <c r="V204" s="13"/>
      <c r="W204" s="13"/>
      <c r="X204" s="13"/>
      <c r="Y204" s="13"/>
      <c r="Z204" s="13"/>
      <c r="AA204" s="13"/>
      <c r="AB204" s="13"/>
      <c r="AC204" s="13"/>
      <c r="AD204" s="13"/>
      <c r="AE204" s="13"/>
      <c r="AT204" s="235" t="s">
        <v>152</v>
      </c>
      <c r="AU204" s="235" t="s">
        <v>86</v>
      </c>
      <c r="AV204" s="13" t="s">
        <v>86</v>
      </c>
      <c r="AW204" s="13" t="s">
        <v>35</v>
      </c>
      <c r="AX204" s="13" t="s">
        <v>76</v>
      </c>
      <c r="AY204" s="235" t="s">
        <v>136</v>
      </c>
    </row>
    <row r="205" s="14" customFormat="1">
      <c r="A205" s="14"/>
      <c r="B205" s="236"/>
      <c r="C205" s="237"/>
      <c r="D205" s="226" t="s">
        <v>152</v>
      </c>
      <c r="E205" s="238" t="s">
        <v>19</v>
      </c>
      <c r="F205" s="239" t="s">
        <v>172</v>
      </c>
      <c r="G205" s="237"/>
      <c r="H205" s="240">
        <v>112</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152</v>
      </c>
      <c r="AU205" s="246" t="s">
        <v>86</v>
      </c>
      <c r="AV205" s="14" t="s">
        <v>144</v>
      </c>
      <c r="AW205" s="14" t="s">
        <v>35</v>
      </c>
      <c r="AX205" s="14" t="s">
        <v>76</v>
      </c>
      <c r="AY205" s="246" t="s">
        <v>136</v>
      </c>
    </row>
    <row r="206" s="13" customFormat="1">
      <c r="A206" s="13"/>
      <c r="B206" s="224"/>
      <c r="C206" s="225"/>
      <c r="D206" s="226" t="s">
        <v>152</v>
      </c>
      <c r="E206" s="227" t="s">
        <v>19</v>
      </c>
      <c r="F206" s="228" t="s">
        <v>1034</v>
      </c>
      <c r="G206" s="225"/>
      <c r="H206" s="229">
        <v>128.80000000000001</v>
      </c>
      <c r="I206" s="230"/>
      <c r="J206" s="225"/>
      <c r="K206" s="225"/>
      <c r="L206" s="231"/>
      <c r="M206" s="232"/>
      <c r="N206" s="233"/>
      <c r="O206" s="233"/>
      <c r="P206" s="233"/>
      <c r="Q206" s="233"/>
      <c r="R206" s="233"/>
      <c r="S206" s="233"/>
      <c r="T206" s="234"/>
      <c r="U206" s="13"/>
      <c r="V206" s="13"/>
      <c r="W206" s="13"/>
      <c r="X206" s="13"/>
      <c r="Y206" s="13"/>
      <c r="Z206" s="13"/>
      <c r="AA206" s="13"/>
      <c r="AB206" s="13"/>
      <c r="AC206" s="13"/>
      <c r="AD206" s="13"/>
      <c r="AE206" s="13"/>
      <c r="AT206" s="235" t="s">
        <v>152</v>
      </c>
      <c r="AU206" s="235" t="s">
        <v>86</v>
      </c>
      <c r="AV206" s="13" t="s">
        <v>86</v>
      </c>
      <c r="AW206" s="13" t="s">
        <v>35</v>
      </c>
      <c r="AX206" s="13" t="s">
        <v>76</v>
      </c>
      <c r="AY206" s="235" t="s">
        <v>136</v>
      </c>
    </row>
    <row r="207" s="14" customFormat="1">
      <c r="A207" s="14"/>
      <c r="B207" s="236"/>
      <c r="C207" s="237"/>
      <c r="D207" s="226" t="s">
        <v>152</v>
      </c>
      <c r="E207" s="238" t="s">
        <v>19</v>
      </c>
      <c r="F207" s="239" t="s">
        <v>172</v>
      </c>
      <c r="G207" s="237"/>
      <c r="H207" s="240">
        <v>128.80000000000001</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152</v>
      </c>
      <c r="AU207" s="246" t="s">
        <v>86</v>
      </c>
      <c r="AV207" s="14" t="s">
        <v>144</v>
      </c>
      <c r="AW207" s="14" t="s">
        <v>35</v>
      </c>
      <c r="AX207" s="14" t="s">
        <v>84</v>
      </c>
      <c r="AY207" s="246" t="s">
        <v>136</v>
      </c>
    </row>
    <row r="208" s="2" customFormat="1" ht="16.5" customHeight="1">
      <c r="A208" s="40"/>
      <c r="B208" s="41"/>
      <c r="C208" s="206" t="s">
        <v>350</v>
      </c>
      <c r="D208" s="206" t="s">
        <v>139</v>
      </c>
      <c r="E208" s="207" t="s">
        <v>1035</v>
      </c>
      <c r="F208" s="208" t="s">
        <v>1036</v>
      </c>
      <c r="G208" s="209" t="s">
        <v>198</v>
      </c>
      <c r="H208" s="210">
        <v>417</v>
      </c>
      <c r="I208" s="211"/>
      <c r="J208" s="212">
        <f>ROUND(I208*H208,2)</f>
        <v>0</v>
      </c>
      <c r="K208" s="208" t="s">
        <v>143</v>
      </c>
      <c r="L208" s="46"/>
      <c r="M208" s="213" t="s">
        <v>19</v>
      </c>
      <c r="N208" s="214" t="s">
        <v>47</v>
      </c>
      <c r="O208" s="86"/>
      <c r="P208" s="215">
        <f>O208*H208</f>
        <v>0</v>
      </c>
      <c r="Q208" s="215">
        <v>0</v>
      </c>
      <c r="R208" s="215">
        <f>Q208*H208</f>
        <v>0</v>
      </c>
      <c r="S208" s="215">
        <v>0</v>
      </c>
      <c r="T208" s="216">
        <f>S208*H208</f>
        <v>0</v>
      </c>
      <c r="U208" s="40"/>
      <c r="V208" s="40"/>
      <c r="W208" s="40"/>
      <c r="X208" s="40"/>
      <c r="Y208" s="40"/>
      <c r="Z208" s="40"/>
      <c r="AA208" s="40"/>
      <c r="AB208" s="40"/>
      <c r="AC208" s="40"/>
      <c r="AD208" s="40"/>
      <c r="AE208" s="40"/>
      <c r="AR208" s="217" t="s">
        <v>237</v>
      </c>
      <c r="AT208" s="217" t="s">
        <v>139</v>
      </c>
      <c r="AU208" s="217" t="s">
        <v>86</v>
      </c>
      <c r="AY208" s="19" t="s">
        <v>136</v>
      </c>
      <c r="BE208" s="218">
        <f>IF(N208="základní",J208,0)</f>
        <v>0</v>
      </c>
      <c r="BF208" s="218">
        <f>IF(N208="snížená",J208,0)</f>
        <v>0</v>
      </c>
      <c r="BG208" s="218">
        <f>IF(N208="zákl. přenesená",J208,0)</f>
        <v>0</v>
      </c>
      <c r="BH208" s="218">
        <f>IF(N208="sníž. přenesená",J208,0)</f>
        <v>0</v>
      </c>
      <c r="BI208" s="218">
        <f>IF(N208="nulová",J208,0)</f>
        <v>0</v>
      </c>
      <c r="BJ208" s="19" t="s">
        <v>84</v>
      </c>
      <c r="BK208" s="218">
        <f>ROUND(I208*H208,2)</f>
        <v>0</v>
      </c>
      <c r="BL208" s="19" t="s">
        <v>237</v>
      </c>
      <c r="BM208" s="217" t="s">
        <v>1037</v>
      </c>
    </row>
    <row r="209" s="2" customFormat="1">
      <c r="A209" s="40"/>
      <c r="B209" s="41"/>
      <c r="C209" s="42"/>
      <c r="D209" s="219" t="s">
        <v>146</v>
      </c>
      <c r="E209" s="42"/>
      <c r="F209" s="220" t="s">
        <v>1038</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146</v>
      </c>
      <c r="AU209" s="19" t="s">
        <v>86</v>
      </c>
    </row>
    <row r="210" s="13" customFormat="1">
      <c r="A210" s="13"/>
      <c r="B210" s="224"/>
      <c r="C210" s="225"/>
      <c r="D210" s="226" t="s">
        <v>152</v>
      </c>
      <c r="E210" s="227" t="s">
        <v>19</v>
      </c>
      <c r="F210" s="228" t="s">
        <v>1039</v>
      </c>
      <c r="G210" s="225"/>
      <c r="H210" s="229">
        <v>417</v>
      </c>
      <c r="I210" s="230"/>
      <c r="J210" s="225"/>
      <c r="K210" s="225"/>
      <c r="L210" s="231"/>
      <c r="M210" s="232"/>
      <c r="N210" s="233"/>
      <c r="O210" s="233"/>
      <c r="P210" s="233"/>
      <c r="Q210" s="233"/>
      <c r="R210" s="233"/>
      <c r="S210" s="233"/>
      <c r="T210" s="234"/>
      <c r="U210" s="13"/>
      <c r="V210" s="13"/>
      <c r="W210" s="13"/>
      <c r="X210" s="13"/>
      <c r="Y210" s="13"/>
      <c r="Z210" s="13"/>
      <c r="AA210" s="13"/>
      <c r="AB210" s="13"/>
      <c r="AC210" s="13"/>
      <c r="AD210" s="13"/>
      <c r="AE210" s="13"/>
      <c r="AT210" s="235" t="s">
        <v>152</v>
      </c>
      <c r="AU210" s="235" t="s">
        <v>86</v>
      </c>
      <c r="AV210" s="13" t="s">
        <v>86</v>
      </c>
      <c r="AW210" s="13" t="s">
        <v>35</v>
      </c>
      <c r="AX210" s="13" t="s">
        <v>76</v>
      </c>
      <c r="AY210" s="235" t="s">
        <v>136</v>
      </c>
    </row>
    <row r="211" s="14" customFormat="1">
      <c r="A211" s="14"/>
      <c r="B211" s="236"/>
      <c r="C211" s="237"/>
      <c r="D211" s="226" t="s">
        <v>152</v>
      </c>
      <c r="E211" s="238" t="s">
        <v>19</v>
      </c>
      <c r="F211" s="239" t="s">
        <v>172</v>
      </c>
      <c r="G211" s="237"/>
      <c r="H211" s="240">
        <v>417</v>
      </c>
      <c r="I211" s="241"/>
      <c r="J211" s="237"/>
      <c r="K211" s="237"/>
      <c r="L211" s="242"/>
      <c r="M211" s="243"/>
      <c r="N211" s="244"/>
      <c r="O211" s="244"/>
      <c r="P211" s="244"/>
      <c r="Q211" s="244"/>
      <c r="R211" s="244"/>
      <c r="S211" s="244"/>
      <c r="T211" s="245"/>
      <c r="U211" s="14"/>
      <c r="V211" s="14"/>
      <c r="W211" s="14"/>
      <c r="X211" s="14"/>
      <c r="Y211" s="14"/>
      <c r="Z211" s="14"/>
      <c r="AA211" s="14"/>
      <c r="AB211" s="14"/>
      <c r="AC211" s="14"/>
      <c r="AD211" s="14"/>
      <c r="AE211" s="14"/>
      <c r="AT211" s="246" t="s">
        <v>152</v>
      </c>
      <c r="AU211" s="246" t="s">
        <v>86</v>
      </c>
      <c r="AV211" s="14" t="s">
        <v>144</v>
      </c>
      <c r="AW211" s="14" t="s">
        <v>35</v>
      </c>
      <c r="AX211" s="14" t="s">
        <v>84</v>
      </c>
      <c r="AY211" s="246" t="s">
        <v>136</v>
      </c>
    </row>
    <row r="212" s="2" customFormat="1" ht="16.5" customHeight="1">
      <c r="A212" s="40"/>
      <c r="B212" s="41"/>
      <c r="C212" s="206" t="s">
        <v>517</v>
      </c>
      <c r="D212" s="206" t="s">
        <v>139</v>
      </c>
      <c r="E212" s="207" t="s">
        <v>1040</v>
      </c>
      <c r="F212" s="208" t="s">
        <v>1041</v>
      </c>
      <c r="G212" s="209" t="s">
        <v>198</v>
      </c>
      <c r="H212" s="210">
        <v>22</v>
      </c>
      <c r="I212" s="211"/>
      <c r="J212" s="212">
        <f>ROUND(I212*H212,2)</f>
        <v>0</v>
      </c>
      <c r="K212" s="208" t="s">
        <v>143</v>
      </c>
      <c r="L212" s="46"/>
      <c r="M212" s="213" t="s">
        <v>19</v>
      </c>
      <c r="N212" s="214" t="s">
        <v>47</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237</v>
      </c>
      <c r="AT212" s="217" t="s">
        <v>139</v>
      </c>
      <c r="AU212" s="217" t="s">
        <v>86</v>
      </c>
      <c r="AY212" s="19" t="s">
        <v>136</v>
      </c>
      <c r="BE212" s="218">
        <f>IF(N212="základní",J212,0)</f>
        <v>0</v>
      </c>
      <c r="BF212" s="218">
        <f>IF(N212="snížená",J212,0)</f>
        <v>0</v>
      </c>
      <c r="BG212" s="218">
        <f>IF(N212="zákl. přenesená",J212,0)</f>
        <v>0</v>
      </c>
      <c r="BH212" s="218">
        <f>IF(N212="sníž. přenesená",J212,0)</f>
        <v>0</v>
      </c>
      <c r="BI212" s="218">
        <f>IF(N212="nulová",J212,0)</f>
        <v>0</v>
      </c>
      <c r="BJ212" s="19" t="s">
        <v>84</v>
      </c>
      <c r="BK212" s="218">
        <f>ROUND(I212*H212,2)</f>
        <v>0</v>
      </c>
      <c r="BL212" s="19" t="s">
        <v>237</v>
      </c>
      <c r="BM212" s="217" t="s">
        <v>1042</v>
      </c>
    </row>
    <row r="213" s="2" customFormat="1">
      <c r="A213" s="40"/>
      <c r="B213" s="41"/>
      <c r="C213" s="42"/>
      <c r="D213" s="219" t="s">
        <v>146</v>
      </c>
      <c r="E213" s="42"/>
      <c r="F213" s="220" t="s">
        <v>1043</v>
      </c>
      <c r="G213" s="42"/>
      <c r="H213" s="42"/>
      <c r="I213" s="221"/>
      <c r="J213" s="42"/>
      <c r="K213" s="42"/>
      <c r="L213" s="46"/>
      <c r="M213" s="222"/>
      <c r="N213" s="223"/>
      <c r="O213" s="86"/>
      <c r="P213" s="86"/>
      <c r="Q213" s="86"/>
      <c r="R213" s="86"/>
      <c r="S213" s="86"/>
      <c r="T213" s="87"/>
      <c r="U213" s="40"/>
      <c r="V213" s="40"/>
      <c r="W213" s="40"/>
      <c r="X213" s="40"/>
      <c r="Y213" s="40"/>
      <c r="Z213" s="40"/>
      <c r="AA213" s="40"/>
      <c r="AB213" s="40"/>
      <c r="AC213" s="40"/>
      <c r="AD213" s="40"/>
      <c r="AE213" s="40"/>
      <c r="AT213" s="19" t="s">
        <v>146</v>
      </c>
      <c r="AU213" s="19" t="s">
        <v>86</v>
      </c>
    </row>
    <row r="214" s="2" customFormat="1" ht="16.5" customHeight="1">
      <c r="A214" s="40"/>
      <c r="B214" s="41"/>
      <c r="C214" s="206" t="s">
        <v>522</v>
      </c>
      <c r="D214" s="206" t="s">
        <v>139</v>
      </c>
      <c r="E214" s="207" t="s">
        <v>1044</v>
      </c>
      <c r="F214" s="208" t="s">
        <v>1045</v>
      </c>
      <c r="G214" s="209" t="s">
        <v>198</v>
      </c>
      <c r="H214" s="210">
        <v>20</v>
      </c>
      <c r="I214" s="211"/>
      <c r="J214" s="212">
        <f>ROUND(I214*H214,2)</f>
        <v>0</v>
      </c>
      <c r="K214" s="208" t="s">
        <v>143</v>
      </c>
      <c r="L214" s="46"/>
      <c r="M214" s="213" t="s">
        <v>19</v>
      </c>
      <c r="N214" s="214" t="s">
        <v>47</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237</v>
      </c>
      <c r="AT214" s="217" t="s">
        <v>139</v>
      </c>
      <c r="AU214" s="217" t="s">
        <v>86</v>
      </c>
      <c r="AY214" s="19" t="s">
        <v>136</v>
      </c>
      <c r="BE214" s="218">
        <f>IF(N214="základní",J214,0)</f>
        <v>0</v>
      </c>
      <c r="BF214" s="218">
        <f>IF(N214="snížená",J214,0)</f>
        <v>0</v>
      </c>
      <c r="BG214" s="218">
        <f>IF(N214="zákl. přenesená",J214,0)</f>
        <v>0</v>
      </c>
      <c r="BH214" s="218">
        <f>IF(N214="sníž. přenesená",J214,0)</f>
        <v>0</v>
      </c>
      <c r="BI214" s="218">
        <f>IF(N214="nulová",J214,0)</f>
        <v>0</v>
      </c>
      <c r="BJ214" s="19" t="s">
        <v>84</v>
      </c>
      <c r="BK214" s="218">
        <f>ROUND(I214*H214,2)</f>
        <v>0</v>
      </c>
      <c r="BL214" s="19" t="s">
        <v>237</v>
      </c>
      <c r="BM214" s="217" t="s">
        <v>1046</v>
      </c>
    </row>
    <row r="215" s="2" customFormat="1">
      <c r="A215" s="40"/>
      <c r="B215" s="41"/>
      <c r="C215" s="42"/>
      <c r="D215" s="219" t="s">
        <v>146</v>
      </c>
      <c r="E215" s="42"/>
      <c r="F215" s="220" t="s">
        <v>1047</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146</v>
      </c>
      <c r="AU215" s="19" t="s">
        <v>86</v>
      </c>
    </row>
    <row r="216" s="2" customFormat="1" ht="16.5" customHeight="1">
      <c r="A216" s="40"/>
      <c r="B216" s="41"/>
      <c r="C216" s="206" t="s">
        <v>528</v>
      </c>
      <c r="D216" s="206" t="s">
        <v>139</v>
      </c>
      <c r="E216" s="207" t="s">
        <v>1048</v>
      </c>
      <c r="F216" s="208" t="s">
        <v>1049</v>
      </c>
      <c r="G216" s="209" t="s">
        <v>198</v>
      </c>
      <c r="H216" s="210">
        <v>56</v>
      </c>
      <c r="I216" s="211"/>
      <c r="J216" s="212">
        <f>ROUND(I216*H216,2)</f>
        <v>0</v>
      </c>
      <c r="K216" s="208" t="s">
        <v>143</v>
      </c>
      <c r="L216" s="46"/>
      <c r="M216" s="213" t="s">
        <v>19</v>
      </c>
      <c r="N216" s="214" t="s">
        <v>47</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237</v>
      </c>
      <c r="AT216" s="217" t="s">
        <v>139</v>
      </c>
      <c r="AU216" s="217" t="s">
        <v>86</v>
      </c>
      <c r="AY216" s="19" t="s">
        <v>136</v>
      </c>
      <c r="BE216" s="218">
        <f>IF(N216="základní",J216,0)</f>
        <v>0</v>
      </c>
      <c r="BF216" s="218">
        <f>IF(N216="snížená",J216,0)</f>
        <v>0</v>
      </c>
      <c r="BG216" s="218">
        <f>IF(N216="zákl. přenesená",J216,0)</f>
        <v>0</v>
      </c>
      <c r="BH216" s="218">
        <f>IF(N216="sníž. přenesená",J216,0)</f>
        <v>0</v>
      </c>
      <c r="BI216" s="218">
        <f>IF(N216="nulová",J216,0)</f>
        <v>0</v>
      </c>
      <c r="BJ216" s="19" t="s">
        <v>84</v>
      </c>
      <c r="BK216" s="218">
        <f>ROUND(I216*H216,2)</f>
        <v>0</v>
      </c>
      <c r="BL216" s="19" t="s">
        <v>237</v>
      </c>
      <c r="BM216" s="217" t="s">
        <v>1050</v>
      </c>
    </row>
    <row r="217" s="2" customFormat="1">
      <c r="A217" s="40"/>
      <c r="B217" s="41"/>
      <c r="C217" s="42"/>
      <c r="D217" s="219" t="s">
        <v>146</v>
      </c>
      <c r="E217" s="42"/>
      <c r="F217" s="220" t="s">
        <v>1051</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146</v>
      </c>
      <c r="AU217" s="19" t="s">
        <v>86</v>
      </c>
    </row>
    <row r="218" s="2" customFormat="1" ht="16.5" customHeight="1">
      <c r="A218" s="40"/>
      <c r="B218" s="41"/>
      <c r="C218" s="206" t="s">
        <v>533</v>
      </c>
      <c r="D218" s="206" t="s">
        <v>139</v>
      </c>
      <c r="E218" s="207" t="s">
        <v>1052</v>
      </c>
      <c r="F218" s="208" t="s">
        <v>1053</v>
      </c>
      <c r="G218" s="209" t="s">
        <v>198</v>
      </c>
      <c r="H218" s="210">
        <v>40</v>
      </c>
      <c r="I218" s="211"/>
      <c r="J218" s="212">
        <f>ROUND(I218*H218,2)</f>
        <v>0</v>
      </c>
      <c r="K218" s="208" t="s">
        <v>143</v>
      </c>
      <c r="L218" s="46"/>
      <c r="M218" s="213" t="s">
        <v>19</v>
      </c>
      <c r="N218" s="214" t="s">
        <v>47</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237</v>
      </c>
      <c r="AT218" s="217" t="s">
        <v>139</v>
      </c>
      <c r="AU218" s="217" t="s">
        <v>86</v>
      </c>
      <c r="AY218" s="19" t="s">
        <v>136</v>
      </c>
      <c r="BE218" s="218">
        <f>IF(N218="základní",J218,0)</f>
        <v>0</v>
      </c>
      <c r="BF218" s="218">
        <f>IF(N218="snížená",J218,0)</f>
        <v>0</v>
      </c>
      <c r="BG218" s="218">
        <f>IF(N218="zákl. přenesená",J218,0)</f>
        <v>0</v>
      </c>
      <c r="BH218" s="218">
        <f>IF(N218="sníž. přenesená",J218,0)</f>
        <v>0</v>
      </c>
      <c r="BI218" s="218">
        <f>IF(N218="nulová",J218,0)</f>
        <v>0</v>
      </c>
      <c r="BJ218" s="19" t="s">
        <v>84</v>
      </c>
      <c r="BK218" s="218">
        <f>ROUND(I218*H218,2)</f>
        <v>0</v>
      </c>
      <c r="BL218" s="19" t="s">
        <v>237</v>
      </c>
      <c r="BM218" s="217" t="s">
        <v>1054</v>
      </c>
    </row>
    <row r="219" s="2" customFormat="1">
      <c r="A219" s="40"/>
      <c r="B219" s="41"/>
      <c r="C219" s="42"/>
      <c r="D219" s="219" t="s">
        <v>146</v>
      </c>
      <c r="E219" s="42"/>
      <c r="F219" s="220" t="s">
        <v>1055</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146</v>
      </c>
      <c r="AU219" s="19" t="s">
        <v>86</v>
      </c>
    </row>
    <row r="220" s="2" customFormat="1" ht="16.5" customHeight="1">
      <c r="A220" s="40"/>
      <c r="B220" s="41"/>
      <c r="C220" s="206" t="s">
        <v>538</v>
      </c>
      <c r="D220" s="206" t="s">
        <v>139</v>
      </c>
      <c r="E220" s="207" t="s">
        <v>1056</v>
      </c>
      <c r="F220" s="208" t="s">
        <v>1057</v>
      </c>
      <c r="G220" s="209" t="s">
        <v>259</v>
      </c>
      <c r="H220" s="210">
        <v>66</v>
      </c>
      <c r="I220" s="211"/>
      <c r="J220" s="212">
        <f>ROUND(I220*H220,2)</f>
        <v>0</v>
      </c>
      <c r="K220" s="208" t="s">
        <v>143</v>
      </c>
      <c r="L220" s="46"/>
      <c r="M220" s="213" t="s">
        <v>19</v>
      </c>
      <c r="N220" s="214" t="s">
        <v>47</v>
      </c>
      <c r="O220" s="86"/>
      <c r="P220" s="215">
        <f>O220*H220</f>
        <v>0</v>
      </c>
      <c r="Q220" s="215">
        <v>0</v>
      </c>
      <c r="R220" s="215">
        <f>Q220*H220</f>
        <v>0</v>
      </c>
      <c r="S220" s="215">
        <v>0</v>
      </c>
      <c r="T220" s="216">
        <f>S220*H220</f>
        <v>0</v>
      </c>
      <c r="U220" s="40"/>
      <c r="V220" s="40"/>
      <c r="W220" s="40"/>
      <c r="X220" s="40"/>
      <c r="Y220" s="40"/>
      <c r="Z220" s="40"/>
      <c r="AA220" s="40"/>
      <c r="AB220" s="40"/>
      <c r="AC220" s="40"/>
      <c r="AD220" s="40"/>
      <c r="AE220" s="40"/>
      <c r="AR220" s="217" t="s">
        <v>237</v>
      </c>
      <c r="AT220" s="217" t="s">
        <v>139</v>
      </c>
      <c r="AU220" s="217" t="s">
        <v>86</v>
      </c>
      <c r="AY220" s="19" t="s">
        <v>136</v>
      </c>
      <c r="BE220" s="218">
        <f>IF(N220="základní",J220,0)</f>
        <v>0</v>
      </c>
      <c r="BF220" s="218">
        <f>IF(N220="snížená",J220,0)</f>
        <v>0</v>
      </c>
      <c r="BG220" s="218">
        <f>IF(N220="zákl. přenesená",J220,0)</f>
        <v>0</v>
      </c>
      <c r="BH220" s="218">
        <f>IF(N220="sníž. přenesená",J220,0)</f>
        <v>0</v>
      </c>
      <c r="BI220" s="218">
        <f>IF(N220="nulová",J220,0)</f>
        <v>0</v>
      </c>
      <c r="BJ220" s="19" t="s">
        <v>84</v>
      </c>
      <c r="BK220" s="218">
        <f>ROUND(I220*H220,2)</f>
        <v>0</v>
      </c>
      <c r="BL220" s="19" t="s">
        <v>237</v>
      </c>
      <c r="BM220" s="217" t="s">
        <v>1058</v>
      </c>
    </row>
    <row r="221" s="2" customFormat="1">
      <c r="A221" s="40"/>
      <c r="B221" s="41"/>
      <c r="C221" s="42"/>
      <c r="D221" s="219" t="s">
        <v>146</v>
      </c>
      <c r="E221" s="42"/>
      <c r="F221" s="220" t="s">
        <v>1059</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9" t="s">
        <v>146</v>
      </c>
      <c r="AU221" s="19" t="s">
        <v>86</v>
      </c>
    </row>
    <row r="222" s="13" customFormat="1">
      <c r="A222" s="13"/>
      <c r="B222" s="224"/>
      <c r="C222" s="225"/>
      <c r="D222" s="226" t="s">
        <v>152</v>
      </c>
      <c r="E222" s="227" t="s">
        <v>19</v>
      </c>
      <c r="F222" s="228" t="s">
        <v>341</v>
      </c>
      <c r="G222" s="225"/>
      <c r="H222" s="229">
        <v>31</v>
      </c>
      <c r="I222" s="230"/>
      <c r="J222" s="225"/>
      <c r="K222" s="225"/>
      <c r="L222" s="231"/>
      <c r="M222" s="232"/>
      <c r="N222" s="233"/>
      <c r="O222" s="233"/>
      <c r="P222" s="233"/>
      <c r="Q222" s="233"/>
      <c r="R222" s="233"/>
      <c r="S222" s="233"/>
      <c r="T222" s="234"/>
      <c r="U222" s="13"/>
      <c r="V222" s="13"/>
      <c r="W222" s="13"/>
      <c r="X222" s="13"/>
      <c r="Y222" s="13"/>
      <c r="Z222" s="13"/>
      <c r="AA222" s="13"/>
      <c r="AB222" s="13"/>
      <c r="AC222" s="13"/>
      <c r="AD222" s="13"/>
      <c r="AE222" s="13"/>
      <c r="AT222" s="235" t="s">
        <v>152</v>
      </c>
      <c r="AU222" s="235" t="s">
        <v>86</v>
      </c>
      <c r="AV222" s="13" t="s">
        <v>86</v>
      </c>
      <c r="AW222" s="13" t="s">
        <v>35</v>
      </c>
      <c r="AX222" s="13" t="s">
        <v>76</v>
      </c>
      <c r="AY222" s="235" t="s">
        <v>136</v>
      </c>
    </row>
    <row r="223" s="13" customFormat="1">
      <c r="A223" s="13"/>
      <c r="B223" s="224"/>
      <c r="C223" s="225"/>
      <c r="D223" s="226" t="s">
        <v>152</v>
      </c>
      <c r="E223" s="227" t="s">
        <v>19</v>
      </c>
      <c r="F223" s="228" t="s">
        <v>309</v>
      </c>
      <c r="G223" s="225"/>
      <c r="H223" s="229">
        <v>27</v>
      </c>
      <c r="I223" s="230"/>
      <c r="J223" s="225"/>
      <c r="K223" s="225"/>
      <c r="L223" s="231"/>
      <c r="M223" s="232"/>
      <c r="N223" s="233"/>
      <c r="O223" s="233"/>
      <c r="P223" s="233"/>
      <c r="Q223" s="233"/>
      <c r="R223" s="233"/>
      <c r="S223" s="233"/>
      <c r="T223" s="234"/>
      <c r="U223" s="13"/>
      <c r="V223" s="13"/>
      <c r="W223" s="13"/>
      <c r="X223" s="13"/>
      <c r="Y223" s="13"/>
      <c r="Z223" s="13"/>
      <c r="AA223" s="13"/>
      <c r="AB223" s="13"/>
      <c r="AC223" s="13"/>
      <c r="AD223" s="13"/>
      <c r="AE223" s="13"/>
      <c r="AT223" s="235" t="s">
        <v>152</v>
      </c>
      <c r="AU223" s="235" t="s">
        <v>86</v>
      </c>
      <c r="AV223" s="13" t="s">
        <v>86</v>
      </c>
      <c r="AW223" s="13" t="s">
        <v>35</v>
      </c>
      <c r="AX223" s="13" t="s">
        <v>76</v>
      </c>
      <c r="AY223" s="235" t="s">
        <v>136</v>
      </c>
    </row>
    <row r="224" s="13" customFormat="1">
      <c r="A224" s="13"/>
      <c r="B224" s="224"/>
      <c r="C224" s="225"/>
      <c r="D224" s="226" t="s">
        <v>152</v>
      </c>
      <c r="E224" s="227" t="s">
        <v>19</v>
      </c>
      <c r="F224" s="228" t="s">
        <v>190</v>
      </c>
      <c r="G224" s="225"/>
      <c r="H224" s="229">
        <v>8</v>
      </c>
      <c r="I224" s="230"/>
      <c r="J224" s="225"/>
      <c r="K224" s="225"/>
      <c r="L224" s="231"/>
      <c r="M224" s="232"/>
      <c r="N224" s="233"/>
      <c r="O224" s="233"/>
      <c r="P224" s="233"/>
      <c r="Q224" s="233"/>
      <c r="R224" s="233"/>
      <c r="S224" s="233"/>
      <c r="T224" s="234"/>
      <c r="U224" s="13"/>
      <c r="V224" s="13"/>
      <c r="W224" s="13"/>
      <c r="X224" s="13"/>
      <c r="Y224" s="13"/>
      <c r="Z224" s="13"/>
      <c r="AA224" s="13"/>
      <c r="AB224" s="13"/>
      <c r="AC224" s="13"/>
      <c r="AD224" s="13"/>
      <c r="AE224" s="13"/>
      <c r="AT224" s="235" t="s">
        <v>152</v>
      </c>
      <c r="AU224" s="235" t="s">
        <v>86</v>
      </c>
      <c r="AV224" s="13" t="s">
        <v>86</v>
      </c>
      <c r="AW224" s="13" t="s">
        <v>35</v>
      </c>
      <c r="AX224" s="13" t="s">
        <v>76</v>
      </c>
      <c r="AY224" s="235" t="s">
        <v>136</v>
      </c>
    </row>
    <row r="225" s="14" customFormat="1">
      <c r="A225" s="14"/>
      <c r="B225" s="236"/>
      <c r="C225" s="237"/>
      <c r="D225" s="226" t="s">
        <v>152</v>
      </c>
      <c r="E225" s="238" t="s">
        <v>19</v>
      </c>
      <c r="F225" s="239" t="s">
        <v>172</v>
      </c>
      <c r="G225" s="237"/>
      <c r="H225" s="240">
        <v>66</v>
      </c>
      <c r="I225" s="241"/>
      <c r="J225" s="237"/>
      <c r="K225" s="237"/>
      <c r="L225" s="242"/>
      <c r="M225" s="243"/>
      <c r="N225" s="244"/>
      <c r="O225" s="244"/>
      <c r="P225" s="244"/>
      <c r="Q225" s="244"/>
      <c r="R225" s="244"/>
      <c r="S225" s="244"/>
      <c r="T225" s="245"/>
      <c r="U225" s="14"/>
      <c r="V225" s="14"/>
      <c r="W225" s="14"/>
      <c r="X225" s="14"/>
      <c r="Y225" s="14"/>
      <c r="Z225" s="14"/>
      <c r="AA225" s="14"/>
      <c r="AB225" s="14"/>
      <c r="AC225" s="14"/>
      <c r="AD225" s="14"/>
      <c r="AE225" s="14"/>
      <c r="AT225" s="246" t="s">
        <v>152</v>
      </c>
      <c r="AU225" s="246" t="s">
        <v>86</v>
      </c>
      <c r="AV225" s="14" t="s">
        <v>144</v>
      </c>
      <c r="AW225" s="14" t="s">
        <v>35</v>
      </c>
      <c r="AX225" s="14" t="s">
        <v>84</v>
      </c>
      <c r="AY225" s="246" t="s">
        <v>136</v>
      </c>
    </row>
    <row r="226" s="2" customFormat="1" ht="21.75" customHeight="1">
      <c r="A226" s="40"/>
      <c r="B226" s="41"/>
      <c r="C226" s="206" t="s">
        <v>543</v>
      </c>
      <c r="D226" s="206" t="s">
        <v>139</v>
      </c>
      <c r="E226" s="207" t="s">
        <v>1060</v>
      </c>
      <c r="F226" s="208" t="s">
        <v>1061</v>
      </c>
      <c r="G226" s="209" t="s">
        <v>259</v>
      </c>
      <c r="H226" s="210">
        <v>12</v>
      </c>
      <c r="I226" s="211"/>
      <c r="J226" s="212">
        <f>ROUND(I226*H226,2)</f>
        <v>0</v>
      </c>
      <c r="K226" s="208" t="s">
        <v>143</v>
      </c>
      <c r="L226" s="46"/>
      <c r="M226" s="213" t="s">
        <v>19</v>
      </c>
      <c r="N226" s="214" t="s">
        <v>47</v>
      </c>
      <c r="O226" s="86"/>
      <c r="P226" s="215">
        <f>O226*H226</f>
        <v>0</v>
      </c>
      <c r="Q226" s="215">
        <v>0</v>
      </c>
      <c r="R226" s="215">
        <f>Q226*H226</f>
        <v>0</v>
      </c>
      <c r="S226" s="215">
        <v>0</v>
      </c>
      <c r="T226" s="216">
        <f>S226*H226</f>
        <v>0</v>
      </c>
      <c r="U226" s="40"/>
      <c r="V226" s="40"/>
      <c r="W226" s="40"/>
      <c r="X226" s="40"/>
      <c r="Y226" s="40"/>
      <c r="Z226" s="40"/>
      <c r="AA226" s="40"/>
      <c r="AB226" s="40"/>
      <c r="AC226" s="40"/>
      <c r="AD226" s="40"/>
      <c r="AE226" s="40"/>
      <c r="AR226" s="217" t="s">
        <v>237</v>
      </c>
      <c r="AT226" s="217" t="s">
        <v>139</v>
      </c>
      <c r="AU226" s="217" t="s">
        <v>86</v>
      </c>
      <c r="AY226" s="19" t="s">
        <v>136</v>
      </c>
      <c r="BE226" s="218">
        <f>IF(N226="základní",J226,0)</f>
        <v>0</v>
      </c>
      <c r="BF226" s="218">
        <f>IF(N226="snížená",J226,0)</f>
        <v>0</v>
      </c>
      <c r="BG226" s="218">
        <f>IF(N226="zákl. přenesená",J226,0)</f>
        <v>0</v>
      </c>
      <c r="BH226" s="218">
        <f>IF(N226="sníž. přenesená",J226,0)</f>
        <v>0</v>
      </c>
      <c r="BI226" s="218">
        <f>IF(N226="nulová",J226,0)</f>
        <v>0</v>
      </c>
      <c r="BJ226" s="19" t="s">
        <v>84</v>
      </c>
      <c r="BK226" s="218">
        <f>ROUND(I226*H226,2)</f>
        <v>0</v>
      </c>
      <c r="BL226" s="19" t="s">
        <v>237</v>
      </c>
      <c r="BM226" s="217" t="s">
        <v>1062</v>
      </c>
    </row>
    <row r="227" s="2" customFormat="1">
      <c r="A227" s="40"/>
      <c r="B227" s="41"/>
      <c r="C227" s="42"/>
      <c r="D227" s="219" t="s">
        <v>146</v>
      </c>
      <c r="E227" s="42"/>
      <c r="F227" s="220" t="s">
        <v>1063</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146</v>
      </c>
      <c r="AU227" s="19" t="s">
        <v>86</v>
      </c>
    </row>
    <row r="228" s="2" customFormat="1" ht="16.5" customHeight="1">
      <c r="A228" s="40"/>
      <c r="B228" s="41"/>
      <c r="C228" s="206" t="s">
        <v>548</v>
      </c>
      <c r="D228" s="206" t="s">
        <v>139</v>
      </c>
      <c r="E228" s="207" t="s">
        <v>1064</v>
      </c>
      <c r="F228" s="208" t="s">
        <v>1065</v>
      </c>
      <c r="G228" s="209" t="s">
        <v>259</v>
      </c>
      <c r="H228" s="210">
        <v>58</v>
      </c>
      <c r="I228" s="211"/>
      <c r="J228" s="212">
        <f>ROUND(I228*H228,2)</f>
        <v>0</v>
      </c>
      <c r="K228" s="208" t="s">
        <v>143</v>
      </c>
      <c r="L228" s="46"/>
      <c r="M228" s="213" t="s">
        <v>19</v>
      </c>
      <c r="N228" s="214" t="s">
        <v>47</v>
      </c>
      <c r="O228" s="86"/>
      <c r="P228" s="215">
        <f>O228*H228</f>
        <v>0</v>
      </c>
      <c r="Q228" s="215">
        <v>0</v>
      </c>
      <c r="R228" s="215">
        <f>Q228*H228</f>
        <v>0</v>
      </c>
      <c r="S228" s="215">
        <v>0</v>
      </c>
      <c r="T228" s="216">
        <f>S228*H228</f>
        <v>0</v>
      </c>
      <c r="U228" s="40"/>
      <c r="V228" s="40"/>
      <c r="W228" s="40"/>
      <c r="X228" s="40"/>
      <c r="Y228" s="40"/>
      <c r="Z228" s="40"/>
      <c r="AA228" s="40"/>
      <c r="AB228" s="40"/>
      <c r="AC228" s="40"/>
      <c r="AD228" s="40"/>
      <c r="AE228" s="40"/>
      <c r="AR228" s="217" t="s">
        <v>237</v>
      </c>
      <c r="AT228" s="217" t="s">
        <v>139</v>
      </c>
      <c r="AU228" s="217" t="s">
        <v>86</v>
      </c>
      <c r="AY228" s="19" t="s">
        <v>136</v>
      </c>
      <c r="BE228" s="218">
        <f>IF(N228="základní",J228,0)</f>
        <v>0</v>
      </c>
      <c r="BF228" s="218">
        <f>IF(N228="snížená",J228,0)</f>
        <v>0</v>
      </c>
      <c r="BG228" s="218">
        <f>IF(N228="zákl. přenesená",J228,0)</f>
        <v>0</v>
      </c>
      <c r="BH228" s="218">
        <f>IF(N228="sníž. přenesená",J228,0)</f>
        <v>0</v>
      </c>
      <c r="BI228" s="218">
        <f>IF(N228="nulová",J228,0)</f>
        <v>0</v>
      </c>
      <c r="BJ228" s="19" t="s">
        <v>84</v>
      </c>
      <c r="BK228" s="218">
        <f>ROUND(I228*H228,2)</f>
        <v>0</v>
      </c>
      <c r="BL228" s="19" t="s">
        <v>237</v>
      </c>
      <c r="BM228" s="217" t="s">
        <v>1066</v>
      </c>
    </row>
    <row r="229" s="2" customFormat="1">
      <c r="A229" s="40"/>
      <c r="B229" s="41"/>
      <c r="C229" s="42"/>
      <c r="D229" s="219" t="s">
        <v>146</v>
      </c>
      <c r="E229" s="42"/>
      <c r="F229" s="220" t="s">
        <v>1067</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146</v>
      </c>
      <c r="AU229" s="19" t="s">
        <v>86</v>
      </c>
    </row>
    <row r="230" s="13" customFormat="1">
      <c r="A230" s="13"/>
      <c r="B230" s="224"/>
      <c r="C230" s="225"/>
      <c r="D230" s="226" t="s">
        <v>152</v>
      </c>
      <c r="E230" s="227" t="s">
        <v>19</v>
      </c>
      <c r="F230" s="228" t="s">
        <v>309</v>
      </c>
      <c r="G230" s="225"/>
      <c r="H230" s="229">
        <v>27</v>
      </c>
      <c r="I230" s="230"/>
      <c r="J230" s="225"/>
      <c r="K230" s="225"/>
      <c r="L230" s="231"/>
      <c r="M230" s="232"/>
      <c r="N230" s="233"/>
      <c r="O230" s="233"/>
      <c r="P230" s="233"/>
      <c r="Q230" s="233"/>
      <c r="R230" s="233"/>
      <c r="S230" s="233"/>
      <c r="T230" s="234"/>
      <c r="U230" s="13"/>
      <c r="V230" s="13"/>
      <c r="W230" s="13"/>
      <c r="X230" s="13"/>
      <c r="Y230" s="13"/>
      <c r="Z230" s="13"/>
      <c r="AA230" s="13"/>
      <c r="AB230" s="13"/>
      <c r="AC230" s="13"/>
      <c r="AD230" s="13"/>
      <c r="AE230" s="13"/>
      <c r="AT230" s="235" t="s">
        <v>152</v>
      </c>
      <c r="AU230" s="235" t="s">
        <v>86</v>
      </c>
      <c r="AV230" s="13" t="s">
        <v>86</v>
      </c>
      <c r="AW230" s="13" t="s">
        <v>35</v>
      </c>
      <c r="AX230" s="13" t="s">
        <v>76</v>
      </c>
      <c r="AY230" s="235" t="s">
        <v>136</v>
      </c>
    </row>
    <row r="231" s="13" customFormat="1">
      <c r="A231" s="13"/>
      <c r="B231" s="224"/>
      <c r="C231" s="225"/>
      <c r="D231" s="226" t="s">
        <v>152</v>
      </c>
      <c r="E231" s="227" t="s">
        <v>19</v>
      </c>
      <c r="F231" s="228" t="s">
        <v>297</v>
      </c>
      <c r="G231" s="225"/>
      <c r="H231" s="229">
        <v>25</v>
      </c>
      <c r="I231" s="230"/>
      <c r="J231" s="225"/>
      <c r="K231" s="225"/>
      <c r="L231" s="231"/>
      <c r="M231" s="232"/>
      <c r="N231" s="233"/>
      <c r="O231" s="233"/>
      <c r="P231" s="233"/>
      <c r="Q231" s="233"/>
      <c r="R231" s="233"/>
      <c r="S231" s="233"/>
      <c r="T231" s="234"/>
      <c r="U231" s="13"/>
      <c r="V231" s="13"/>
      <c r="W231" s="13"/>
      <c r="X231" s="13"/>
      <c r="Y231" s="13"/>
      <c r="Z231" s="13"/>
      <c r="AA231" s="13"/>
      <c r="AB231" s="13"/>
      <c r="AC231" s="13"/>
      <c r="AD231" s="13"/>
      <c r="AE231" s="13"/>
      <c r="AT231" s="235" t="s">
        <v>152</v>
      </c>
      <c r="AU231" s="235" t="s">
        <v>86</v>
      </c>
      <c r="AV231" s="13" t="s">
        <v>86</v>
      </c>
      <c r="AW231" s="13" t="s">
        <v>35</v>
      </c>
      <c r="AX231" s="13" t="s">
        <v>76</v>
      </c>
      <c r="AY231" s="235" t="s">
        <v>136</v>
      </c>
    </row>
    <row r="232" s="13" customFormat="1">
      <c r="A232" s="13"/>
      <c r="B232" s="224"/>
      <c r="C232" s="225"/>
      <c r="D232" s="226" t="s">
        <v>152</v>
      </c>
      <c r="E232" s="227" t="s">
        <v>19</v>
      </c>
      <c r="F232" s="228" t="s">
        <v>173</v>
      </c>
      <c r="G232" s="225"/>
      <c r="H232" s="229">
        <v>6</v>
      </c>
      <c r="I232" s="230"/>
      <c r="J232" s="225"/>
      <c r="K232" s="225"/>
      <c r="L232" s="231"/>
      <c r="M232" s="232"/>
      <c r="N232" s="233"/>
      <c r="O232" s="233"/>
      <c r="P232" s="233"/>
      <c r="Q232" s="233"/>
      <c r="R232" s="233"/>
      <c r="S232" s="233"/>
      <c r="T232" s="234"/>
      <c r="U232" s="13"/>
      <c r="V232" s="13"/>
      <c r="W232" s="13"/>
      <c r="X232" s="13"/>
      <c r="Y232" s="13"/>
      <c r="Z232" s="13"/>
      <c r="AA232" s="13"/>
      <c r="AB232" s="13"/>
      <c r="AC232" s="13"/>
      <c r="AD232" s="13"/>
      <c r="AE232" s="13"/>
      <c r="AT232" s="235" t="s">
        <v>152</v>
      </c>
      <c r="AU232" s="235" t="s">
        <v>86</v>
      </c>
      <c r="AV232" s="13" t="s">
        <v>86</v>
      </c>
      <c r="AW232" s="13" t="s">
        <v>35</v>
      </c>
      <c r="AX232" s="13" t="s">
        <v>76</v>
      </c>
      <c r="AY232" s="235" t="s">
        <v>136</v>
      </c>
    </row>
    <row r="233" s="14" customFormat="1">
      <c r="A233" s="14"/>
      <c r="B233" s="236"/>
      <c r="C233" s="237"/>
      <c r="D233" s="226" t="s">
        <v>152</v>
      </c>
      <c r="E233" s="238" t="s">
        <v>19</v>
      </c>
      <c r="F233" s="239" t="s">
        <v>172</v>
      </c>
      <c r="G233" s="237"/>
      <c r="H233" s="240">
        <v>58</v>
      </c>
      <c r="I233" s="241"/>
      <c r="J233" s="237"/>
      <c r="K233" s="237"/>
      <c r="L233" s="242"/>
      <c r="M233" s="243"/>
      <c r="N233" s="244"/>
      <c r="O233" s="244"/>
      <c r="P233" s="244"/>
      <c r="Q233" s="244"/>
      <c r="R233" s="244"/>
      <c r="S233" s="244"/>
      <c r="T233" s="245"/>
      <c r="U233" s="14"/>
      <c r="V233" s="14"/>
      <c r="W233" s="14"/>
      <c r="X233" s="14"/>
      <c r="Y233" s="14"/>
      <c r="Z233" s="14"/>
      <c r="AA233" s="14"/>
      <c r="AB233" s="14"/>
      <c r="AC233" s="14"/>
      <c r="AD233" s="14"/>
      <c r="AE233" s="14"/>
      <c r="AT233" s="246" t="s">
        <v>152</v>
      </c>
      <c r="AU233" s="246" t="s">
        <v>86</v>
      </c>
      <c r="AV233" s="14" t="s">
        <v>144</v>
      </c>
      <c r="AW233" s="14" t="s">
        <v>35</v>
      </c>
      <c r="AX233" s="14" t="s">
        <v>84</v>
      </c>
      <c r="AY233" s="246" t="s">
        <v>136</v>
      </c>
    </row>
    <row r="234" s="2" customFormat="1" ht="16.5" customHeight="1">
      <c r="A234" s="40"/>
      <c r="B234" s="41"/>
      <c r="C234" s="206" t="s">
        <v>555</v>
      </c>
      <c r="D234" s="206" t="s">
        <v>139</v>
      </c>
      <c r="E234" s="207" t="s">
        <v>1068</v>
      </c>
      <c r="F234" s="208" t="s">
        <v>1069</v>
      </c>
      <c r="G234" s="209" t="s">
        <v>1070</v>
      </c>
      <c r="H234" s="210">
        <v>5</v>
      </c>
      <c r="I234" s="211"/>
      <c r="J234" s="212">
        <f>ROUND(I234*H234,2)</f>
        <v>0</v>
      </c>
      <c r="K234" s="208" t="s">
        <v>143</v>
      </c>
      <c r="L234" s="46"/>
      <c r="M234" s="213" t="s">
        <v>19</v>
      </c>
      <c r="N234" s="214" t="s">
        <v>47</v>
      </c>
      <c r="O234" s="86"/>
      <c r="P234" s="215">
        <f>O234*H234</f>
        <v>0</v>
      </c>
      <c r="Q234" s="215">
        <v>0</v>
      </c>
      <c r="R234" s="215">
        <f>Q234*H234</f>
        <v>0</v>
      </c>
      <c r="S234" s="215">
        <v>0</v>
      </c>
      <c r="T234" s="216">
        <f>S234*H234</f>
        <v>0</v>
      </c>
      <c r="U234" s="40"/>
      <c r="V234" s="40"/>
      <c r="W234" s="40"/>
      <c r="X234" s="40"/>
      <c r="Y234" s="40"/>
      <c r="Z234" s="40"/>
      <c r="AA234" s="40"/>
      <c r="AB234" s="40"/>
      <c r="AC234" s="40"/>
      <c r="AD234" s="40"/>
      <c r="AE234" s="40"/>
      <c r="AR234" s="217" t="s">
        <v>237</v>
      </c>
      <c r="AT234" s="217" t="s">
        <v>139</v>
      </c>
      <c r="AU234" s="217" t="s">
        <v>86</v>
      </c>
      <c r="AY234" s="19" t="s">
        <v>136</v>
      </c>
      <c r="BE234" s="218">
        <f>IF(N234="základní",J234,0)</f>
        <v>0</v>
      </c>
      <c r="BF234" s="218">
        <f>IF(N234="snížená",J234,0)</f>
        <v>0</v>
      </c>
      <c r="BG234" s="218">
        <f>IF(N234="zákl. přenesená",J234,0)</f>
        <v>0</v>
      </c>
      <c r="BH234" s="218">
        <f>IF(N234="sníž. přenesená",J234,0)</f>
        <v>0</v>
      </c>
      <c r="BI234" s="218">
        <f>IF(N234="nulová",J234,0)</f>
        <v>0</v>
      </c>
      <c r="BJ234" s="19" t="s">
        <v>84</v>
      </c>
      <c r="BK234" s="218">
        <f>ROUND(I234*H234,2)</f>
        <v>0</v>
      </c>
      <c r="BL234" s="19" t="s">
        <v>237</v>
      </c>
      <c r="BM234" s="217" t="s">
        <v>1071</v>
      </c>
    </row>
    <row r="235" s="2" customFormat="1">
      <c r="A235" s="40"/>
      <c r="B235" s="41"/>
      <c r="C235" s="42"/>
      <c r="D235" s="219" t="s">
        <v>146</v>
      </c>
      <c r="E235" s="42"/>
      <c r="F235" s="220" t="s">
        <v>1072</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146</v>
      </c>
      <c r="AU235" s="19" t="s">
        <v>86</v>
      </c>
    </row>
    <row r="236" s="2" customFormat="1" ht="16.5" customHeight="1">
      <c r="A236" s="40"/>
      <c r="B236" s="41"/>
      <c r="C236" s="206" t="s">
        <v>560</v>
      </c>
      <c r="D236" s="206" t="s">
        <v>139</v>
      </c>
      <c r="E236" s="207" t="s">
        <v>1073</v>
      </c>
      <c r="F236" s="208" t="s">
        <v>1074</v>
      </c>
      <c r="G236" s="209" t="s">
        <v>259</v>
      </c>
      <c r="H236" s="210">
        <v>19</v>
      </c>
      <c r="I236" s="211"/>
      <c r="J236" s="212">
        <f>ROUND(I236*H236,2)</f>
        <v>0</v>
      </c>
      <c r="K236" s="208" t="s">
        <v>143</v>
      </c>
      <c r="L236" s="46"/>
      <c r="M236" s="213" t="s">
        <v>19</v>
      </c>
      <c r="N236" s="214" t="s">
        <v>47</v>
      </c>
      <c r="O236" s="86"/>
      <c r="P236" s="215">
        <f>O236*H236</f>
        <v>0</v>
      </c>
      <c r="Q236" s="215">
        <v>0</v>
      </c>
      <c r="R236" s="215">
        <f>Q236*H236</f>
        <v>0</v>
      </c>
      <c r="S236" s="215">
        <v>0</v>
      </c>
      <c r="T236" s="216">
        <f>S236*H236</f>
        <v>0</v>
      </c>
      <c r="U236" s="40"/>
      <c r="V236" s="40"/>
      <c r="W236" s="40"/>
      <c r="X236" s="40"/>
      <c r="Y236" s="40"/>
      <c r="Z236" s="40"/>
      <c r="AA236" s="40"/>
      <c r="AB236" s="40"/>
      <c r="AC236" s="40"/>
      <c r="AD236" s="40"/>
      <c r="AE236" s="40"/>
      <c r="AR236" s="217" t="s">
        <v>237</v>
      </c>
      <c r="AT236" s="217" t="s">
        <v>139</v>
      </c>
      <c r="AU236" s="217" t="s">
        <v>86</v>
      </c>
      <c r="AY236" s="19" t="s">
        <v>136</v>
      </c>
      <c r="BE236" s="218">
        <f>IF(N236="základní",J236,0)</f>
        <v>0</v>
      </c>
      <c r="BF236" s="218">
        <f>IF(N236="snížená",J236,0)</f>
        <v>0</v>
      </c>
      <c r="BG236" s="218">
        <f>IF(N236="zákl. přenesená",J236,0)</f>
        <v>0</v>
      </c>
      <c r="BH236" s="218">
        <f>IF(N236="sníž. přenesená",J236,0)</f>
        <v>0</v>
      </c>
      <c r="BI236" s="218">
        <f>IF(N236="nulová",J236,0)</f>
        <v>0</v>
      </c>
      <c r="BJ236" s="19" t="s">
        <v>84</v>
      </c>
      <c r="BK236" s="218">
        <f>ROUND(I236*H236,2)</f>
        <v>0</v>
      </c>
      <c r="BL236" s="19" t="s">
        <v>237</v>
      </c>
      <c r="BM236" s="217" t="s">
        <v>1075</v>
      </c>
    </row>
    <row r="237" s="2" customFormat="1">
      <c r="A237" s="40"/>
      <c r="B237" s="41"/>
      <c r="C237" s="42"/>
      <c r="D237" s="219" t="s">
        <v>146</v>
      </c>
      <c r="E237" s="42"/>
      <c r="F237" s="220" t="s">
        <v>1076</v>
      </c>
      <c r="G237" s="42"/>
      <c r="H237" s="42"/>
      <c r="I237" s="221"/>
      <c r="J237" s="42"/>
      <c r="K237" s="42"/>
      <c r="L237" s="46"/>
      <c r="M237" s="222"/>
      <c r="N237" s="223"/>
      <c r="O237" s="86"/>
      <c r="P237" s="86"/>
      <c r="Q237" s="86"/>
      <c r="R237" s="86"/>
      <c r="S237" s="86"/>
      <c r="T237" s="87"/>
      <c r="U237" s="40"/>
      <c r="V237" s="40"/>
      <c r="W237" s="40"/>
      <c r="X237" s="40"/>
      <c r="Y237" s="40"/>
      <c r="Z237" s="40"/>
      <c r="AA237" s="40"/>
      <c r="AB237" s="40"/>
      <c r="AC237" s="40"/>
      <c r="AD237" s="40"/>
      <c r="AE237" s="40"/>
      <c r="AT237" s="19" t="s">
        <v>146</v>
      </c>
      <c r="AU237" s="19" t="s">
        <v>86</v>
      </c>
    </row>
    <row r="238" s="2" customFormat="1" ht="16.5" customHeight="1">
      <c r="A238" s="40"/>
      <c r="B238" s="41"/>
      <c r="C238" s="206" t="s">
        <v>565</v>
      </c>
      <c r="D238" s="206" t="s">
        <v>139</v>
      </c>
      <c r="E238" s="207" t="s">
        <v>1077</v>
      </c>
      <c r="F238" s="208" t="s">
        <v>1078</v>
      </c>
      <c r="G238" s="209" t="s">
        <v>259</v>
      </c>
      <c r="H238" s="210">
        <v>4</v>
      </c>
      <c r="I238" s="211"/>
      <c r="J238" s="212">
        <f>ROUND(I238*H238,2)</f>
        <v>0</v>
      </c>
      <c r="K238" s="208" t="s">
        <v>143</v>
      </c>
      <c r="L238" s="46"/>
      <c r="M238" s="213" t="s">
        <v>19</v>
      </c>
      <c r="N238" s="214" t="s">
        <v>47</v>
      </c>
      <c r="O238" s="86"/>
      <c r="P238" s="215">
        <f>O238*H238</f>
        <v>0</v>
      </c>
      <c r="Q238" s="215">
        <v>0</v>
      </c>
      <c r="R238" s="215">
        <f>Q238*H238</f>
        <v>0</v>
      </c>
      <c r="S238" s="215">
        <v>0</v>
      </c>
      <c r="T238" s="216">
        <f>S238*H238</f>
        <v>0</v>
      </c>
      <c r="U238" s="40"/>
      <c r="V238" s="40"/>
      <c r="W238" s="40"/>
      <c r="X238" s="40"/>
      <c r="Y238" s="40"/>
      <c r="Z238" s="40"/>
      <c r="AA238" s="40"/>
      <c r="AB238" s="40"/>
      <c r="AC238" s="40"/>
      <c r="AD238" s="40"/>
      <c r="AE238" s="40"/>
      <c r="AR238" s="217" t="s">
        <v>237</v>
      </c>
      <c r="AT238" s="217" t="s">
        <v>139</v>
      </c>
      <c r="AU238" s="217" t="s">
        <v>86</v>
      </c>
      <c r="AY238" s="19" t="s">
        <v>136</v>
      </c>
      <c r="BE238" s="218">
        <f>IF(N238="základní",J238,0)</f>
        <v>0</v>
      </c>
      <c r="BF238" s="218">
        <f>IF(N238="snížená",J238,0)</f>
        <v>0</v>
      </c>
      <c r="BG238" s="218">
        <f>IF(N238="zákl. přenesená",J238,0)</f>
        <v>0</v>
      </c>
      <c r="BH238" s="218">
        <f>IF(N238="sníž. přenesená",J238,0)</f>
        <v>0</v>
      </c>
      <c r="BI238" s="218">
        <f>IF(N238="nulová",J238,0)</f>
        <v>0</v>
      </c>
      <c r="BJ238" s="19" t="s">
        <v>84</v>
      </c>
      <c r="BK238" s="218">
        <f>ROUND(I238*H238,2)</f>
        <v>0</v>
      </c>
      <c r="BL238" s="19" t="s">
        <v>237</v>
      </c>
      <c r="BM238" s="217" t="s">
        <v>1079</v>
      </c>
    </row>
    <row r="239" s="2" customFormat="1">
      <c r="A239" s="40"/>
      <c r="B239" s="41"/>
      <c r="C239" s="42"/>
      <c r="D239" s="219" t="s">
        <v>146</v>
      </c>
      <c r="E239" s="42"/>
      <c r="F239" s="220" t="s">
        <v>1080</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146</v>
      </c>
      <c r="AU239" s="19" t="s">
        <v>86</v>
      </c>
    </row>
    <row r="240" s="2" customFormat="1" ht="16.5" customHeight="1">
      <c r="A240" s="40"/>
      <c r="B240" s="41"/>
      <c r="C240" s="206" t="s">
        <v>569</v>
      </c>
      <c r="D240" s="206" t="s">
        <v>139</v>
      </c>
      <c r="E240" s="207" t="s">
        <v>1081</v>
      </c>
      <c r="F240" s="208" t="s">
        <v>1082</v>
      </c>
      <c r="G240" s="209" t="s">
        <v>259</v>
      </c>
      <c r="H240" s="210">
        <v>3</v>
      </c>
      <c r="I240" s="211"/>
      <c r="J240" s="212">
        <f>ROUND(I240*H240,2)</f>
        <v>0</v>
      </c>
      <c r="K240" s="208" t="s">
        <v>143</v>
      </c>
      <c r="L240" s="46"/>
      <c r="M240" s="213" t="s">
        <v>19</v>
      </c>
      <c r="N240" s="214" t="s">
        <v>47</v>
      </c>
      <c r="O240" s="86"/>
      <c r="P240" s="215">
        <f>O240*H240</f>
        <v>0</v>
      </c>
      <c r="Q240" s="215">
        <v>0</v>
      </c>
      <c r="R240" s="215">
        <f>Q240*H240</f>
        <v>0</v>
      </c>
      <c r="S240" s="215">
        <v>0</v>
      </c>
      <c r="T240" s="216">
        <f>S240*H240</f>
        <v>0</v>
      </c>
      <c r="U240" s="40"/>
      <c r="V240" s="40"/>
      <c r="W240" s="40"/>
      <c r="X240" s="40"/>
      <c r="Y240" s="40"/>
      <c r="Z240" s="40"/>
      <c r="AA240" s="40"/>
      <c r="AB240" s="40"/>
      <c r="AC240" s="40"/>
      <c r="AD240" s="40"/>
      <c r="AE240" s="40"/>
      <c r="AR240" s="217" t="s">
        <v>237</v>
      </c>
      <c r="AT240" s="217" t="s">
        <v>139</v>
      </c>
      <c r="AU240" s="217" t="s">
        <v>86</v>
      </c>
      <c r="AY240" s="19" t="s">
        <v>136</v>
      </c>
      <c r="BE240" s="218">
        <f>IF(N240="základní",J240,0)</f>
        <v>0</v>
      </c>
      <c r="BF240" s="218">
        <f>IF(N240="snížená",J240,0)</f>
        <v>0</v>
      </c>
      <c r="BG240" s="218">
        <f>IF(N240="zákl. přenesená",J240,0)</f>
        <v>0</v>
      </c>
      <c r="BH240" s="218">
        <f>IF(N240="sníž. přenesená",J240,0)</f>
        <v>0</v>
      </c>
      <c r="BI240" s="218">
        <f>IF(N240="nulová",J240,0)</f>
        <v>0</v>
      </c>
      <c r="BJ240" s="19" t="s">
        <v>84</v>
      </c>
      <c r="BK240" s="218">
        <f>ROUND(I240*H240,2)</f>
        <v>0</v>
      </c>
      <c r="BL240" s="19" t="s">
        <v>237</v>
      </c>
      <c r="BM240" s="217" t="s">
        <v>1083</v>
      </c>
    </row>
    <row r="241" s="2" customFormat="1">
      <c r="A241" s="40"/>
      <c r="B241" s="41"/>
      <c r="C241" s="42"/>
      <c r="D241" s="219" t="s">
        <v>146</v>
      </c>
      <c r="E241" s="42"/>
      <c r="F241" s="220" t="s">
        <v>1084</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146</v>
      </c>
      <c r="AU241" s="19" t="s">
        <v>86</v>
      </c>
    </row>
    <row r="242" s="13" customFormat="1">
      <c r="A242" s="13"/>
      <c r="B242" s="224"/>
      <c r="C242" s="225"/>
      <c r="D242" s="226" t="s">
        <v>152</v>
      </c>
      <c r="E242" s="227" t="s">
        <v>19</v>
      </c>
      <c r="F242" s="228" t="s">
        <v>154</v>
      </c>
      <c r="G242" s="225"/>
      <c r="H242" s="229">
        <v>3</v>
      </c>
      <c r="I242" s="230"/>
      <c r="J242" s="225"/>
      <c r="K242" s="225"/>
      <c r="L242" s="231"/>
      <c r="M242" s="232"/>
      <c r="N242" s="233"/>
      <c r="O242" s="233"/>
      <c r="P242" s="233"/>
      <c r="Q242" s="233"/>
      <c r="R242" s="233"/>
      <c r="S242" s="233"/>
      <c r="T242" s="234"/>
      <c r="U242" s="13"/>
      <c r="V242" s="13"/>
      <c r="W242" s="13"/>
      <c r="X242" s="13"/>
      <c r="Y242" s="13"/>
      <c r="Z242" s="13"/>
      <c r="AA242" s="13"/>
      <c r="AB242" s="13"/>
      <c r="AC242" s="13"/>
      <c r="AD242" s="13"/>
      <c r="AE242" s="13"/>
      <c r="AT242" s="235" t="s">
        <v>152</v>
      </c>
      <c r="AU242" s="235" t="s">
        <v>86</v>
      </c>
      <c r="AV242" s="13" t="s">
        <v>86</v>
      </c>
      <c r="AW242" s="13" t="s">
        <v>35</v>
      </c>
      <c r="AX242" s="13" t="s">
        <v>76</v>
      </c>
      <c r="AY242" s="235" t="s">
        <v>136</v>
      </c>
    </row>
    <row r="243" s="14" customFormat="1">
      <c r="A243" s="14"/>
      <c r="B243" s="236"/>
      <c r="C243" s="237"/>
      <c r="D243" s="226" t="s">
        <v>152</v>
      </c>
      <c r="E243" s="238" t="s">
        <v>19</v>
      </c>
      <c r="F243" s="239" t="s">
        <v>172</v>
      </c>
      <c r="G243" s="237"/>
      <c r="H243" s="240">
        <v>3</v>
      </c>
      <c r="I243" s="241"/>
      <c r="J243" s="237"/>
      <c r="K243" s="237"/>
      <c r="L243" s="242"/>
      <c r="M243" s="243"/>
      <c r="N243" s="244"/>
      <c r="O243" s="244"/>
      <c r="P243" s="244"/>
      <c r="Q243" s="244"/>
      <c r="R243" s="244"/>
      <c r="S243" s="244"/>
      <c r="T243" s="245"/>
      <c r="U243" s="14"/>
      <c r="V243" s="14"/>
      <c r="W243" s="14"/>
      <c r="X243" s="14"/>
      <c r="Y243" s="14"/>
      <c r="Z243" s="14"/>
      <c r="AA243" s="14"/>
      <c r="AB243" s="14"/>
      <c r="AC243" s="14"/>
      <c r="AD243" s="14"/>
      <c r="AE243" s="14"/>
      <c r="AT243" s="246" t="s">
        <v>152</v>
      </c>
      <c r="AU243" s="246" t="s">
        <v>86</v>
      </c>
      <c r="AV243" s="14" t="s">
        <v>144</v>
      </c>
      <c r="AW243" s="14" t="s">
        <v>35</v>
      </c>
      <c r="AX243" s="14" t="s">
        <v>84</v>
      </c>
      <c r="AY243" s="246" t="s">
        <v>136</v>
      </c>
    </row>
    <row r="244" s="2" customFormat="1" ht="16.5" customHeight="1">
      <c r="A244" s="40"/>
      <c r="B244" s="41"/>
      <c r="C244" s="206" t="s">
        <v>573</v>
      </c>
      <c r="D244" s="206" t="s">
        <v>139</v>
      </c>
      <c r="E244" s="207" t="s">
        <v>1085</v>
      </c>
      <c r="F244" s="208" t="s">
        <v>1086</v>
      </c>
      <c r="G244" s="209" t="s">
        <v>259</v>
      </c>
      <c r="H244" s="210">
        <v>8</v>
      </c>
      <c r="I244" s="211"/>
      <c r="J244" s="212">
        <f>ROUND(I244*H244,2)</f>
        <v>0</v>
      </c>
      <c r="K244" s="208" t="s">
        <v>143</v>
      </c>
      <c r="L244" s="46"/>
      <c r="M244" s="213" t="s">
        <v>19</v>
      </c>
      <c r="N244" s="214" t="s">
        <v>47</v>
      </c>
      <c r="O244" s="86"/>
      <c r="P244" s="215">
        <f>O244*H244</f>
        <v>0</v>
      </c>
      <c r="Q244" s="215">
        <v>0</v>
      </c>
      <c r="R244" s="215">
        <f>Q244*H244</f>
        <v>0</v>
      </c>
      <c r="S244" s="215">
        <v>0</v>
      </c>
      <c r="T244" s="216">
        <f>S244*H244</f>
        <v>0</v>
      </c>
      <c r="U244" s="40"/>
      <c r="V244" s="40"/>
      <c r="W244" s="40"/>
      <c r="X244" s="40"/>
      <c r="Y244" s="40"/>
      <c r="Z244" s="40"/>
      <c r="AA244" s="40"/>
      <c r="AB244" s="40"/>
      <c r="AC244" s="40"/>
      <c r="AD244" s="40"/>
      <c r="AE244" s="40"/>
      <c r="AR244" s="217" t="s">
        <v>237</v>
      </c>
      <c r="AT244" s="217" t="s">
        <v>139</v>
      </c>
      <c r="AU244" s="217" t="s">
        <v>86</v>
      </c>
      <c r="AY244" s="19" t="s">
        <v>136</v>
      </c>
      <c r="BE244" s="218">
        <f>IF(N244="základní",J244,0)</f>
        <v>0</v>
      </c>
      <c r="BF244" s="218">
        <f>IF(N244="snížená",J244,0)</f>
        <v>0</v>
      </c>
      <c r="BG244" s="218">
        <f>IF(N244="zákl. přenesená",J244,0)</f>
        <v>0</v>
      </c>
      <c r="BH244" s="218">
        <f>IF(N244="sníž. přenesená",J244,0)</f>
        <v>0</v>
      </c>
      <c r="BI244" s="218">
        <f>IF(N244="nulová",J244,0)</f>
        <v>0</v>
      </c>
      <c r="BJ244" s="19" t="s">
        <v>84</v>
      </c>
      <c r="BK244" s="218">
        <f>ROUND(I244*H244,2)</f>
        <v>0</v>
      </c>
      <c r="BL244" s="19" t="s">
        <v>237</v>
      </c>
      <c r="BM244" s="217" t="s">
        <v>1087</v>
      </c>
    </row>
    <row r="245" s="2" customFormat="1">
      <c r="A245" s="40"/>
      <c r="B245" s="41"/>
      <c r="C245" s="42"/>
      <c r="D245" s="219" t="s">
        <v>146</v>
      </c>
      <c r="E245" s="42"/>
      <c r="F245" s="220" t="s">
        <v>1088</v>
      </c>
      <c r="G245" s="42"/>
      <c r="H245" s="42"/>
      <c r="I245" s="221"/>
      <c r="J245" s="42"/>
      <c r="K245" s="42"/>
      <c r="L245" s="46"/>
      <c r="M245" s="222"/>
      <c r="N245" s="223"/>
      <c r="O245" s="86"/>
      <c r="P245" s="86"/>
      <c r="Q245" s="86"/>
      <c r="R245" s="86"/>
      <c r="S245" s="86"/>
      <c r="T245" s="87"/>
      <c r="U245" s="40"/>
      <c r="V245" s="40"/>
      <c r="W245" s="40"/>
      <c r="X245" s="40"/>
      <c r="Y245" s="40"/>
      <c r="Z245" s="40"/>
      <c r="AA245" s="40"/>
      <c r="AB245" s="40"/>
      <c r="AC245" s="40"/>
      <c r="AD245" s="40"/>
      <c r="AE245" s="40"/>
      <c r="AT245" s="19" t="s">
        <v>146</v>
      </c>
      <c r="AU245" s="19" t="s">
        <v>86</v>
      </c>
    </row>
    <row r="246" s="2" customFormat="1" ht="16.5" customHeight="1">
      <c r="A246" s="40"/>
      <c r="B246" s="41"/>
      <c r="C246" s="206" t="s">
        <v>577</v>
      </c>
      <c r="D246" s="206" t="s">
        <v>139</v>
      </c>
      <c r="E246" s="207" t="s">
        <v>1089</v>
      </c>
      <c r="F246" s="208" t="s">
        <v>1090</v>
      </c>
      <c r="G246" s="209" t="s">
        <v>259</v>
      </c>
      <c r="H246" s="210">
        <v>4</v>
      </c>
      <c r="I246" s="211"/>
      <c r="J246" s="212">
        <f>ROUND(I246*H246,2)</f>
        <v>0</v>
      </c>
      <c r="K246" s="208" t="s">
        <v>143</v>
      </c>
      <c r="L246" s="46"/>
      <c r="M246" s="213" t="s">
        <v>19</v>
      </c>
      <c r="N246" s="214" t="s">
        <v>47</v>
      </c>
      <c r="O246" s="86"/>
      <c r="P246" s="215">
        <f>O246*H246</f>
        <v>0</v>
      </c>
      <c r="Q246" s="215">
        <v>0</v>
      </c>
      <c r="R246" s="215">
        <f>Q246*H246</f>
        <v>0</v>
      </c>
      <c r="S246" s="215">
        <v>0</v>
      </c>
      <c r="T246" s="216">
        <f>S246*H246</f>
        <v>0</v>
      </c>
      <c r="U246" s="40"/>
      <c r="V246" s="40"/>
      <c r="W246" s="40"/>
      <c r="X246" s="40"/>
      <c r="Y246" s="40"/>
      <c r="Z246" s="40"/>
      <c r="AA246" s="40"/>
      <c r="AB246" s="40"/>
      <c r="AC246" s="40"/>
      <c r="AD246" s="40"/>
      <c r="AE246" s="40"/>
      <c r="AR246" s="217" t="s">
        <v>237</v>
      </c>
      <c r="AT246" s="217" t="s">
        <v>139</v>
      </c>
      <c r="AU246" s="217" t="s">
        <v>86</v>
      </c>
      <c r="AY246" s="19" t="s">
        <v>136</v>
      </c>
      <c r="BE246" s="218">
        <f>IF(N246="základní",J246,0)</f>
        <v>0</v>
      </c>
      <c r="BF246" s="218">
        <f>IF(N246="snížená",J246,0)</f>
        <v>0</v>
      </c>
      <c r="BG246" s="218">
        <f>IF(N246="zákl. přenesená",J246,0)</f>
        <v>0</v>
      </c>
      <c r="BH246" s="218">
        <f>IF(N246="sníž. přenesená",J246,0)</f>
        <v>0</v>
      </c>
      <c r="BI246" s="218">
        <f>IF(N246="nulová",J246,0)</f>
        <v>0</v>
      </c>
      <c r="BJ246" s="19" t="s">
        <v>84</v>
      </c>
      <c r="BK246" s="218">
        <f>ROUND(I246*H246,2)</f>
        <v>0</v>
      </c>
      <c r="BL246" s="19" t="s">
        <v>237</v>
      </c>
      <c r="BM246" s="217" t="s">
        <v>1091</v>
      </c>
    </row>
    <row r="247" s="2" customFormat="1">
      <c r="A247" s="40"/>
      <c r="B247" s="41"/>
      <c r="C247" s="42"/>
      <c r="D247" s="219" t="s">
        <v>146</v>
      </c>
      <c r="E247" s="42"/>
      <c r="F247" s="220" t="s">
        <v>1092</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146</v>
      </c>
      <c r="AU247" s="19" t="s">
        <v>86</v>
      </c>
    </row>
    <row r="248" s="2" customFormat="1" ht="16.5" customHeight="1">
      <c r="A248" s="40"/>
      <c r="B248" s="41"/>
      <c r="C248" s="206" t="s">
        <v>581</v>
      </c>
      <c r="D248" s="206" t="s">
        <v>139</v>
      </c>
      <c r="E248" s="207" t="s">
        <v>1093</v>
      </c>
      <c r="F248" s="208" t="s">
        <v>1094</v>
      </c>
      <c r="G248" s="209" t="s">
        <v>259</v>
      </c>
      <c r="H248" s="210">
        <v>7</v>
      </c>
      <c r="I248" s="211"/>
      <c r="J248" s="212">
        <f>ROUND(I248*H248,2)</f>
        <v>0</v>
      </c>
      <c r="K248" s="208" t="s">
        <v>143</v>
      </c>
      <c r="L248" s="46"/>
      <c r="M248" s="213" t="s">
        <v>19</v>
      </c>
      <c r="N248" s="214" t="s">
        <v>47</v>
      </c>
      <c r="O248" s="86"/>
      <c r="P248" s="215">
        <f>O248*H248</f>
        <v>0</v>
      </c>
      <c r="Q248" s="215">
        <v>0</v>
      </c>
      <c r="R248" s="215">
        <f>Q248*H248</f>
        <v>0</v>
      </c>
      <c r="S248" s="215">
        <v>0</v>
      </c>
      <c r="T248" s="216">
        <f>S248*H248</f>
        <v>0</v>
      </c>
      <c r="U248" s="40"/>
      <c r="V248" s="40"/>
      <c r="W248" s="40"/>
      <c r="X248" s="40"/>
      <c r="Y248" s="40"/>
      <c r="Z248" s="40"/>
      <c r="AA248" s="40"/>
      <c r="AB248" s="40"/>
      <c r="AC248" s="40"/>
      <c r="AD248" s="40"/>
      <c r="AE248" s="40"/>
      <c r="AR248" s="217" t="s">
        <v>237</v>
      </c>
      <c r="AT248" s="217" t="s">
        <v>139</v>
      </c>
      <c r="AU248" s="217" t="s">
        <v>86</v>
      </c>
      <c r="AY248" s="19" t="s">
        <v>136</v>
      </c>
      <c r="BE248" s="218">
        <f>IF(N248="základní",J248,0)</f>
        <v>0</v>
      </c>
      <c r="BF248" s="218">
        <f>IF(N248="snížená",J248,0)</f>
        <v>0</v>
      </c>
      <c r="BG248" s="218">
        <f>IF(N248="zákl. přenesená",J248,0)</f>
        <v>0</v>
      </c>
      <c r="BH248" s="218">
        <f>IF(N248="sníž. přenesená",J248,0)</f>
        <v>0</v>
      </c>
      <c r="BI248" s="218">
        <f>IF(N248="nulová",J248,0)</f>
        <v>0</v>
      </c>
      <c r="BJ248" s="19" t="s">
        <v>84</v>
      </c>
      <c r="BK248" s="218">
        <f>ROUND(I248*H248,2)</f>
        <v>0</v>
      </c>
      <c r="BL248" s="19" t="s">
        <v>237</v>
      </c>
      <c r="BM248" s="217" t="s">
        <v>1095</v>
      </c>
    </row>
    <row r="249" s="2" customFormat="1">
      <c r="A249" s="40"/>
      <c r="B249" s="41"/>
      <c r="C249" s="42"/>
      <c r="D249" s="219" t="s">
        <v>146</v>
      </c>
      <c r="E249" s="42"/>
      <c r="F249" s="220" t="s">
        <v>1096</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146</v>
      </c>
      <c r="AU249" s="19" t="s">
        <v>86</v>
      </c>
    </row>
    <row r="250" s="2" customFormat="1" ht="16.5" customHeight="1">
      <c r="A250" s="40"/>
      <c r="B250" s="41"/>
      <c r="C250" s="252" t="s">
        <v>585</v>
      </c>
      <c r="D250" s="252" t="s">
        <v>398</v>
      </c>
      <c r="E250" s="253" t="s">
        <v>1097</v>
      </c>
      <c r="F250" s="254" t="s">
        <v>1098</v>
      </c>
      <c r="G250" s="255" t="s">
        <v>259</v>
      </c>
      <c r="H250" s="256">
        <v>7</v>
      </c>
      <c r="I250" s="257"/>
      <c r="J250" s="258">
        <f>ROUND(I250*H250,2)</f>
        <v>0</v>
      </c>
      <c r="K250" s="254" t="s">
        <v>143</v>
      </c>
      <c r="L250" s="259"/>
      <c r="M250" s="260" t="s">
        <v>19</v>
      </c>
      <c r="N250" s="261" t="s">
        <v>47</v>
      </c>
      <c r="O250" s="86"/>
      <c r="P250" s="215">
        <f>O250*H250</f>
        <v>0</v>
      </c>
      <c r="Q250" s="215">
        <v>0</v>
      </c>
      <c r="R250" s="215">
        <f>Q250*H250</f>
        <v>0</v>
      </c>
      <c r="S250" s="215">
        <v>0</v>
      </c>
      <c r="T250" s="216">
        <f>S250*H250</f>
        <v>0</v>
      </c>
      <c r="U250" s="40"/>
      <c r="V250" s="40"/>
      <c r="W250" s="40"/>
      <c r="X250" s="40"/>
      <c r="Y250" s="40"/>
      <c r="Z250" s="40"/>
      <c r="AA250" s="40"/>
      <c r="AB250" s="40"/>
      <c r="AC250" s="40"/>
      <c r="AD250" s="40"/>
      <c r="AE250" s="40"/>
      <c r="AR250" s="217" t="s">
        <v>350</v>
      </c>
      <c r="AT250" s="217" t="s">
        <v>398</v>
      </c>
      <c r="AU250" s="217" t="s">
        <v>86</v>
      </c>
      <c r="AY250" s="19" t="s">
        <v>136</v>
      </c>
      <c r="BE250" s="218">
        <f>IF(N250="základní",J250,0)</f>
        <v>0</v>
      </c>
      <c r="BF250" s="218">
        <f>IF(N250="snížená",J250,0)</f>
        <v>0</v>
      </c>
      <c r="BG250" s="218">
        <f>IF(N250="zákl. přenesená",J250,0)</f>
        <v>0</v>
      </c>
      <c r="BH250" s="218">
        <f>IF(N250="sníž. přenesená",J250,0)</f>
        <v>0</v>
      </c>
      <c r="BI250" s="218">
        <f>IF(N250="nulová",J250,0)</f>
        <v>0</v>
      </c>
      <c r="BJ250" s="19" t="s">
        <v>84</v>
      </c>
      <c r="BK250" s="218">
        <f>ROUND(I250*H250,2)</f>
        <v>0</v>
      </c>
      <c r="BL250" s="19" t="s">
        <v>237</v>
      </c>
      <c r="BM250" s="217" t="s">
        <v>1099</v>
      </c>
    </row>
    <row r="251" s="2" customFormat="1" ht="16.5" customHeight="1">
      <c r="A251" s="40"/>
      <c r="B251" s="41"/>
      <c r="C251" s="206" t="s">
        <v>589</v>
      </c>
      <c r="D251" s="206" t="s">
        <v>139</v>
      </c>
      <c r="E251" s="207" t="s">
        <v>1100</v>
      </c>
      <c r="F251" s="208" t="s">
        <v>1101</v>
      </c>
      <c r="G251" s="209" t="s">
        <v>259</v>
      </c>
      <c r="H251" s="210">
        <v>4</v>
      </c>
      <c r="I251" s="211"/>
      <c r="J251" s="212">
        <f>ROUND(I251*H251,2)</f>
        <v>0</v>
      </c>
      <c r="K251" s="208" t="s">
        <v>19</v>
      </c>
      <c r="L251" s="46"/>
      <c r="M251" s="213" t="s">
        <v>19</v>
      </c>
      <c r="N251" s="214" t="s">
        <v>47</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237</v>
      </c>
      <c r="AT251" s="217" t="s">
        <v>139</v>
      </c>
      <c r="AU251" s="217" t="s">
        <v>86</v>
      </c>
      <c r="AY251" s="19" t="s">
        <v>136</v>
      </c>
      <c r="BE251" s="218">
        <f>IF(N251="základní",J251,0)</f>
        <v>0</v>
      </c>
      <c r="BF251" s="218">
        <f>IF(N251="snížená",J251,0)</f>
        <v>0</v>
      </c>
      <c r="BG251" s="218">
        <f>IF(N251="zákl. přenesená",J251,0)</f>
        <v>0</v>
      </c>
      <c r="BH251" s="218">
        <f>IF(N251="sníž. přenesená",J251,0)</f>
        <v>0</v>
      </c>
      <c r="BI251" s="218">
        <f>IF(N251="nulová",J251,0)</f>
        <v>0</v>
      </c>
      <c r="BJ251" s="19" t="s">
        <v>84</v>
      </c>
      <c r="BK251" s="218">
        <f>ROUND(I251*H251,2)</f>
        <v>0</v>
      </c>
      <c r="BL251" s="19" t="s">
        <v>237</v>
      </c>
      <c r="BM251" s="217" t="s">
        <v>1102</v>
      </c>
    </row>
    <row r="252" s="2" customFormat="1" ht="16.5" customHeight="1">
      <c r="A252" s="40"/>
      <c r="B252" s="41"/>
      <c r="C252" s="252" t="s">
        <v>593</v>
      </c>
      <c r="D252" s="252" t="s">
        <v>398</v>
      </c>
      <c r="E252" s="253" t="s">
        <v>1103</v>
      </c>
      <c r="F252" s="254" t="s">
        <v>1104</v>
      </c>
      <c r="G252" s="255" t="s">
        <v>259</v>
      </c>
      <c r="H252" s="256">
        <v>4</v>
      </c>
      <c r="I252" s="257"/>
      <c r="J252" s="258">
        <f>ROUND(I252*H252,2)</f>
        <v>0</v>
      </c>
      <c r="K252" s="254" t="s">
        <v>19</v>
      </c>
      <c r="L252" s="259"/>
      <c r="M252" s="260" t="s">
        <v>19</v>
      </c>
      <c r="N252" s="261" t="s">
        <v>47</v>
      </c>
      <c r="O252" s="86"/>
      <c r="P252" s="215">
        <f>O252*H252</f>
        <v>0</v>
      </c>
      <c r="Q252" s="215">
        <v>0</v>
      </c>
      <c r="R252" s="215">
        <f>Q252*H252</f>
        <v>0</v>
      </c>
      <c r="S252" s="215">
        <v>0</v>
      </c>
      <c r="T252" s="216">
        <f>S252*H252</f>
        <v>0</v>
      </c>
      <c r="U252" s="40"/>
      <c r="V252" s="40"/>
      <c r="W252" s="40"/>
      <c r="X252" s="40"/>
      <c r="Y252" s="40"/>
      <c r="Z252" s="40"/>
      <c r="AA252" s="40"/>
      <c r="AB252" s="40"/>
      <c r="AC252" s="40"/>
      <c r="AD252" s="40"/>
      <c r="AE252" s="40"/>
      <c r="AR252" s="217" t="s">
        <v>350</v>
      </c>
      <c r="AT252" s="217" t="s">
        <v>398</v>
      </c>
      <c r="AU252" s="217" t="s">
        <v>86</v>
      </c>
      <c r="AY252" s="19" t="s">
        <v>136</v>
      </c>
      <c r="BE252" s="218">
        <f>IF(N252="základní",J252,0)</f>
        <v>0</v>
      </c>
      <c r="BF252" s="218">
        <f>IF(N252="snížená",J252,0)</f>
        <v>0</v>
      </c>
      <c r="BG252" s="218">
        <f>IF(N252="zákl. přenesená",J252,0)</f>
        <v>0</v>
      </c>
      <c r="BH252" s="218">
        <f>IF(N252="sníž. přenesená",J252,0)</f>
        <v>0</v>
      </c>
      <c r="BI252" s="218">
        <f>IF(N252="nulová",J252,0)</f>
        <v>0</v>
      </c>
      <c r="BJ252" s="19" t="s">
        <v>84</v>
      </c>
      <c r="BK252" s="218">
        <f>ROUND(I252*H252,2)</f>
        <v>0</v>
      </c>
      <c r="BL252" s="19" t="s">
        <v>237</v>
      </c>
      <c r="BM252" s="217" t="s">
        <v>1105</v>
      </c>
    </row>
    <row r="253" s="2" customFormat="1">
      <c r="A253" s="40"/>
      <c r="B253" s="41"/>
      <c r="C253" s="42"/>
      <c r="D253" s="226" t="s">
        <v>281</v>
      </c>
      <c r="E253" s="42"/>
      <c r="F253" s="247" t="s">
        <v>1106</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281</v>
      </c>
      <c r="AU253" s="19" t="s">
        <v>86</v>
      </c>
    </row>
    <row r="254" s="2" customFormat="1" ht="24.15" customHeight="1">
      <c r="A254" s="40"/>
      <c r="B254" s="41"/>
      <c r="C254" s="206" t="s">
        <v>597</v>
      </c>
      <c r="D254" s="206" t="s">
        <v>139</v>
      </c>
      <c r="E254" s="207" t="s">
        <v>1107</v>
      </c>
      <c r="F254" s="208" t="s">
        <v>1108</v>
      </c>
      <c r="G254" s="209" t="s">
        <v>198</v>
      </c>
      <c r="H254" s="210">
        <v>12</v>
      </c>
      <c r="I254" s="211"/>
      <c r="J254" s="212">
        <f>ROUND(I254*H254,2)</f>
        <v>0</v>
      </c>
      <c r="K254" s="208" t="s">
        <v>143</v>
      </c>
      <c r="L254" s="46"/>
      <c r="M254" s="213" t="s">
        <v>19</v>
      </c>
      <c r="N254" s="214" t="s">
        <v>47</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237</v>
      </c>
      <c r="AT254" s="217" t="s">
        <v>139</v>
      </c>
      <c r="AU254" s="217" t="s">
        <v>86</v>
      </c>
      <c r="AY254" s="19" t="s">
        <v>136</v>
      </c>
      <c r="BE254" s="218">
        <f>IF(N254="základní",J254,0)</f>
        <v>0</v>
      </c>
      <c r="BF254" s="218">
        <f>IF(N254="snížená",J254,0)</f>
        <v>0</v>
      </c>
      <c r="BG254" s="218">
        <f>IF(N254="zákl. přenesená",J254,0)</f>
        <v>0</v>
      </c>
      <c r="BH254" s="218">
        <f>IF(N254="sníž. přenesená",J254,0)</f>
        <v>0</v>
      </c>
      <c r="BI254" s="218">
        <f>IF(N254="nulová",J254,0)</f>
        <v>0</v>
      </c>
      <c r="BJ254" s="19" t="s">
        <v>84</v>
      </c>
      <c r="BK254" s="218">
        <f>ROUND(I254*H254,2)</f>
        <v>0</v>
      </c>
      <c r="BL254" s="19" t="s">
        <v>237</v>
      </c>
      <c r="BM254" s="217" t="s">
        <v>1109</v>
      </c>
    </row>
    <row r="255" s="2" customFormat="1">
      <c r="A255" s="40"/>
      <c r="B255" s="41"/>
      <c r="C255" s="42"/>
      <c r="D255" s="219" t="s">
        <v>146</v>
      </c>
      <c r="E255" s="42"/>
      <c r="F255" s="220" t="s">
        <v>1110</v>
      </c>
      <c r="G255" s="42"/>
      <c r="H255" s="42"/>
      <c r="I255" s="221"/>
      <c r="J255" s="42"/>
      <c r="K255" s="42"/>
      <c r="L255" s="46"/>
      <c r="M255" s="222"/>
      <c r="N255" s="223"/>
      <c r="O255" s="86"/>
      <c r="P255" s="86"/>
      <c r="Q255" s="86"/>
      <c r="R255" s="86"/>
      <c r="S255" s="86"/>
      <c r="T255" s="87"/>
      <c r="U255" s="40"/>
      <c r="V255" s="40"/>
      <c r="W255" s="40"/>
      <c r="X255" s="40"/>
      <c r="Y255" s="40"/>
      <c r="Z255" s="40"/>
      <c r="AA255" s="40"/>
      <c r="AB255" s="40"/>
      <c r="AC255" s="40"/>
      <c r="AD255" s="40"/>
      <c r="AE255" s="40"/>
      <c r="AT255" s="19" t="s">
        <v>146</v>
      </c>
      <c r="AU255" s="19" t="s">
        <v>86</v>
      </c>
    </row>
    <row r="256" s="2" customFormat="1" ht="21.75" customHeight="1">
      <c r="A256" s="40"/>
      <c r="B256" s="41"/>
      <c r="C256" s="206" t="s">
        <v>602</v>
      </c>
      <c r="D256" s="206" t="s">
        <v>139</v>
      </c>
      <c r="E256" s="207" t="s">
        <v>1111</v>
      </c>
      <c r="F256" s="208" t="s">
        <v>1112</v>
      </c>
      <c r="G256" s="209" t="s">
        <v>198</v>
      </c>
      <c r="H256" s="210">
        <v>409</v>
      </c>
      <c r="I256" s="211"/>
      <c r="J256" s="212">
        <f>ROUND(I256*H256,2)</f>
        <v>0</v>
      </c>
      <c r="K256" s="208" t="s">
        <v>143</v>
      </c>
      <c r="L256" s="46"/>
      <c r="M256" s="213" t="s">
        <v>19</v>
      </c>
      <c r="N256" s="214" t="s">
        <v>47</v>
      </c>
      <c r="O256" s="86"/>
      <c r="P256" s="215">
        <f>O256*H256</f>
        <v>0</v>
      </c>
      <c r="Q256" s="215">
        <v>0</v>
      </c>
      <c r="R256" s="215">
        <f>Q256*H256</f>
        <v>0</v>
      </c>
      <c r="S256" s="215">
        <v>0</v>
      </c>
      <c r="T256" s="216">
        <f>S256*H256</f>
        <v>0</v>
      </c>
      <c r="U256" s="40"/>
      <c r="V256" s="40"/>
      <c r="W256" s="40"/>
      <c r="X256" s="40"/>
      <c r="Y256" s="40"/>
      <c r="Z256" s="40"/>
      <c r="AA256" s="40"/>
      <c r="AB256" s="40"/>
      <c r="AC256" s="40"/>
      <c r="AD256" s="40"/>
      <c r="AE256" s="40"/>
      <c r="AR256" s="217" t="s">
        <v>237</v>
      </c>
      <c r="AT256" s="217" t="s">
        <v>139</v>
      </c>
      <c r="AU256" s="217" t="s">
        <v>86</v>
      </c>
      <c r="AY256" s="19" t="s">
        <v>136</v>
      </c>
      <c r="BE256" s="218">
        <f>IF(N256="základní",J256,0)</f>
        <v>0</v>
      </c>
      <c r="BF256" s="218">
        <f>IF(N256="snížená",J256,0)</f>
        <v>0</v>
      </c>
      <c r="BG256" s="218">
        <f>IF(N256="zákl. přenesená",J256,0)</f>
        <v>0</v>
      </c>
      <c r="BH256" s="218">
        <f>IF(N256="sníž. přenesená",J256,0)</f>
        <v>0</v>
      </c>
      <c r="BI256" s="218">
        <f>IF(N256="nulová",J256,0)</f>
        <v>0</v>
      </c>
      <c r="BJ256" s="19" t="s">
        <v>84</v>
      </c>
      <c r="BK256" s="218">
        <f>ROUND(I256*H256,2)</f>
        <v>0</v>
      </c>
      <c r="BL256" s="19" t="s">
        <v>237</v>
      </c>
      <c r="BM256" s="217" t="s">
        <v>1113</v>
      </c>
    </row>
    <row r="257" s="2" customFormat="1">
      <c r="A257" s="40"/>
      <c r="B257" s="41"/>
      <c r="C257" s="42"/>
      <c r="D257" s="219" t="s">
        <v>146</v>
      </c>
      <c r="E257" s="42"/>
      <c r="F257" s="220" t="s">
        <v>1114</v>
      </c>
      <c r="G257" s="42"/>
      <c r="H257" s="42"/>
      <c r="I257" s="221"/>
      <c r="J257" s="42"/>
      <c r="K257" s="42"/>
      <c r="L257" s="46"/>
      <c r="M257" s="222"/>
      <c r="N257" s="223"/>
      <c r="O257" s="86"/>
      <c r="P257" s="86"/>
      <c r="Q257" s="86"/>
      <c r="R257" s="86"/>
      <c r="S257" s="86"/>
      <c r="T257" s="87"/>
      <c r="U257" s="40"/>
      <c r="V257" s="40"/>
      <c r="W257" s="40"/>
      <c r="X257" s="40"/>
      <c r="Y257" s="40"/>
      <c r="Z257" s="40"/>
      <c r="AA257" s="40"/>
      <c r="AB257" s="40"/>
      <c r="AC257" s="40"/>
      <c r="AD257" s="40"/>
      <c r="AE257" s="40"/>
      <c r="AT257" s="19" t="s">
        <v>146</v>
      </c>
      <c r="AU257" s="19" t="s">
        <v>86</v>
      </c>
    </row>
    <row r="258" s="13" customFormat="1">
      <c r="A258" s="13"/>
      <c r="B258" s="224"/>
      <c r="C258" s="225"/>
      <c r="D258" s="226" t="s">
        <v>152</v>
      </c>
      <c r="E258" s="227" t="s">
        <v>19</v>
      </c>
      <c r="F258" s="228" t="s">
        <v>1115</v>
      </c>
      <c r="G258" s="225"/>
      <c r="H258" s="229">
        <v>409</v>
      </c>
      <c r="I258" s="230"/>
      <c r="J258" s="225"/>
      <c r="K258" s="225"/>
      <c r="L258" s="231"/>
      <c r="M258" s="232"/>
      <c r="N258" s="233"/>
      <c r="O258" s="233"/>
      <c r="P258" s="233"/>
      <c r="Q258" s="233"/>
      <c r="R258" s="233"/>
      <c r="S258" s="233"/>
      <c r="T258" s="234"/>
      <c r="U258" s="13"/>
      <c r="V258" s="13"/>
      <c r="W258" s="13"/>
      <c r="X258" s="13"/>
      <c r="Y258" s="13"/>
      <c r="Z258" s="13"/>
      <c r="AA258" s="13"/>
      <c r="AB258" s="13"/>
      <c r="AC258" s="13"/>
      <c r="AD258" s="13"/>
      <c r="AE258" s="13"/>
      <c r="AT258" s="235" t="s">
        <v>152</v>
      </c>
      <c r="AU258" s="235" t="s">
        <v>86</v>
      </c>
      <c r="AV258" s="13" t="s">
        <v>86</v>
      </c>
      <c r="AW258" s="13" t="s">
        <v>35</v>
      </c>
      <c r="AX258" s="13" t="s">
        <v>76</v>
      </c>
      <c r="AY258" s="235" t="s">
        <v>136</v>
      </c>
    </row>
    <row r="259" s="14" customFormat="1">
      <c r="A259" s="14"/>
      <c r="B259" s="236"/>
      <c r="C259" s="237"/>
      <c r="D259" s="226" t="s">
        <v>152</v>
      </c>
      <c r="E259" s="238" t="s">
        <v>19</v>
      </c>
      <c r="F259" s="239" t="s">
        <v>172</v>
      </c>
      <c r="G259" s="237"/>
      <c r="H259" s="240">
        <v>409</v>
      </c>
      <c r="I259" s="241"/>
      <c r="J259" s="237"/>
      <c r="K259" s="237"/>
      <c r="L259" s="242"/>
      <c r="M259" s="243"/>
      <c r="N259" s="244"/>
      <c r="O259" s="244"/>
      <c r="P259" s="244"/>
      <c r="Q259" s="244"/>
      <c r="R259" s="244"/>
      <c r="S259" s="244"/>
      <c r="T259" s="245"/>
      <c r="U259" s="14"/>
      <c r="V259" s="14"/>
      <c r="W259" s="14"/>
      <c r="X259" s="14"/>
      <c r="Y259" s="14"/>
      <c r="Z259" s="14"/>
      <c r="AA259" s="14"/>
      <c r="AB259" s="14"/>
      <c r="AC259" s="14"/>
      <c r="AD259" s="14"/>
      <c r="AE259" s="14"/>
      <c r="AT259" s="246" t="s">
        <v>152</v>
      </c>
      <c r="AU259" s="246" t="s">
        <v>86</v>
      </c>
      <c r="AV259" s="14" t="s">
        <v>144</v>
      </c>
      <c r="AW259" s="14" t="s">
        <v>35</v>
      </c>
      <c r="AX259" s="14" t="s">
        <v>84</v>
      </c>
      <c r="AY259" s="246" t="s">
        <v>136</v>
      </c>
    </row>
    <row r="260" s="2" customFormat="1" ht="24.15" customHeight="1">
      <c r="A260" s="40"/>
      <c r="B260" s="41"/>
      <c r="C260" s="206" t="s">
        <v>608</v>
      </c>
      <c r="D260" s="206" t="s">
        <v>139</v>
      </c>
      <c r="E260" s="207" t="s">
        <v>1116</v>
      </c>
      <c r="F260" s="208" t="s">
        <v>1117</v>
      </c>
      <c r="G260" s="209" t="s">
        <v>198</v>
      </c>
      <c r="H260" s="210">
        <v>421</v>
      </c>
      <c r="I260" s="211"/>
      <c r="J260" s="212">
        <f>ROUND(I260*H260,2)</f>
        <v>0</v>
      </c>
      <c r="K260" s="208" t="s">
        <v>143</v>
      </c>
      <c r="L260" s="46"/>
      <c r="M260" s="213" t="s">
        <v>19</v>
      </c>
      <c r="N260" s="214" t="s">
        <v>47</v>
      </c>
      <c r="O260" s="86"/>
      <c r="P260" s="215">
        <f>O260*H260</f>
        <v>0</v>
      </c>
      <c r="Q260" s="215">
        <v>0</v>
      </c>
      <c r="R260" s="215">
        <f>Q260*H260</f>
        <v>0</v>
      </c>
      <c r="S260" s="215">
        <v>0</v>
      </c>
      <c r="T260" s="216">
        <f>S260*H260</f>
        <v>0</v>
      </c>
      <c r="U260" s="40"/>
      <c r="V260" s="40"/>
      <c r="W260" s="40"/>
      <c r="X260" s="40"/>
      <c r="Y260" s="40"/>
      <c r="Z260" s="40"/>
      <c r="AA260" s="40"/>
      <c r="AB260" s="40"/>
      <c r="AC260" s="40"/>
      <c r="AD260" s="40"/>
      <c r="AE260" s="40"/>
      <c r="AR260" s="217" t="s">
        <v>237</v>
      </c>
      <c r="AT260" s="217" t="s">
        <v>139</v>
      </c>
      <c r="AU260" s="217" t="s">
        <v>86</v>
      </c>
      <c r="AY260" s="19" t="s">
        <v>136</v>
      </c>
      <c r="BE260" s="218">
        <f>IF(N260="základní",J260,0)</f>
        <v>0</v>
      </c>
      <c r="BF260" s="218">
        <f>IF(N260="snížená",J260,0)</f>
        <v>0</v>
      </c>
      <c r="BG260" s="218">
        <f>IF(N260="zákl. přenesená",J260,0)</f>
        <v>0</v>
      </c>
      <c r="BH260" s="218">
        <f>IF(N260="sníž. přenesená",J260,0)</f>
        <v>0</v>
      </c>
      <c r="BI260" s="218">
        <f>IF(N260="nulová",J260,0)</f>
        <v>0</v>
      </c>
      <c r="BJ260" s="19" t="s">
        <v>84</v>
      </c>
      <c r="BK260" s="218">
        <f>ROUND(I260*H260,2)</f>
        <v>0</v>
      </c>
      <c r="BL260" s="19" t="s">
        <v>237</v>
      </c>
      <c r="BM260" s="217" t="s">
        <v>1118</v>
      </c>
    </row>
    <row r="261" s="2" customFormat="1">
      <c r="A261" s="40"/>
      <c r="B261" s="41"/>
      <c r="C261" s="42"/>
      <c r="D261" s="219" t="s">
        <v>146</v>
      </c>
      <c r="E261" s="42"/>
      <c r="F261" s="220" t="s">
        <v>1119</v>
      </c>
      <c r="G261" s="42"/>
      <c r="H261" s="42"/>
      <c r="I261" s="221"/>
      <c r="J261" s="42"/>
      <c r="K261" s="42"/>
      <c r="L261" s="46"/>
      <c r="M261" s="222"/>
      <c r="N261" s="223"/>
      <c r="O261" s="86"/>
      <c r="P261" s="86"/>
      <c r="Q261" s="86"/>
      <c r="R261" s="86"/>
      <c r="S261" s="86"/>
      <c r="T261" s="87"/>
      <c r="U261" s="40"/>
      <c r="V261" s="40"/>
      <c r="W261" s="40"/>
      <c r="X261" s="40"/>
      <c r="Y261" s="40"/>
      <c r="Z261" s="40"/>
      <c r="AA261" s="40"/>
      <c r="AB261" s="40"/>
      <c r="AC261" s="40"/>
      <c r="AD261" s="40"/>
      <c r="AE261" s="40"/>
      <c r="AT261" s="19" t="s">
        <v>146</v>
      </c>
      <c r="AU261" s="19" t="s">
        <v>86</v>
      </c>
    </row>
    <row r="262" s="13" customFormat="1">
      <c r="A262" s="13"/>
      <c r="B262" s="224"/>
      <c r="C262" s="225"/>
      <c r="D262" s="226" t="s">
        <v>152</v>
      </c>
      <c r="E262" s="227" t="s">
        <v>19</v>
      </c>
      <c r="F262" s="228" t="s">
        <v>1120</v>
      </c>
      <c r="G262" s="225"/>
      <c r="H262" s="229">
        <v>421</v>
      </c>
      <c r="I262" s="230"/>
      <c r="J262" s="225"/>
      <c r="K262" s="225"/>
      <c r="L262" s="231"/>
      <c r="M262" s="232"/>
      <c r="N262" s="233"/>
      <c r="O262" s="233"/>
      <c r="P262" s="233"/>
      <c r="Q262" s="233"/>
      <c r="R262" s="233"/>
      <c r="S262" s="233"/>
      <c r="T262" s="234"/>
      <c r="U262" s="13"/>
      <c r="V262" s="13"/>
      <c r="W262" s="13"/>
      <c r="X262" s="13"/>
      <c r="Y262" s="13"/>
      <c r="Z262" s="13"/>
      <c r="AA262" s="13"/>
      <c r="AB262" s="13"/>
      <c r="AC262" s="13"/>
      <c r="AD262" s="13"/>
      <c r="AE262" s="13"/>
      <c r="AT262" s="235" t="s">
        <v>152</v>
      </c>
      <c r="AU262" s="235" t="s">
        <v>86</v>
      </c>
      <c r="AV262" s="13" t="s">
        <v>86</v>
      </c>
      <c r="AW262" s="13" t="s">
        <v>35</v>
      </c>
      <c r="AX262" s="13" t="s">
        <v>76</v>
      </c>
      <c r="AY262" s="235" t="s">
        <v>136</v>
      </c>
    </row>
    <row r="263" s="14" customFormat="1">
      <c r="A263" s="14"/>
      <c r="B263" s="236"/>
      <c r="C263" s="237"/>
      <c r="D263" s="226" t="s">
        <v>152</v>
      </c>
      <c r="E263" s="238" t="s">
        <v>19</v>
      </c>
      <c r="F263" s="239" t="s">
        <v>172</v>
      </c>
      <c r="G263" s="237"/>
      <c r="H263" s="240">
        <v>421</v>
      </c>
      <c r="I263" s="241"/>
      <c r="J263" s="237"/>
      <c r="K263" s="237"/>
      <c r="L263" s="242"/>
      <c r="M263" s="243"/>
      <c r="N263" s="244"/>
      <c r="O263" s="244"/>
      <c r="P263" s="244"/>
      <c r="Q263" s="244"/>
      <c r="R263" s="244"/>
      <c r="S263" s="244"/>
      <c r="T263" s="245"/>
      <c r="U263" s="14"/>
      <c r="V263" s="14"/>
      <c r="W263" s="14"/>
      <c r="X263" s="14"/>
      <c r="Y263" s="14"/>
      <c r="Z263" s="14"/>
      <c r="AA263" s="14"/>
      <c r="AB263" s="14"/>
      <c r="AC263" s="14"/>
      <c r="AD263" s="14"/>
      <c r="AE263" s="14"/>
      <c r="AT263" s="246" t="s">
        <v>152</v>
      </c>
      <c r="AU263" s="246" t="s">
        <v>86</v>
      </c>
      <c r="AV263" s="14" t="s">
        <v>144</v>
      </c>
      <c r="AW263" s="14" t="s">
        <v>35</v>
      </c>
      <c r="AX263" s="14" t="s">
        <v>84</v>
      </c>
      <c r="AY263" s="246" t="s">
        <v>136</v>
      </c>
    </row>
    <row r="264" s="2" customFormat="1" ht="24.15" customHeight="1">
      <c r="A264" s="40"/>
      <c r="B264" s="41"/>
      <c r="C264" s="206" t="s">
        <v>612</v>
      </c>
      <c r="D264" s="206" t="s">
        <v>139</v>
      </c>
      <c r="E264" s="207" t="s">
        <v>1121</v>
      </c>
      <c r="F264" s="208" t="s">
        <v>1122</v>
      </c>
      <c r="G264" s="209" t="s">
        <v>213</v>
      </c>
      <c r="H264" s="210">
        <v>0.66900000000000004</v>
      </c>
      <c r="I264" s="211"/>
      <c r="J264" s="212">
        <f>ROUND(I264*H264,2)</f>
        <v>0</v>
      </c>
      <c r="K264" s="208" t="s">
        <v>143</v>
      </c>
      <c r="L264" s="46"/>
      <c r="M264" s="213" t="s">
        <v>19</v>
      </c>
      <c r="N264" s="214" t="s">
        <v>47</v>
      </c>
      <c r="O264" s="86"/>
      <c r="P264" s="215">
        <f>O264*H264</f>
        <v>0</v>
      </c>
      <c r="Q264" s="215">
        <v>0</v>
      </c>
      <c r="R264" s="215">
        <f>Q264*H264</f>
        <v>0</v>
      </c>
      <c r="S264" s="215">
        <v>0</v>
      </c>
      <c r="T264" s="216">
        <f>S264*H264</f>
        <v>0</v>
      </c>
      <c r="U264" s="40"/>
      <c r="V264" s="40"/>
      <c r="W264" s="40"/>
      <c r="X264" s="40"/>
      <c r="Y264" s="40"/>
      <c r="Z264" s="40"/>
      <c r="AA264" s="40"/>
      <c r="AB264" s="40"/>
      <c r="AC264" s="40"/>
      <c r="AD264" s="40"/>
      <c r="AE264" s="40"/>
      <c r="AR264" s="217" t="s">
        <v>237</v>
      </c>
      <c r="AT264" s="217" t="s">
        <v>139</v>
      </c>
      <c r="AU264" s="217" t="s">
        <v>86</v>
      </c>
      <c r="AY264" s="19" t="s">
        <v>136</v>
      </c>
      <c r="BE264" s="218">
        <f>IF(N264="základní",J264,0)</f>
        <v>0</v>
      </c>
      <c r="BF264" s="218">
        <f>IF(N264="snížená",J264,0)</f>
        <v>0</v>
      </c>
      <c r="BG264" s="218">
        <f>IF(N264="zákl. přenesená",J264,0)</f>
        <v>0</v>
      </c>
      <c r="BH264" s="218">
        <f>IF(N264="sníž. přenesená",J264,0)</f>
        <v>0</v>
      </c>
      <c r="BI264" s="218">
        <f>IF(N264="nulová",J264,0)</f>
        <v>0</v>
      </c>
      <c r="BJ264" s="19" t="s">
        <v>84</v>
      </c>
      <c r="BK264" s="218">
        <f>ROUND(I264*H264,2)</f>
        <v>0</v>
      </c>
      <c r="BL264" s="19" t="s">
        <v>237</v>
      </c>
      <c r="BM264" s="217" t="s">
        <v>1123</v>
      </c>
    </row>
    <row r="265" s="2" customFormat="1">
      <c r="A265" s="40"/>
      <c r="B265" s="41"/>
      <c r="C265" s="42"/>
      <c r="D265" s="219" t="s">
        <v>146</v>
      </c>
      <c r="E265" s="42"/>
      <c r="F265" s="220" t="s">
        <v>1124</v>
      </c>
      <c r="G265" s="42"/>
      <c r="H265" s="42"/>
      <c r="I265" s="221"/>
      <c r="J265" s="42"/>
      <c r="K265" s="42"/>
      <c r="L265" s="46"/>
      <c r="M265" s="222"/>
      <c r="N265" s="223"/>
      <c r="O265" s="86"/>
      <c r="P265" s="86"/>
      <c r="Q265" s="86"/>
      <c r="R265" s="86"/>
      <c r="S265" s="86"/>
      <c r="T265" s="87"/>
      <c r="U265" s="40"/>
      <c r="V265" s="40"/>
      <c r="W265" s="40"/>
      <c r="X265" s="40"/>
      <c r="Y265" s="40"/>
      <c r="Z265" s="40"/>
      <c r="AA265" s="40"/>
      <c r="AB265" s="40"/>
      <c r="AC265" s="40"/>
      <c r="AD265" s="40"/>
      <c r="AE265" s="40"/>
      <c r="AT265" s="19" t="s">
        <v>146</v>
      </c>
      <c r="AU265" s="19" t="s">
        <v>86</v>
      </c>
    </row>
    <row r="266" s="12" customFormat="1" ht="22.8" customHeight="1">
      <c r="A266" s="12"/>
      <c r="B266" s="190"/>
      <c r="C266" s="191"/>
      <c r="D266" s="192" t="s">
        <v>75</v>
      </c>
      <c r="E266" s="204" t="s">
        <v>453</v>
      </c>
      <c r="F266" s="204" t="s">
        <v>454</v>
      </c>
      <c r="G266" s="191"/>
      <c r="H266" s="191"/>
      <c r="I266" s="194"/>
      <c r="J266" s="205">
        <f>BK266</f>
        <v>0</v>
      </c>
      <c r="K266" s="191"/>
      <c r="L266" s="196"/>
      <c r="M266" s="197"/>
      <c r="N266" s="198"/>
      <c r="O266" s="198"/>
      <c r="P266" s="199">
        <f>SUM(P267:P341)</f>
        <v>0</v>
      </c>
      <c r="Q266" s="198"/>
      <c r="R266" s="199">
        <f>SUM(R267:R341)</f>
        <v>0</v>
      </c>
      <c r="S266" s="198"/>
      <c r="T266" s="200">
        <f>SUM(T267:T341)</f>
        <v>0</v>
      </c>
      <c r="U266" s="12"/>
      <c r="V266" s="12"/>
      <c r="W266" s="12"/>
      <c r="X266" s="12"/>
      <c r="Y266" s="12"/>
      <c r="Z266" s="12"/>
      <c r="AA266" s="12"/>
      <c r="AB266" s="12"/>
      <c r="AC266" s="12"/>
      <c r="AD266" s="12"/>
      <c r="AE266" s="12"/>
      <c r="AR266" s="201" t="s">
        <v>86</v>
      </c>
      <c r="AT266" s="202" t="s">
        <v>75</v>
      </c>
      <c r="AU266" s="202" t="s">
        <v>84</v>
      </c>
      <c r="AY266" s="201" t="s">
        <v>136</v>
      </c>
      <c r="BK266" s="203">
        <f>SUM(BK267:BK341)</f>
        <v>0</v>
      </c>
    </row>
    <row r="267" s="2" customFormat="1" ht="16.5" customHeight="1">
      <c r="A267" s="40"/>
      <c r="B267" s="41"/>
      <c r="C267" s="206" t="s">
        <v>619</v>
      </c>
      <c r="D267" s="206" t="s">
        <v>139</v>
      </c>
      <c r="E267" s="207" t="s">
        <v>1125</v>
      </c>
      <c r="F267" s="208" t="s">
        <v>1126</v>
      </c>
      <c r="G267" s="209" t="s">
        <v>457</v>
      </c>
      <c r="H267" s="210">
        <v>12</v>
      </c>
      <c r="I267" s="211"/>
      <c r="J267" s="212">
        <f>ROUND(I267*H267,2)</f>
        <v>0</v>
      </c>
      <c r="K267" s="208" t="s">
        <v>143</v>
      </c>
      <c r="L267" s="46"/>
      <c r="M267" s="213" t="s">
        <v>19</v>
      </c>
      <c r="N267" s="214" t="s">
        <v>47</v>
      </c>
      <c r="O267" s="86"/>
      <c r="P267" s="215">
        <f>O267*H267</f>
        <v>0</v>
      </c>
      <c r="Q267" s="215">
        <v>0</v>
      </c>
      <c r="R267" s="215">
        <f>Q267*H267</f>
        <v>0</v>
      </c>
      <c r="S267" s="215">
        <v>0</v>
      </c>
      <c r="T267" s="216">
        <f>S267*H267</f>
        <v>0</v>
      </c>
      <c r="U267" s="40"/>
      <c r="V267" s="40"/>
      <c r="W267" s="40"/>
      <c r="X267" s="40"/>
      <c r="Y267" s="40"/>
      <c r="Z267" s="40"/>
      <c r="AA267" s="40"/>
      <c r="AB267" s="40"/>
      <c r="AC267" s="40"/>
      <c r="AD267" s="40"/>
      <c r="AE267" s="40"/>
      <c r="AR267" s="217" t="s">
        <v>237</v>
      </c>
      <c r="AT267" s="217" t="s">
        <v>139</v>
      </c>
      <c r="AU267" s="217" t="s">
        <v>86</v>
      </c>
      <c r="AY267" s="19" t="s">
        <v>136</v>
      </c>
      <c r="BE267" s="218">
        <f>IF(N267="základní",J267,0)</f>
        <v>0</v>
      </c>
      <c r="BF267" s="218">
        <f>IF(N267="snížená",J267,0)</f>
        <v>0</v>
      </c>
      <c r="BG267" s="218">
        <f>IF(N267="zákl. přenesená",J267,0)</f>
        <v>0</v>
      </c>
      <c r="BH267" s="218">
        <f>IF(N267="sníž. přenesená",J267,0)</f>
        <v>0</v>
      </c>
      <c r="BI267" s="218">
        <f>IF(N267="nulová",J267,0)</f>
        <v>0</v>
      </c>
      <c r="BJ267" s="19" t="s">
        <v>84</v>
      </c>
      <c r="BK267" s="218">
        <f>ROUND(I267*H267,2)</f>
        <v>0</v>
      </c>
      <c r="BL267" s="19" t="s">
        <v>237</v>
      </c>
      <c r="BM267" s="217" t="s">
        <v>1127</v>
      </c>
    </row>
    <row r="268" s="2" customFormat="1">
      <c r="A268" s="40"/>
      <c r="B268" s="41"/>
      <c r="C268" s="42"/>
      <c r="D268" s="219" t="s">
        <v>146</v>
      </c>
      <c r="E268" s="42"/>
      <c r="F268" s="220" t="s">
        <v>1128</v>
      </c>
      <c r="G268" s="42"/>
      <c r="H268" s="42"/>
      <c r="I268" s="221"/>
      <c r="J268" s="42"/>
      <c r="K268" s="42"/>
      <c r="L268" s="46"/>
      <c r="M268" s="222"/>
      <c r="N268" s="223"/>
      <c r="O268" s="86"/>
      <c r="P268" s="86"/>
      <c r="Q268" s="86"/>
      <c r="R268" s="86"/>
      <c r="S268" s="86"/>
      <c r="T268" s="87"/>
      <c r="U268" s="40"/>
      <c r="V268" s="40"/>
      <c r="W268" s="40"/>
      <c r="X268" s="40"/>
      <c r="Y268" s="40"/>
      <c r="Z268" s="40"/>
      <c r="AA268" s="40"/>
      <c r="AB268" s="40"/>
      <c r="AC268" s="40"/>
      <c r="AD268" s="40"/>
      <c r="AE268" s="40"/>
      <c r="AT268" s="19" t="s">
        <v>146</v>
      </c>
      <c r="AU268" s="19" t="s">
        <v>86</v>
      </c>
    </row>
    <row r="269" s="2" customFormat="1" ht="16.5" customHeight="1">
      <c r="A269" s="40"/>
      <c r="B269" s="41"/>
      <c r="C269" s="206" t="s">
        <v>623</v>
      </c>
      <c r="D269" s="206" t="s">
        <v>139</v>
      </c>
      <c r="E269" s="207" t="s">
        <v>1129</v>
      </c>
      <c r="F269" s="208" t="s">
        <v>1130</v>
      </c>
      <c r="G269" s="209" t="s">
        <v>457</v>
      </c>
      <c r="H269" s="210">
        <v>8</v>
      </c>
      <c r="I269" s="211"/>
      <c r="J269" s="212">
        <f>ROUND(I269*H269,2)</f>
        <v>0</v>
      </c>
      <c r="K269" s="208" t="s">
        <v>143</v>
      </c>
      <c r="L269" s="46"/>
      <c r="M269" s="213" t="s">
        <v>19</v>
      </c>
      <c r="N269" s="214" t="s">
        <v>47</v>
      </c>
      <c r="O269" s="86"/>
      <c r="P269" s="215">
        <f>O269*H269</f>
        <v>0</v>
      </c>
      <c r="Q269" s="215">
        <v>0</v>
      </c>
      <c r="R269" s="215">
        <f>Q269*H269</f>
        <v>0</v>
      </c>
      <c r="S269" s="215">
        <v>0</v>
      </c>
      <c r="T269" s="216">
        <f>S269*H269</f>
        <v>0</v>
      </c>
      <c r="U269" s="40"/>
      <c r="V269" s="40"/>
      <c r="W269" s="40"/>
      <c r="X269" s="40"/>
      <c r="Y269" s="40"/>
      <c r="Z269" s="40"/>
      <c r="AA269" s="40"/>
      <c r="AB269" s="40"/>
      <c r="AC269" s="40"/>
      <c r="AD269" s="40"/>
      <c r="AE269" s="40"/>
      <c r="AR269" s="217" t="s">
        <v>237</v>
      </c>
      <c r="AT269" s="217" t="s">
        <v>139</v>
      </c>
      <c r="AU269" s="217" t="s">
        <v>86</v>
      </c>
      <c r="AY269" s="19" t="s">
        <v>136</v>
      </c>
      <c r="BE269" s="218">
        <f>IF(N269="základní",J269,0)</f>
        <v>0</v>
      </c>
      <c r="BF269" s="218">
        <f>IF(N269="snížená",J269,0)</f>
        <v>0</v>
      </c>
      <c r="BG269" s="218">
        <f>IF(N269="zákl. přenesená",J269,0)</f>
        <v>0</v>
      </c>
      <c r="BH269" s="218">
        <f>IF(N269="sníž. přenesená",J269,0)</f>
        <v>0</v>
      </c>
      <c r="BI269" s="218">
        <f>IF(N269="nulová",J269,0)</f>
        <v>0</v>
      </c>
      <c r="BJ269" s="19" t="s">
        <v>84</v>
      </c>
      <c r="BK269" s="218">
        <f>ROUND(I269*H269,2)</f>
        <v>0</v>
      </c>
      <c r="BL269" s="19" t="s">
        <v>237</v>
      </c>
      <c r="BM269" s="217" t="s">
        <v>1131</v>
      </c>
    </row>
    <row r="270" s="2" customFormat="1">
      <c r="A270" s="40"/>
      <c r="B270" s="41"/>
      <c r="C270" s="42"/>
      <c r="D270" s="219" t="s">
        <v>146</v>
      </c>
      <c r="E270" s="42"/>
      <c r="F270" s="220" t="s">
        <v>1132</v>
      </c>
      <c r="G270" s="42"/>
      <c r="H270" s="42"/>
      <c r="I270" s="221"/>
      <c r="J270" s="42"/>
      <c r="K270" s="42"/>
      <c r="L270" s="46"/>
      <c r="M270" s="222"/>
      <c r="N270" s="223"/>
      <c r="O270" s="86"/>
      <c r="P270" s="86"/>
      <c r="Q270" s="86"/>
      <c r="R270" s="86"/>
      <c r="S270" s="86"/>
      <c r="T270" s="87"/>
      <c r="U270" s="40"/>
      <c r="V270" s="40"/>
      <c r="W270" s="40"/>
      <c r="X270" s="40"/>
      <c r="Y270" s="40"/>
      <c r="Z270" s="40"/>
      <c r="AA270" s="40"/>
      <c r="AB270" s="40"/>
      <c r="AC270" s="40"/>
      <c r="AD270" s="40"/>
      <c r="AE270" s="40"/>
      <c r="AT270" s="19" t="s">
        <v>146</v>
      </c>
      <c r="AU270" s="19" t="s">
        <v>86</v>
      </c>
    </row>
    <row r="271" s="2" customFormat="1" ht="21.75" customHeight="1">
      <c r="A271" s="40"/>
      <c r="B271" s="41"/>
      <c r="C271" s="206" t="s">
        <v>630</v>
      </c>
      <c r="D271" s="206" t="s">
        <v>139</v>
      </c>
      <c r="E271" s="207" t="s">
        <v>1133</v>
      </c>
      <c r="F271" s="208" t="s">
        <v>1134</v>
      </c>
      <c r="G271" s="209" t="s">
        <v>457</v>
      </c>
      <c r="H271" s="210">
        <v>22</v>
      </c>
      <c r="I271" s="211"/>
      <c r="J271" s="212">
        <f>ROUND(I271*H271,2)</f>
        <v>0</v>
      </c>
      <c r="K271" s="208" t="s">
        <v>143</v>
      </c>
      <c r="L271" s="46"/>
      <c r="M271" s="213" t="s">
        <v>19</v>
      </c>
      <c r="N271" s="214" t="s">
        <v>47</v>
      </c>
      <c r="O271" s="86"/>
      <c r="P271" s="215">
        <f>O271*H271</f>
        <v>0</v>
      </c>
      <c r="Q271" s="215">
        <v>0</v>
      </c>
      <c r="R271" s="215">
        <f>Q271*H271</f>
        <v>0</v>
      </c>
      <c r="S271" s="215">
        <v>0</v>
      </c>
      <c r="T271" s="216">
        <f>S271*H271</f>
        <v>0</v>
      </c>
      <c r="U271" s="40"/>
      <c r="V271" s="40"/>
      <c r="W271" s="40"/>
      <c r="X271" s="40"/>
      <c r="Y271" s="40"/>
      <c r="Z271" s="40"/>
      <c r="AA271" s="40"/>
      <c r="AB271" s="40"/>
      <c r="AC271" s="40"/>
      <c r="AD271" s="40"/>
      <c r="AE271" s="40"/>
      <c r="AR271" s="217" t="s">
        <v>237</v>
      </c>
      <c r="AT271" s="217" t="s">
        <v>139</v>
      </c>
      <c r="AU271" s="217" t="s">
        <v>86</v>
      </c>
      <c r="AY271" s="19" t="s">
        <v>136</v>
      </c>
      <c r="BE271" s="218">
        <f>IF(N271="základní",J271,0)</f>
        <v>0</v>
      </c>
      <c r="BF271" s="218">
        <f>IF(N271="snížená",J271,0)</f>
        <v>0</v>
      </c>
      <c r="BG271" s="218">
        <f>IF(N271="zákl. přenesená",J271,0)</f>
        <v>0</v>
      </c>
      <c r="BH271" s="218">
        <f>IF(N271="sníž. přenesená",J271,0)</f>
        <v>0</v>
      </c>
      <c r="BI271" s="218">
        <f>IF(N271="nulová",J271,0)</f>
        <v>0</v>
      </c>
      <c r="BJ271" s="19" t="s">
        <v>84</v>
      </c>
      <c r="BK271" s="218">
        <f>ROUND(I271*H271,2)</f>
        <v>0</v>
      </c>
      <c r="BL271" s="19" t="s">
        <v>237</v>
      </c>
      <c r="BM271" s="217" t="s">
        <v>1135</v>
      </c>
    </row>
    <row r="272" s="2" customFormat="1">
      <c r="A272" s="40"/>
      <c r="B272" s="41"/>
      <c r="C272" s="42"/>
      <c r="D272" s="219" t="s">
        <v>146</v>
      </c>
      <c r="E272" s="42"/>
      <c r="F272" s="220" t="s">
        <v>1136</v>
      </c>
      <c r="G272" s="42"/>
      <c r="H272" s="42"/>
      <c r="I272" s="221"/>
      <c r="J272" s="42"/>
      <c r="K272" s="42"/>
      <c r="L272" s="46"/>
      <c r="M272" s="222"/>
      <c r="N272" s="223"/>
      <c r="O272" s="86"/>
      <c r="P272" s="86"/>
      <c r="Q272" s="86"/>
      <c r="R272" s="86"/>
      <c r="S272" s="86"/>
      <c r="T272" s="87"/>
      <c r="U272" s="40"/>
      <c r="V272" s="40"/>
      <c r="W272" s="40"/>
      <c r="X272" s="40"/>
      <c r="Y272" s="40"/>
      <c r="Z272" s="40"/>
      <c r="AA272" s="40"/>
      <c r="AB272" s="40"/>
      <c r="AC272" s="40"/>
      <c r="AD272" s="40"/>
      <c r="AE272" s="40"/>
      <c r="AT272" s="19" t="s">
        <v>146</v>
      </c>
      <c r="AU272" s="19" t="s">
        <v>86</v>
      </c>
    </row>
    <row r="273" s="2" customFormat="1">
      <c r="A273" s="40"/>
      <c r="B273" s="41"/>
      <c r="C273" s="42"/>
      <c r="D273" s="226" t="s">
        <v>281</v>
      </c>
      <c r="E273" s="42"/>
      <c r="F273" s="247" t="s">
        <v>1137</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281</v>
      </c>
      <c r="AU273" s="19" t="s">
        <v>86</v>
      </c>
    </row>
    <row r="274" s="2" customFormat="1" ht="16.5" customHeight="1">
      <c r="A274" s="40"/>
      <c r="B274" s="41"/>
      <c r="C274" s="206" t="s">
        <v>635</v>
      </c>
      <c r="D274" s="206" t="s">
        <v>139</v>
      </c>
      <c r="E274" s="207" t="s">
        <v>1138</v>
      </c>
      <c r="F274" s="208" t="s">
        <v>1139</v>
      </c>
      <c r="G274" s="209" t="s">
        <v>457</v>
      </c>
      <c r="H274" s="210">
        <v>17</v>
      </c>
      <c r="I274" s="211"/>
      <c r="J274" s="212">
        <f>ROUND(I274*H274,2)</f>
        <v>0</v>
      </c>
      <c r="K274" s="208" t="s">
        <v>143</v>
      </c>
      <c r="L274" s="46"/>
      <c r="M274" s="213" t="s">
        <v>19</v>
      </c>
      <c r="N274" s="214" t="s">
        <v>47</v>
      </c>
      <c r="O274" s="86"/>
      <c r="P274" s="215">
        <f>O274*H274</f>
        <v>0</v>
      </c>
      <c r="Q274" s="215">
        <v>0</v>
      </c>
      <c r="R274" s="215">
        <f>Q274*H274</f>
        <v>0</v>
      </c>
      <c r="S274" s="215">
        <v>0</v>
      </c>
      <c r="T274" s="216">
        <f>S274*H274</f>
        <v>0</v>
      </c>
      <c r="U274" s="40"/>
      <c r="V274" s="40"/>
      <c r="W274" s="40"/>
      <c r="X274" s="40"/>
      <c r="Y274" s="40"/>
      <c r="Z274" s="40"/>
      <c r="AA274" s="40"/>
      <c r="AB274" s="40"/>
      <c r="AC274" s="40"/>
      <c r="AD274" s="40"/>
      <c r="AE274" s="40"/>
      <c r="AR274" s="217" t="s">
        <v>237</v>
      </c>
      <c r="AT274" s="217" t="s">
        <v>139</v>
      </c>
      <c r="AU274" s="217" t="s">
        <v>86</v>
      </c>
      <c r="AY274" s="19" t="s">
        <v>136</v>
      </c>
      <c r="BE274" s="218">
        <f>IF(N274="základní",J274,0)</f>
        <v>0</v>
      </c>
      <c r="BF274" s="218">
        <f>IF(N274="snížená",J274,0)</f>
        <v>0</v>
      </c>
      <c r="BG274" s="218">
        <f>IF(N274="zákl. přenesená",J274,0)</f>
        <v>0</v>
      </c>
      <c r="BH274" s="218">
        <f>IF(N274="sníž. přenesená",J274,0)</f>
        <v>0</v>
      </c>
      <c r="BI274" s="218">
        <f>IF(N274="nulová",J274,0)</f>
        <v>0</v>
      </c>
      <c r="BJ274" s="19" t="s">
        <v>84</v>
      </c>
      <c r="BK274" s="218">
        <f>ROUND(I274*H274,2)</f>
        <v>0</v>
      </c>
      <c r="BL274" s="19" t="s">
        <v>237</v>
      </c>
      <c r="BM274" s="217" t="s">
        <v>1140</v>
      </c>
    </row>
    <row r="275" s="2" customFormat="1">
      <c r="A275" s="40"/>
      <c r="B275" s="41"/>
      <c r="C275" s="42"/>
      <c r="D275" s="219" t="s">
        <v>146</v>
      </c>
      <c r="E275" s="42"/>
      <c r="F275" s="220" t="s">
        <v>1141</v>
      </c>
      <c r="G275" s="42"/>
      <c r="H275" s="42"/>
      <c r="I275" s="221"/>
      <c r="J275" s="42"/>
      <c r="K275" s="42"/>
      <c r="L275" s="46"/>
      <c r="M275" s="222"/>
      <c r="N275" s="223"/>
      <c r="O275" s="86"/>
      <c r="P275" s="86"/>
      <c r="Q275" s="86"/>
      <c r="R275" s="86"/>
      <c r="S275" s="86"/>
      <c r="T275" s="87"/>
      <c r="U275" s="40"/>
      <c r="V275" s="40"/>
      <c r="W275" s="40"/>
      <c r="X275" s="40"/>
      <c r="Y275" s="40"/>
      <c r="Z275" s="40"/>
      <c r="AA275" s="40"/>
      <c r="AB275" s="40"/>
      <c r="AC275" s="40"/>
      <c r="AD275" s="40"/>
      <c r="AE275" s="40"/>
      <c r="AT275" s="19" t="s">
        <v>146</v>
      </c>
      <c r="AU275" s="19" t="s">
        <v>86</v>
      </c>
    </row>
    <row r="276" s="2" customFormat="1" ht="16.5" customHeight="1">
      <c r="A276" s="40"/>
      <c r="B276" s="41"/>
      <c r="C276" s="206" t="s">
        <v>641</v>
      </c>
      <c r="D276" s="206" t="s">
        <v>139</v>
      </c>
      <c r="E276" s="207" t="s">
        <v>1142</v>
      </c>
      <c r="F276" s="208" t="s">
        <v>1143</v>
      </c>
      <c r="G276" s="209" t="s">
        <v>457</v>
      </c>
      <c r="H276" s="210">
        <v>2</v>
      </c>
      <c r="I276" s="211"/>
      <c r="J276" s="212">
        <f>ROUND(I276*H276,2)</f>
        <v>0</v>
      </c>
      <c r="K276" s="208" t="s">
        <v>143</v>
      </c>
      <c r="L276" s="46"/>
      <c r="M276" s="213" t="s">
        <v>19</v>
      </c>
      <c r="N276" s="214" t="s">
        <v>47</v>
      </c>
      <c r="O276" s="86"/>
      <c r="P276" s="215">
        <f>O276*H276</f>
        <v>0</v>
      </c>
      <c r="Q276" s="215">
        <v>0</v>
      </c>
      <c r="R276" s="215">
        <f>Q276*H276</f>
        <v>0</v>
      </c>
      <c r="S276" s="215">
        <v>0</v>
      </c>
      <c r="T276" s="216">
        <f>S276*H276</f>
        <v>0</v>
      </c>
      <c r="U276" s="40"/>
      <c r="V276" s="40"/>
      <c r="W276" s="40"/>
      <c r="X276" s="40"/>
      <c r="Y276" s="40"/>
      <c r="Z276" s="40"/>
      <c r="AA276" s="40"/>
      <c r="AB276" s="40"/>
      <c r="AC276" s="40"/>
      <c r="AD276" s="40"/>
      <c r="AE276" s="40"/>
      <c r="AR276" s="217" t="s">
        <v>237</v>
      </c>
      <c r="AT276" s="217" t="s">
        <v>139</v>
      </c>
      <c r="AU276" s="217" t="s">
        <v>86</v>
      </c>
      <c r="AY276" s="19" t="s">
        <v>136</v>
      </c>
      <c r="BE276" s="218">
        <f>IF(N276="základní",J276,0)</f>
        <v>0</v>
      </c>
      <c r="BF276" s="218">
        <f>IF(N276="snížená",J276,0)</f>
        <v>0</v>
      </c>
      <c r="BG276" s="218">
        <f>IF(N276="zákl. přenesená",J276,0)</f>
        <v>0</v>
      </c>
      <c r="BH276" s="218">
        <f>IF(N276="sníž. přenesená",J276,0)</f>
        <v>0</v>
      </c>
      <c r="BI276" s="218">
        <f>IF(N276="nulová",J276,0)</f>
        <v>0</v>
      </c>
      <c r="BJ276" s="19" t="s">
        <v>84</v>
      </c>
      <c r="BK276" s="218">
        <f>ROUND(I276*H276,2)</f>
        <v>0</v>
      </c>
      <c r="BL276" s="19" t="s">
        <v>237</v>
      </c>
      <c r="BM276" s="217" t="s">
        <v>1144</v>
      </c>
    </row>
    <row r="277" s="2" customFormat="1">
      <c r="A277" s="40"/>
      <c r="B277" s="41"/>
      <c r="C277" s="42"/>
      <c r="D277" s="219" t="s">
        <v>146</v>
      </c>
      <c r="E277" s="42"/>
      <c r="F277" s="220" t="s">
        <v>1145</v>
      </c>
      <c r="G277" s="42"/>
      <c r="H277" s="42"/>
      <c r="I277" s="221"/>
      <c r="J277" s="42"/>
      <c r="K277" s="42"/>
      <c r="L277" s="46"/>
      <c r="M277" s="222"/>
      <c r="N277" s="223"/>
      <c r="O277" s="86"/>
      <c r="P277" s="86"/>
      <c r="Q277" s="86"/>
      <c r="R277" s="86"/>
      <c r="S277" s="86"/>
      <c r="T277" s="87"/>
      <c r="U277" s="40"/>
      <c r="V277" s="40"/>
      <c r="W277" s="40"/>
      <c r="X277" s="40"/>
      <c r="Y277" s="40"/>
      <c r="Z277" s="40"/>
      <c r="AA277" s="40"/>
      <c r="AB277" s="40"/>
      <c r="AC277" s="40"/>
      <c r="AD277" s="40"/>
      <c r="AE277" s="40"/>
      <c r="AT277" s="19" t="s">
        <v>146</v>
      </c>
      <c r="AU277" s="19" t="s">
        <v>86</v>
      </c>
    </row>
    <row r="278" s="2" customFormat="1" ht="24.15" customHeight="1">
      <c r="A278" s="40"/>
      <c r="B278" s="41"/>
      <c r="C278" s="206" t="s">
        <v>646</v>
      </c>
      <c r="D278" s="206" t="s">
        <v>139</v>
      </c>
      <c r="E278" s="207" t="s">
        <v>1146</v>
      </c>
      <c r="F278" s="208" t="s">
        <v>1147</v>
      </c>
      <c r="G278" s="209" t="s">
        <v>457</v>
      </c>
      <c r="H278" s="210">
        <v>1</v>
      </c>
      <c r="I278" s="211"/>
      <c r="J278" s="212">
        <f>ROUND(I278*H278,2)</f>
        <v>0</v>
      </c>
      <c r="K278" s="208" t="s">
        <v>143</v>
      </c>
      <c r="L278" s="46"/>
      <c r="M278" s="213" t="s">
        <v>19</v>
      </c>
      <c r="N278" s="214" t="s">
        <v>47</v>
      </c>
      <c r="O278" s="86"/>
      <c r="P278" s="215">
        <f>O278*H278</f>
        <v>0</v>
      </c>
      <c r="Q278" s="215">
        <v>0</v>
      </c>
      <c r="R278" s="215">
        <f>Q278*H278</f>
        <v>0</v>
      </c>
      <c r="S278" s="215">
        <v>0</v>
      </c>
      <c r="T278" s="216">
        <f>S278*H278</f>
        <v>0</v>
      </c>
      <c r="U278" s="40"/>
      <c r="V278" s="40"/>
      <c r="W278" s="40"/>
      <c r="X278" s="40"/>
      <c r="Y278" s="40"/>
      <c r="Z278" s="40"/>
      <c r="AA278" s="40"/>
      <c r="AB278" s="40"/>
      <c r="AC278" s="40"/>
      <c r="AD278" s="40"/>
      <c r="AE278" s="40"/>
      <c r="AR278" s="217" t="s">
        <v>237</v>
      </c>
      <c r="AT278" s="217" t="s">
        <v>139</v>
      </c>
      <c r="AU278" s="217" t="s">
        <v>86</v>
      </c>
      <c r="AY278" s="19" t="s">
        <v>136</v>
      </c>
      <c r="BE278" s="218">
        <f>IF(N278="základní",J278,0)</f>
        <v>0</v>
      </c>
      <c r="BF278" s="218">
        <f>IF(N278="snížená",J278,0)</f>
        <v>0</v>
      </c>
      <c r="BG278" s="218">
        <f>IF(N278="zákl. přenesená",J278,0)</f>
        <v>0</v>
      </c>
      <c r="BH278" s="218">
        <f>IF(N278="sníž. přenesená",J278,0)</f>
        <v>0</v>
      </c>
      <c r="BI278" s="218">
        <f>IF(N278="nulová",J278,0)</f>
        <v>0</v>
      </c>
      <c r="BJ278" s="19" t="s">
        <v>84</v>
      </c>
      <c r="BK278" s="218">
        <f>ROUND(I278*H278,2)</f>
        <v>0</v>
      </c>
      <c r="BL278" s="19" t="s">
        <v>237</v>
      </c>
      <c r="BM278" s="217" t="s">
        <v>1148</v>
      </c>
    </row>
    <row r="279" s="2" customFormat="1">
      <c r="A279" s="40"/>
      <c r="B279" s="41"/>
      <c r="C279" s="42"/>
      <c r="D279" s="219" t="s">
        <v>146</v>
      </c>
      <c r="E279" s="42"/>
      <c r="F279" s="220" t="s">
        <v>1149</v>
      </c>
      <c r="G279" s="42"/>
      <c r="H279" s="42"/>
      <c r="I279" s="221"/>
      <c r="J279" s="42"/>
      <c r="K279" s="42"/>
      <c r="L279" s="46"/>
      <c r="M279" s="222"/>
      <c r="N279" s="223"/>
      <c r="O279" s="86"/>
      <c r="P279" s="86"/>
      <c r="Q279" s="86"/>
      <c r="R279" s="86"/>
      <c r="S279" s="86"/>
      <c r="T279" s="87"/>
      <c r="U279" s="40"/>
      <c r="V279" s="40"/>
      <c r="W279" s="40"/>
      <c r="X279" s="40"/>
      <c r="Y279" s="40"/>
      <c r="Z279" s="40"/>
      <c r="AA279" s="40"/>
      <c r="AB279" s="40"/>
      <c r="AC279" s="40"/>
      <c r="AD279" s="40"/>
      <c r="AE279" s="40"/>
      <c r="AT279" s="19" t="s">
        <v>146</v>
      </c>
      <c r="AU279" s="19" t="s">
        <v>86</v>
      </c>
    </row>
    <row r="280" s="2" customFormat="1" ht="24.15" customHeight="1">
      <c r="A280" s="40"/>
      <c r="B280" s="41"/>
      <c r="C280" s="206" t="s">
        <v>652</v>
      </c>
      <c r="D280" s="206" t="s">
        <v>139</v>
      </c>
      <c r="E280" s="207" t="s">
        <v>1150</v>
      </c>
      <c r="F280" s="208" t="s">
        <v>1151</v>
      </c>
      <c r="G280" s="209" t="s">
        <v>457</v>
      </c>
      <c r="H280" s="210">
        <v>4</v>
      </c>
      <c r="I280" s="211"/>
      <c r="J280" s="212">
        <f>ROUND(I280*H280,2)</f>
        <v>0</v>
      </c>
      <c r="K280" s="208" t="s">
        <v>143</v>
      </c>
      <c r="L280" s="46"/>
      <c r="M280" s="213" t="s">
        <v>19</v>
      </c>
      <c r="N280" s="214" t="s">
        <v>47</v>
      </c>
      <c r="O280" s="86"/>
      <c r="P280" s="215">
        <f>O280*H280</f>
        <v>0</v>
      </c>
      <c r="Q280" s="215">
        <v>0</v>
      </c>
      <c r="R280" s="215">
        <f>Q280*H280</f>
        <v>0</v>
      </c>
      <c r="S280" s="215">
        <v>0</v>
      </c>
      <c r="T280" s="216">
        <f>S280*H280</f>
        <v>0</v>
      </c>
      <c r="U280" s="40"/>
      <c r="V280" s="40"/>
      <c r="W280" s="40"/>
      <c r="X280" s="40"/>
      <c r="Y280" s="40"/>
      <c r="Z280" s="40"/>
      <c r="AA280" s="40"/>
      <c r="AB280" s="40"/>
      <c r="AC280" s="40"/>
      <c r="AD280" s="40"/>
      <c r="AE280" s="40"/>
      <c r="AR280" s="217" t="s">
        <v>237</v>
      </c>
      <c r="AT280" s="217" t="s">
        <v>139</v>
      </c>
      <c r="AU280" s="217" t="s">
        <v>86</v>
      </c>
      <c r="AY280" s="19" t="s">
        <v>136</v>
      </c>
      <c r="BE280" s="218">
        <f>IF(N280="základní",J280,0)</f>
        <v>0</v>
      </c>
      <c r="BF280" s="218">
        <f>IF(N280="snížená",J280,0)</f>
        <v>0</v>
      </c>
      <c r="BG280" s="218">
        <f>IF(N280="zákl. přenesená",J280,0)</f>
        <v>0</v>
      </c>
      <c r="BH280" s="218">
        <f>IF(N280="sníž. přenesená",J280,0)</f>
        <v>0</v>
      </c>
      <c r="BI280" s="218">
        <f>IF(N280="nulová",J280,0)</f>
        <v>0</v>
      </c>
      <c r="BJ280" s="19" t="s">
        <v>84</v>
      </c>
      <c r="BK280" s="218">
        <f>ROUND(I280*H280,2)</f>
        <v>0</v>
      </c>
      <c r="BL280" s="19" t="s">
        <v>237</v>
      </c>
      <c r="BM280" s="217" t="s">
        <v>1152</v>
      </c>
    </row>
    <row r="281" s="2" customFormat="1">
      <c r="A281" s="40"/>
      <c r="B281" s="41"/>
      <c r="C281" s="42"/>
      <c r="D281" s="219" t="s">
        <v>146</v>
      </c>
      <c r="E281" s="42"/>
      <c r="F281" s="220" t="s">
        <v>1153</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146</v>
      </c>
      <c r="AU281" s="19" t="s">
        <v>86</v>
      </c>
    </row>
    <row r="282" s="2" customFormat="1" ht="24.15" customHeight="1">
      <c r="A282" s="40"/>
      <c r="B282" s="41"/>
      <c r="C282" s="206" t="s">
        <v>657</v>
      </c>
      <c r="D282" s="206" t="s">
        <v>139</v>
      </c>
      <c r="E282" s="207" t="s">
        <v>1154</v>
      </c>
      <c r="F282" s="208" t="s">
        <v>1155</v>
      </c>
      <c r="G282" s="209" t="s">
        <v>457</v>
      </c>
      <c r="H282" s="210">
        <v>2</v>
      </c>
      <c r="I282" s="211"/>
      <c r="J282" s="212">
        <f>ROUND(I282*H282,2)</f>
        <v>0</v>
      </c>
      <c r="K282" s="208" t="s">
        <v>143</v>
      </c>
      <c r="L282" s="46"/>
      <c r="M282" s="213" t="s">
        <v>19</v>
      </c>
      <c r="N282" s="214" t="s">
        <v>47</v>
      </c>
      <c r="O282" s="86"/>
      <c r="P282" s="215">
        <f>O282*H282</f>
        <v>0</v>
      </c>
      <c r="Q282" s="215">
        <v>0</v>
      </c>
      <c r="R282" s="215">
        <f>Q282*H282</f>
        <v>0</v>
      </c>
      <c r="S282" s="215">
        <v>0</v>
      </c>
      <c r="T282" s="216">
        <f>S282*H282</f>
        <v>0</v>
      </c>
      <c r="U282" s="40"/>
      <c r="V282" s="40"/>
      <c r="W282" s="40"/>
      <c r="X282" s="40"/>
      <c r="Y282" s="40"/>
      <c r="Z282" s="40"/>
      <c r="AA282" s="40"/>
      <c r="AB282" s="40"/>
      <c r="AC282" s="40"/>
      <c r="AD282" s="40"/>
      <c r="AE282" s="40"/>
      <c r="AR282" s="217" t="s">
        <v>237</v>
      </c>
      <c r="AT282" s="217" t="s">
        <v>139</v>
      </c>
      <c r="AU282" s="217" t="s">
        <v>86</v>
      </c>
      <c r="AY282" s="19" t="s">
        <v>136</v>
      </c>
      <c r="BE282" s="218">
        <f>IF(N282="základní",J282,0)</f>
        <v>0</v>
      </c>
      <c r="BF282" s="218">
        <f>IF(N282="snížená",J282,0)</f>
        <v>0</v>
      </c>
      <c r="BG282" s="218">
        <f>IF(N282="zákl. přenesená",J282,0)</f>
        <v>0</v>
      </c>
      <c r="BH282" s="218">
        <f>IF(N282="sníž. přenesená",J282,0)</f>
        <v>0</v>
      </c>
      <c r="BI282" s="218">
        <f>IF(N282="nulová",J282,0)</f>
        <v>0</v>
      </c>
      <c r="BJ282" s="19" t="s">
        <v>84</v>
      </c>
      <c r="BK282" s="218">
        <f>ROUND(I282*H282,2)</f>
        <v>0</v>
      </c>
      <c r="BL282" s="19" t="s">
        <v>237</v>
      </c>
      <c r="BM282" s="217" t="s">
        <v>1156</v>
      </c>
    </row>
    <row r="283" s="2" customFormat="1">
      <c r="A283" s="40"/>
      <c r="B283" s="41"/>
      <c r="C283" s="42"/>
      <c r="D283" s="219" t="s">
        <v>146</v>
      </c>
      <c r="E283" s="42"/>
      <c r="F283" s="220" t="s">
        <v>1157</v>
      </c>
      <c r="G283" s="42"/>
      <c r="H283" s="42"/>
      <c r="I283" s="221"/>
      <c r="J283" s="42"/>
      <c r="K283" s="42"/>
      <c r="L283" s="46"/>
      <c r="M283" s="222"/>
      <c r="N283" s="223"/>
      <c r="O283" s="86"/>
      <c r="P283" s="86"/>
      <c r="Q283" s="86"/>
      <c r="R283" s="86"/>
      <c r="S283" s="86"/>
      <c r="T283" s="87"/>
      <c r="U283" s="40"/>
      <c r="V283" s="40"/>
      <c r="W283" s="40"/>
      <c r="X283" s="40"/>
      <c r="Y283" s="40"/>
      <c r="Z283" s="40"/>
      <c r="AA283" s="40"/>
      <c r="AB283" s="40"/>
      <c r="AC283" s="40"/>
      <c r="AD283" s="40"/>
      <c r="AE283" s="40"/>
      <c r="AT283" s="19" t="s">
        <v>146</v>
      </c>
      <c r="AU283" s="19" t="s">
        <v>86</v>
      </c>
    </row>
    <row r="284" s="2" customFormat="1" ht="24.15" customHeight="1">
      <c r="A284" s="40"/>
      <c r="B284" s="41"/>
      <c r="C284" s="206" t="s">
        <v>661</v>
      </c>
      <c r="D284" s="206" t="s">
        <v>139</v>
      </c>
      <c r="E284" s="207" t="s">
        <v>1158</v>
      </c>
      <c r="F284" s="208" t="s">
        <v>1159</v>
      </c>
      <c r="G284" s="209" t="s">
        <v>457</v>
      </c>
      <c r="H284" s="210">
        <v>1</v>
      </c>
      <c r="I284" s="211"/>
      <c r="J284" s="212">
        <f>ROUND(I284*H284,2)</f>
        <v>0</v>
      </c>
      <c r="K284" s="208" t="s">
        <v>143</v>
      </c>
      <c r="L284" s="46"/>
      <c r="M284" s="213" t="s">
        <v>19</v>
      </c>
      <c r="N284" s="214" t="s">
        <v>47</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237</v>
      </c>
      <c r="AT284" s="217" t="s">
        <v>139</v>
      </c>
      <c r="AU284" s="217" t="s">
        <v>86</v>
      </c>
      <c r="AY284" s="19" t="s">
        <v>136</v>
      </c>
      <c r="BE284" s="218">
        <f>IF(N284="základní",J284,0)</f>
        <v>0</v>
      </c>
      <c r="BF284" s="218">
        <f>IF(N284="snížená",J284,0)</f>
        <v>0</v>
      </c>
      <c r="BG284" s="218">
        <f>IF(N284="zákl. přenesená",J284,0)</f>
        <v>0</v>
      </c>
      <c r="BH284" s="218">
        <f>IF(N284="sníž. přenesená",J284,0)</f>
        <v>0</v>
      </c>
      <c r="BI284" s="218">
        <f>IF(N284="nulová",J284,0)</f>
        <v>0</v>
      </c>
      <c r="BJ284" s="19" t="s">
        <v>84</v>
      </c>
      <c r="BK284" s="218">
        <f>ROUND(I284*H284,2)</f>
        <v>0</v>
      </c>
      <c r="BL284" s="19" t="s">
        <v>237</v>
      </c>
      <c r="BM284" s="217" t="s">
        <v>1160</v>
      </c>
    </row>
    <row r="285" s="2" customFormat="1">
      <c r="A285" s="40"/>
      <c r="B285" s="41"/>
      <c r="C285" s="42"/>
      <c r="D285" s="219" t="s">
        <v>146</v>
      </c>
      <c r="E285" s="42"/>
      <c r="F285" s="220" t="s">
        <v>1161</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146</v>
      </c>
      <c r="AU285" s="19" t="s">
        <v>86</v>
      </c>
    </row>
    <row r="286" s="2" customFormat="1" ht="16.5" customHeight="1">
      <c r="A286" s="40"/>
      <c r="B286" s="41"/>
      <c r="C286" s="206" t="s">
        <v>666</v>
      </c>
      <c r="D286" s="206" t="s">
        <v>139</v>
      </c>
      <c r="E286" s="207" t="s">
        <v>1162</v>
      </c>
      <c r="F286" s="208" t="s">
        <v>1163</v>
      </c>
      <c r="G286" s="209" t="s">
        <v>457</v>
      </c>
      <c r="H286" s="210">
        <v>4</v>
      </c>
      <c r="I286" s="211"/>
      <c r="J286" s="212">
        <f>ROUND(I286*H286,2)</f>
        <v>0</v>
      </c>
      <c r="K286" s="208" t="s">
        <v>143</v>
      </c>
      <c r="L286" s="46"/>
      <c r="M286" s="213" t="s">
        <v>19</v>
      </c>
      <c r="N286" s="214" t="s">
        <v>47</v>
      </c>
      <c r="O286" s="86"/>
      <c r="P286" s="215">
        <f>O286*H286</f>
        <v>0</v>
      </c>
      <c r="Q286" s="215">
        <v>0</v>
      </c>
      <c r="R286" s="215">
        <f>Q286*H286</f>
        <v>0</v>
      </c>
      <c r="S286" s="215">
        <v>0</v>
      </c>
      <c r="T286" s="216">
        <f>S286*H286</f>
        <v>0</v>
      </c>
      <c r="U286" s="40"/>
      <c r="V286" s="40"/>
      <c r="W286" s="40"/>
      <c r="X286" s="40"/>
      <c r="Y286" s="40"/>
      <c r="Z286" s="40"/>
      <c r="AA286" s="40"/>
      <c r="AB286" s="40"/>
      <c r="AC286" s="40"/>
      <c r="AD286" s="40"/>
      <c r="AE286" s="40"/>
      <c r="AR286" s="217" t="s">
        <v>237</v>
      </c>
      <c r="AT286" s="217" t="s">
        <v>139</v>
      </c>
      <c r="AU286" s="217" t="s">
        <v>86</v>
      </c>
      <c r="AY286" s="19" t="s">
        <v>136</v>
      </c>
      <c r="BE286" s="218">
        <f>IF(N286="základní",J286,0)</f>
        <v>0</v>
      </c>
      <c r="BF286" s="218">
        <f>IF(N286="snížená",J286,0)</f>
        <v>0</v>
      </c>
      <c r="BG286" s="218">
        <f>IF(N286="zákl. přenesená",J286,0)</f>
        <v>0</v>
      </c>
      <c r="BH286" s="218">
        <f>IF(N286="sníž. přenesená",J286,0)</f>
        <v>0</v>
      </c>
      <c r="BI286" s="218">
        <f>IF(N286="nulová",J286,0)</f>
        <v>0</v>
      </c>
      <c r="BJ286" s="19" t="s">
        <v>84</v>
      </c>
      <c r="BK286" s="218">
        <f>ROUND(I286*H286,2)</f>
        <v>0</v>
      </c>
      <c r="BL286" s="19" t="s">
        <v>237</v>
      </c>
      <c r="BM286" s="217" t="s">
        <v>1164</v>
      </c>
    </row>
    <row r="287" s="2" customFormat="1">
      <c r="A287" s="40"/>
      <c r="B287" s="41"/>
      <c r="C287" s="42"/>
      <c r="D287" s="219" t="s">
        <v>146</v>
      </c>
      <c r="E287" s="42"/>
      <c r="F287" s="220" t="s">
        <v>1165</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146</v>
      </c>
      <c r="AU287" s="19" t="s">
        <v>86</v>
      </c>
    </row>
    <row r="288" s="2" customFormat="1" ht="16.5" customHeight="1">
      <c r="A288" s="40"/>
      <c r="B288" s="41"/>
      <c r="C288" s="206" t="s">
        <v>671</v>
      </c>
      <c r="D288" s="206" t="s">
        <v>139</v>
      </c>
      <c r="E288" s="207" t="s">
        <v>1166</v>
      </c>
      <c r="F288" s="208" t="s">
        <v>1167</v>
      </c>
      <c r="G288" s="209" t="s">
        <v>457</v>
      </c>
      <c r="H288" s="210">
        <v>6</v>
      </c>
      <c r="I288" s="211"/>
      <c r="J288" s="212">
        <f>ROUND(I288*H288,2)</f>
        <v>0</v>
      </c>
      <c r="K288" s="208" t="s">
        <v>143</v>
      </c>
      <c r="L288" s="46"/>
      <c r="M288" s="213" t="s">
        <v>19</v>
      </c>
      <c r="N288" s="214" t="s">
        <v>47</v>
      </c>
      <c r="O288" s="86"/>
      <c r="P288" s="215">
        <f>O288*H288</f>
        <v>0</v>
      </c>
      <c r="Q288" s="215">
        <v>0</v>
      </c>
      <c r="R288" s="215">
        <f>Q288*H288</f>
        <v>0</v>
      </c>
      <c r="S288" s="215">
        <v>0</v>
      </c>
      <c r="T288" s="216">
        <f>S288*H288</f>
        <v>0</v>
      </c>
      <c r="U288" s="40"/>
      <c r="V288" s="40"/>
      <c r="W288" s="40"/>
      <c r="X288" s="40"/>
      <c r="Y288" s="40"/>
      <c r="Z288" s="40"/>
      <c r="AA288" s="40"/>
      <c r="AB288" s="40"/>
      <c r="AC288" s="40"/>
      <c r="AD288" s="40"/>
      <c r="AE288" s="40"/>
      <c r="AR288" s="217" t="s">
        <v>237</v>
      </c>
      <c r="AT288" s="217" t="s">
        <v>139</v>
      </c>
      <c r="AU288" s="217" t="s">
        <v>86</v>
      </c>
      <c r="AY288" s="19" t="s">
        <v>136</v>
      </c>
      <c r="BE288" s="218">
        <f>IF(N288="základní",J288,0)</f>
        <v>0</v>
      </c>
      <c r="BF288" s="218">
        <f>IF(N288="snížená",J288,0)</f>
        <v>0</v>
      </c>
      <c r="BG288" s="218">
        <f>IF(N288="zákl. přenesená",J288,0)</f>
        <v>0</v>
      </c>
      <c r="BH288" s="218">
        <f>IF(N288="sníž. přenesená",J288,0)</f>
        <v>0</v>
      </c>
      <c r="BI288" s="218">
        <f>IF(N288="nulová",J288,0)</f>
        <v>0</v>
      </c>
      <c r="BJ288" s="19" t="s">
        <v>84</v>
      </c>
      <c r="BK288" s="218">
        <f>ROUND(I288*H288,2)</f>
        <v>0</v>
      </c>
      <c r="BL288" s="19" t="s">
        <v>237</v>
      </c>
      <c r="BM288" s="217" t="s">
        <v>1168</v>
      </c>
    </row>
    <row r="289" s="2" customFormat="1">
      <c r="A289" s="40"/>
      <c r="B289" s="41"/>
      <c r="C289" s="42"/>
      <c r="D289" s="219" t="s">
        <v>146</v>
      </c>
      <c r="E289" s="42"/>
      <c r="F289" s="220" t="s">
        <v>1169</v>
      </c>
      <c r="G289" s="42"/>
      <c r="H289" s="42"/>
      <c r="I289" s="221"/>
      <c r="J289" s="42"/>
      <c r="K289" s="42"/>
      <c r="L289" s="46"/>
      <c r="M289" s="222"/>
      <c r="N289" s="223"/>
      <c r="O289" s="86"/>
      <c r="P289" s="86"/>
      <c r="Q289" s="86"/>
      <c r="R289" s="86"/>
      <c r="S289" s="86"/>
      <c r="T289" s="87"/>
      <c r="U289" s="40"/>
      <c r="V289" s="40"/>
      <c r="W289" s="40"/>
      <c r="X289" s="40"/>
      <c r="Y289" s="40"/>
      <c r="Z289" s="40"/>
      <c r="AA289" s="40"/>
      <c r="AB289" s="40"/>
      <c r="AC289" s="40"/>
      <c r="AD289" s="40"/>
      <c r="AE289" s="40"/>
      <c r="AT289" s="19" t="s">
        <v>146</v>
      </c>
      <c r="AU289" s="19" t="s">
        <v>86</v>
      </c>
    </row>
    <row r="290" s="2" customFormat="1" ht="16.5" customHeight="1">
      <c r="A290" s="40"/>
      <c r="B290" s="41"/>
      <c r="C290" s="206" t="s">
        <v>676</v>
      </c>
      <c r="D290" s="206" t="s">
        <v>139</v>
      </c>
      <c r="E290" s="207" t="s">
        <v>1170</v>
      </c>
      <c r="F290" s="208" t="s">
        <v>1171</v>
      </c>
      <c r="G290" s="209" t="s">
        <v>259</v>
      </c>
      <c r="H290" s="210">
        <v>22</v>
      </c>
      <c r="I290" s="211"/>
      <c r="J290" s="212">
        <f>ROUND(I290*H290,2)</f>
        <v>0</v>
      </c>
      <c r="K290" s="208" t="s">
        <v>143</v>
      </c>
      <c r="L290" s="46"/>
      <c r="M290" s="213" t="s">
        <v>19</v>
      </c>
      <c r="N290" s="214" t="s">
        <v>47</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237</v>
      </c>
      <c r="AT290" s="217" t="s">
        <v>139</v>
      </c>
      <c r="AU290" s="217" t="s">
        <v>86</v>
      </c>
      <c r="AY290" s="19" t="s">
        <v>136</v>
      </c>
      <c r="BE290" s="218">
        <f>IF(N290="základní",J290,0)</f>
        <v>0</v>
      </c>
      <c r="BF290" s="218">
        <f>IF(N290="snížená",J290,0)</f>
        <v>0</v>
      </c>
      <c r="BG290" s="218">
        <f>IF(N290="zákl. přenesená",J290,0)</f>
        <v>0</v>
      </c>
      <c r="BH290" s="218">
        <f>IF(N290="sníž. přenesená",J290,0)</f>
        <v>0</v>
      </c>
      <c r="BI290" s="218">
        <f>IF(N290="nulová",J290,0)</f>
        <v>0</v>
      </c>
      <c r="BJ290" s="19" t="s">
        <v>84</v>
      </c>
      <c r="BK290" s="218">
        <f>ROUND(I290*H290,2)</f>
        <v>0</v>
      </c>
      <c r="BL290" s="19" t="s">
        <v>237</v>
      </c>
      <c r="BM290" s="217" t="s">
        <v>1172</v>
      </c>
    </row>
    <row r="291" s="2" customFormat="1">
      <c r="A291" s="40"/>
      <c r="B291" s="41"/>
      <c r="C291" s="42"/>
      <c r="D291" s="219" t="s">
        <v>146</v>
      </c>
      <c r="E291" s="42"/>
      <c r="F291" s="220" t="s">
        <v>1173</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146</v>
      </c>
      <c r="AU291" s="19" t="s">
        <v>86</v>
      </c>
    </row>
    <row r="292" s="2" customFormat="1">
      <c r="A292" s="40"/>
      <c r="B292" s="41"/>
      <c r="C292" s="42"/>
      <c r="D292" s="226" t="s">
        <v>281</v>
      </c>
      <c r="E292" s="42"/>
      <c r="F292" s="247" t="s">
        <v>1174</v>
      </c>
      <c r="G292" s="42"/>
      <c r="H292" s="42"/>
      <c r="I292" s="221"/>
      <c r="J292" s="42"/>
      <c r="K292" s="42"/>
      <c r="L292" s="46"/>
      <c r="M292" s="222"/>
      <c r="N292" s="223"/>
      <c r="O292" s="86"/>
      <c r="P292" s="86"/>
      <c r="Q292" s="86"/>
      <c r="R292" s="86"/>
      <c r="S292" s="86"/>
      <c r="T292" s="87"/>
      <c r="U292" s="40"/>
      <c r="V292" s="40"/>
      <c r="W292" s="40"/>
      <c r="X292" s="40"/>
      <c r="Y292" s="40"/>
      <c r="Z292" s="40"/>
      <c r="AA292" s="40"/>
      <c r="AB292" s="40"/>
      <c r="AC292" s="40"/>
      <c r="AD292" s="40"/>
      <c r="AE292" s="40"/>
      <c r="AT292" s="19" t="s">
        <v>281</v>
      </c>
      <c r="AU292" s="19" t="s">
        <v>86</v>
      </c>
    </row>
    <row r="293" s="2" customFormat="1" ht="16.5" customHeight="1">
      <c r="A293" s="40"/>
      <c r="B293" s="41"/>
      <c r="C293" s="252" t="s">
        <v>681</v>
      </c>
      <c r="D293" s="252" t="s">
        <v>398</v>
      </c>
      <c r="E293" s="253" t="s">
        <v>1175</v>
      </c>
      <c r="F293" s="254" t="s">
        <v>1176</v>
      </c>
      <c r="G293" s="255" t="s">
        <v>259</v>
      </c>
      <c r="H293" s="256">
        <v>22</v>
      </c>
      <c r="I293" s="257"/>
      <c r="J293" s="258">
        <f>ROUND(I293*H293,2)</f>
        <v>0</v>
      </c>
      <c r="K293" s="254" t="s">
        <v>143</v>
      </c>
      <c r="L293" s="259"/>
      <c r="M293" s="260" t="s">
        <v>19</v>
      </c>
      <c r="N293" s="261" t="s">
        <v>47</v>
      </c>
      <c r="O293" s="86"/>
      <c r="P293" s="215">
        <f>O293*H293</f>
        <v>0</v>
      </c>
      <c r="Q293" s="215">
        <v>0</v>
      </c>
      <c r="R293" s="215">
        <f>Q293*H293</f>
        <v>0</v>
      </c>
      <c r="S293" s="215">
        <v>0</v>
      </c>
      <c r="T293" s="216">
        <f>S293*H293</f>
        <v>0</v>
      </c>
      <c r="U293" s="40"/>
      <c r="V293" s="40"/>
      <c r="W293" s="40"/>
      <c r="X293" s="40"/>
      <c r="Y293" s="40"/>
      <c r="Z293" s="40"/>
      <c r="AA293" s="40"/>
      <c r="AB293" s="40"/>
      <c r="AC293" s="40"/>
      <c r="AD293" s="40"/>
      <c r="AE293" s="40"/>
      <c r="AR293" s="217" t="s">
        <v>350</v>
      </c>
      <c r="AT293" s="217" t="s">
        <v>398</v>
      </c>
      <c r="AU293" s="217" t="s">
        <v>86</v>
      </c>
      <c r="AY293" s="19" t="s">
        <v>136</v>
      </c>
      <c r="BE293" s="218">
        <f>IF(N293="základní",J293,0)</f>
        <v>0</v>
      </c>
      <c r="BF293" s="218">
        <f>IF(N293="snížená",J293,0)</f>
        <v>0</v>
      </c>
      <c r="BG293" s="218">
        <f>IF(N293="zákl. přenesená",J293,0)</f>
        <v>0</v>
      </c>
      <c r="BH293" s="218">
        <f>IF(N293="sníž. přenesená",J293,0)</f>
        <v>0</v>
      </c>
      <c r="BI293" s="218">
        <f>IF(N293="nulová",J293,0)</f>
        <v>0</v>
      </c>
      <c r="BJ293" s="19" t="s">
        <v>84</v>
      </c>
      <c r="BK293" s="218">
        <f>ROUND(I293*H293,2)</f>
        <v>0</v>
      </c>
      <c r="BL293" s="19" t="s">
        <v>237</v>
      </c>
      <c r="BM293" s="217" t="s">
        <v>1177</v>
      </c>
    </row>
    <row r="294" s="2" customFormat="1" ht="16.5" customHeight="1">
      <c r="A294" s="40"/>
      <c r="B294" s="41"/>
      <c r="C294" s="206" t="s">
        <v>686</v>
      </c>
      <c r="D294" s="206" t="s">
        <v>139</v>
      </c>
      <c r="E294" s="207" t="s">
        <v>1178</v>
      </c>
      <c r="F294" s="208" t="s">
        <v>1179</v>
      </c>
      <c r="G294" s="209" t="s">
        <v>259</v>
      </c>
      <c r="H294" s="210">
        <v>11</v>
      </c>
      <c r="I294" s="211"/>
      <c r="J294" s="212">
        <f>ROUND(I294*H294,2)</f>
        <v>0</v>
      </c>
      <c r="K294" s="208" t="s">
        <v>143</v>
      </c>
      <c r="L294" s="46"/>
      <c r="M294" s="213" t="s">
        <v>19</v>
      </c>
      <c r="N294" s="214" t="s">
        <v>47</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237</v>
      </c>
      <c r="AT294" s="217" t="s">
        <v>139</v>
      </c>
      <c r="AU294" s="217" t="s">
        <v>86</v>
      </c>
      <c r="AY294" s="19" t="s">
        <v>136</v>
      </c>
      <c r="BE294" s="218">
        <f>IF(N294="základní",J294,0)</f>
        <v>0</v>
      </c>
      <c r="BF294" s="218">
        <f>IF(N294="snížená",J294,0)</f>
        <v>0</v>
      </c>
      <c r="BG294" s="218">
        <f>IF(N294="zákl. přenesená",J294,0)</f>
        <v>0</v>
      </c>
      <c r="BH294" s="218">
        <f>IF(N294="sníž. přenesená",J294,0)</f>
        <v>0</v>
      </c>
      <c r="BI294" s="218">
        <f>IF(N294="nulová",J294,0)</f>
        <v>0</v>
      </c>
      <c r="BJ294" s="19" t="s">
        <v>84</v>
      </c>
      <c r="BK294" s="218">
        <f>ROUND(I294*H294,2)</f>
        <v>0</v>
      </c>
      <c r="BL294" s="19" t="s">
        <v>237</v>
      </c>
      <c r="BM294" s="217" t="s">
        <v>1180</v>
      </c>
    </row>
    <row r="295" s="2" customFormat="1">
      <c r="A295" s="40"/>
      <c r="B295" s="41"/>
      <c r="C295" s="42"/>
      <c r="D295" s="219" t="s">
        <v>146</v>
      </c>
      <c r="E295" s="42"/>
      <c r="F295" s="220" t="s">
        <v>1181</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146</v>
      </c>
      <c r="AU295" s="19" t="s">
        <v>86</v>
      </c>
    </row>
    <row r="296" s="2" customFormat="1" ht="16.5" customHeight="1">
      <c r="A296" s="40"/>
      <c r="B296" s="41"/>
      <c r="C296" s="252" t="s">
        <v>691</v>
      </c>
      <c r="D296" s="252" t="s">
        <v>398</v>
      </c>
      <c r="E296" s="253" t="s">
        <v>1182</v>
      </c>
      <c r="F296" s="254" t="s">
        <v>1183</v>
      </c>
      <c r="G296" s="255" t="s">
        <v>259</v>
      </c>
      <c r="H296" s="256">
        <v>11</v>
      </c>
      <c r="I296" s="257"/>
      <c r="J296" s="258">
        <f>ROUND(I296*H296,2)</f>
        <v>0</v>
      </c>
      <c r="K296" s="254" t="s">
        <v>143</v>
      </c>
      <c r="L296" s="259"/>
      <c r="M296" s="260" t="s">
        <v>19</v>
      </c>
      <c r="N296" s="261" t="s">
        <v>47</v>
      </c>
      <c r="O296" s="86"/>
      <c r="P296" s="215">
        <f>O296*H296</f>
        <v>0</v>
      </c>
      <c r="Q296" s="215">
        <v>0</v>
      </c>
      <c r="R296" s="215">
        <f>Q296*H296</f>
        <v>0</v>
      </c>
      <c r="S296" s="215">
        <v>0</v>
      </c>
      <c r="T296" s="216">
        <f>S296*H296</f>
        <v>0</v>
      </c>
      <c r="U296" s="40"/>
      <c r="V296" s="40"/>
      <c r="W296" s="40"/>
      <c r="X296" s="40"/>
      <c r="Y296" s="40"/>
      <c r="Z296" s="40"/>
      <c r="AA296" s="40"/>
      <c r="AB296" s="40"/>
      <c r="AC296" s="40"/>
      <c r="AD296" s="40"/>
      <c r="AE296" s="40"/>
      <c r="AR296" s="217" t="s">
        <v>350</v>
      </c>
      <c r="AT296" s="217" t="s">
        <v>398</v>
      </c>
      <c r="AU296" s="217" t="s">
        <v>86</v>
      </c>
      <c r="AY296" s="19" t="s">
        <v>136</v>
      </c>
      <c r="BE296" s="218">
        <f>IF(N296="základní",J296,0)</f>
        <v>0</v>
      </c>
      <c r="BF296" s="218">
        <f>IF(N296="snížená",J296,0)</f>
        <v>0</v>
      </c>
      <c r="BG296" s="218">
        <f>IF(N296="zákl. přenesená",J296,0)</f>
        <v>0</v>
      </c>
      <c r="BH296" s="218">
        <f>IF(N296="sníž. přenesená",J296,0)</f>
        <v>0</v>
      </c>
      <c r="BI296" s="218">
        <f>IF(N296="nulová",J296,0)</f>
        <v>0</v>
      </c>
      <c r="BJ296" s="19" t="s">
        <v>84</v>
      </c>
      <c r="BK296" s="218">
        <f>ROUND(I296*H296,2)</f>
        <v>0</v>
      </c>
      <c r="BL296" s="19" t="s">
        <v>237</v>
      </c>
      <c r="BM296" s="217" t="s">
        <v>1184</v>
      </c>
    </row>
    <row r="297" s="2" customFormat="1" ht="16.5" customHeight="1">
      <c r="A297" s="40"/>
      <c r="B297" s="41"/>
      <c r="C297" s="206" t="s">
        <v>696</v>
      </c>
      <c r="D297" s="206" t="s">
        <v>139</v>
      </c>
      <c r="E297" s="207" t="s">
        <v>1185</v>
      </c>
      <c r="F297" s="208" t="s">
        <v>1186</v>
      </c>
      <c r="G297" s="209" t="s">
        <v>259</v>
      </c>
      <c r="H297" s="210">
        <v>22</v>
      </c>
      <c r="I297" s="211"/>
      <c r="J297" s="212">
        <f>ROUND(I297*H297,2)</f>
        <v>0</v>
      </c>
      <c r="K297" s="208" t="s">
        <v>143</v>
      </c>
      <c r="L297" s="46"/>
      <c r="M297" s="213" t="s">
        <v>19</v>
      </c>
      <c r="N297" s="214" t="s">
        <v>47</v>
      </c>
      <c r="O297" s="86"/>
      <c r="P297" s="215">
        <f>O297*H297</f>
        <v>0</v>
      </c>
      <c r="Q297" s="215">
        <v>0</v>
      </c>
      <c r="R297" s="215">
        <f>Q297*H297</f>
        <v>0</v>
      </c>
      <c r="S297" s="215">
        <v>0</v>
      </c>
      <c r="T297" s="216">
        <f>S297*H297</f>
        <v>0</v>
      </c>
      <c r="U297" s="40"/>
      <c r="V297" s="40"/>
      <c r="W297" s="40"/>
      <c r="X297" s="40"/>
      <c r="Y297" s="40"/>
      <c r="Z297" s="40"/>
      <c r="AA297" s="40"/>
      <c r="AB297" s="40"/>
      <c r="AC297" s="40"/>
      <c r="AD297" s="40"/>
      <c r="AE297" s="40"/>
      <c r="AR297" s="217" t="s">
        <v>237</v>
      </c>
      <c r="AT297" s="217" t="s">
        <v>139</v>
      </c>
      <c r="AU297" s="217" t="s">
        <v>86</v>
      </c>
      <c r="AY297" s="19" t="s">
        <v>136</v>
      </c>
      <c r="BE297" s="218">
        <f>IF(N297="základní",J297,0)</f>
        <v>0</v>
      </c>
      <c r="BF297" s="218">
        <f>IF(N297="snížená",J297,0)</f>
        <v>0</v>
      </c>
      <c r="BG297" s="218">
        <f>IF(N297="zákl. přenesená",J297,0)</f>
        <v>0</v>
      </c>
      <c r="BH297" s="218">
        <f>IF(N297="sníž. přenesená",J297,0)</f>
        <v>0</v>
      </c>
      <c r="BI297" s="218">
        <f>IF(N297="nulová",J297,0)</f>
        <v>0</v>
      </c>
      <c r="BJ297" s="19" t="s">
        <v>84</v>
      </c>
      <c r="BK297" s="218">
        <f>ROUND(I297*H297,2)</f>
        <v>0</v>
      </c>
      <c r="BL297" s="19" t="s">
        <v>237</v>
      </c>
      <c r="BM297" s="217" t="s">
        <v>1187</v>
      </c>
    </row>
    <row r="298" s="2" customFormat="1">
      <c r="A298" s="40"/>
      <c r="B298" s="41"/>
      <c r="C298" s="42"/>
      <c r="D298" s="219" t="s">
        <v>146</v>
      </c>
      <c r="E298" s="42"/>
      <c r="F298" s="220" t="s">
        <v>1188</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146</v>
      </c>
      <c r="AU298" s="19" t="s">
        <v>86</v>
      </c>
    </row>
    <row r="299" s="2" customFormat="1" ht="16.5" customHeight="1">
      <c r="A299" s="40"/>
      <c r="B299" s="41"/>
      <c r="C299" s="252" t="s">
        <v>701</v>
      </c>
      <c r="D299" s="252" t="s">
        <v>398</v>
      </c>
      <c r="E299" s="253" t="s">
        <v>1189</v>
      </c>
      <c r="F299" s="254" t="s">
        <v>1190</v>
      </c>
      <c r="G299" s="255" t="s">
        <v>259</v>
      </c>
      <c r="H299" s="256">
        <v>22</v>
      </c>
      <c r="I299" s="257"/>
      <c r="J299" s="258">
        <f>ROUND(I299*H299,2)</f>
        <v>0</v>
      </c>
      <c r="K299" s="254" t="s">
        <v>143</v>
      </c>
      <c r="L299" s="259"/>
      <c r="M299" s="260" t="s">
        <v>19</v>
      </c>
      <c r="N299" s="261" t="s">
        <v>47</v>
      </c>
      <c r="O299" s="86"/>
      <c r="P299" s="215">
        <f>O299*H299</f>
        <v>0</v>
      </c>
      <c r="Q299" s="215">
        <v>0</v>
      </c>
      <c r="R299" s="215">
        <f>Q299*H299</f>
        <v>0</v>
      </c>
      <c r="S299" s="215">
        <v>0</v>
      </c>
      <c r="T299" s="216">
        <f>S299*H299</f>
        <v>0</v>
      </c>
      <c r="U299" s="40"/>
      <c r="V299" s="40"/>
      <c r="W299" s="40"/>
      <c r="X299" s="40"/>
      <c r="Y299" s="40"/>
      <c r="Z299" s="40"/>
      <c r="AA299" s="40"/>
      <c r="AB299" s="40"/>
      <c r="AC299" s="40"/>
      <c r="AD299" s="40"/>
      <c r="AE299" s="40"/>
      <c r="AR299" s="217" t="s">
        <v>350</v>
      </c>
      <c r="AT299" s="217" t="s">
        <v>398</v>
      </c>
      <c r="AU299" s="217" t="s">
        <v>86</v>
      </c>
      <c r="AY299" s="19" t="s">
        <v>136</v>
      </c>
      <c r="BE299" s="218">
        <f>IF(N299="základní",J299,0)</f>
        <v>0</v>
      </c>
      <c r="BF299" s="218">
        <f>IF(N299="snížená",J299,0)</f>
        <v>0</v>
      </c>
      <c r="BG299" s="218">
        <f>IF(N299="zákl. přenesená",J299,0)</f>
        <v>0</v>
      </c>
      <c r="BH299" s="218">
        <f>IF(N299="sníž. přenesená",J299,0)</f>
        <v>0</v>
      </c>
      <c r="BI299" s="218">
        <f>IF(N299="nulová",J299,0)</f>
        <v>0</v>
      </c>
      <c r="BJ299" s="19" t="s">
        <v>84</v>
      </c>
      <c r="BK299" s="218">
        <f>ROUND(I299*H299,2)</f>
        <v>0</v>
      </c>
      <c r="BL299" s="19" t="s">
        <v>237</v>
      </c>
      <c r="BM299" s="217" t="s">
        <v>1191</v>
      </c>
    </row>
    <row r="300" s="2" customFormat="1" ht="16.5" customHeight="1">
      <c r="A300" s="40"/>
      <c r="B300" s="41"/>
      <c r="C300" s="206" t="s">
        <v>707</v>
      </c>
      <c r="D300" s="206" t="s">
        <v>139</v>
      </c>
      <c r="E300" s="207" t="s">
        <v>1192</v>
      </c>
      <c r="F300" s="208" t="s">
        <v>1193</v>
      </c>
      <c r="G300" s="209" t="s">
        <v>259</v>
      </c>
      <c r="H300" s="210">
        <v>11</v>
      </c>
      <c r="I300" s="211"/>
      <c r="J300" s="212">
        <f>ROUND(I300*H300,2)</f>
        <v>0</v>
      </c>
      <c r="K300" s="208" t="s">
        <v>143</v>
      </c>
      <c r="L300" s="46"/>
      <c r="M300" s="213" t="s">
        <v>19</v>
      </c>
      <c r="N300" s="214" t="s">
        <v>47</v>
      </c>
      <c r="O300" s="86"/>
      <c r="P300" s="215">
        <f>O300*H300</f>
        <v>0</v>
      </c>
      <c r="Q300" s="215">
        <v>0</v>
      </c>
      <c r="R300" s="215">
        <f>Q300*H300</f>
        <v>0</v>
      </c>
      <c r="S300" s="215">
        <v>0</v>
      </c>
      <c r="T300" s="216">
        <f>S300*H300</f>
        <v>0</v>
      </c>
      <c r="U300" s="40"/>
      <c r="V300" s="40"/>
      <c r="W300" s="40"/>
      <c r="X300" s="40"/>
      <c r="Y300" s="40"/>
      <c r="Z300" s="40"/>
      <c r="AA300" s="40"/>
      <c r="AB300" s="40"/>
      <c r="AC300" s="40"/>
      <c r="AD300" s="40"/>
      <c r="AE300" s="40"/>
      <c r="AR300" s="217" t="s">
        <v>237</v>
      </c>
      <c r="AT300" s="217" t="s">
        <v>139</v>
      </c>
      <c r="AU300" s="217" t="s">
        <v>86</v>
      </c>
      <c r="AY300" s="19" t="s">
        <v>136</v>
      </c>
      <c r="BE300" s="218">
        <f>IF(N300="základní",J300,0)</f>
        <v>0</v>
      </c>
      <c r="BF300" s="218">
        <f>IF(N300="snížená",J300,0)</f>
        <v>0</v>
      </c>
      <c r="BG300" s="218">
        <f>IF(N300="zákl. přenesená",J300,0)</f>
        <v>0</v>
      </c>
      <c r="BH300" s="218">
        <f>IF(N300="sníž. přenesená",J300,0)</f>
        <v>0</v>
      </c>
      <c r="BI300" s="218">
        <f>IF(N300="nulová",J300,0)</f>
        <v>0</v>
      </c>
      <c r="BJ300" s="19" t="s">
        <v>84</v>
      </c>
      <c r="BK300" s="218">
        <f>ROUND(I300*H300,2)</f>
        <v>0</v>
      </c>
      <c r="BL300" s="19" t="s">
        <v>237</v>
      </c>
      <c r="BM300" s="217" t="s">
        <v>1194</v>
      </c>
    </row>
    <row r="301" s="2" customFormat="1">
      <c r="A301" s="40"/>
      <c r="B301" s="41"/>
      <c r="C301" s="42"/>
      <c r="D301" s="219" t="s">
        <v>146</v>
      </c>
      <c r="E301" s="42"/>
      <c r="F301" s="220" t="s">
        <v>1195</v>
      </c>
      <c r="G301" s="42"/>
      <c r="H301" s="42"/>
      <c r="I301" s="221"/>
      <c r="J301" s="42"/>
      <c r="K301" s="42"/>
      <c r="L301" s="46"/>
      <c r="M301" s="222"/>
      <c r="N301" s="223"/>
      <c r="O301" s="86"/>
      <c r="P301" s="86"/>
      <c r="Q301" s="86"/>
      <c r="R301" s="86"/>
      <c r="S301" s="86"/>
      <c r="T301" s="87"/>
      <c r="U301" s="40"/>
      <c r="V301" s="40"/>
      <c r="W301" s="40"/>
      <c r="X301" s="40"/>
      <c r="Y301" s="40"/>
      <c r="Z301" s="40"/>
      <c r="AA301" s="40"/>
      <c r="AB301" s="40"/>
      <c r="AC301" s="40"/>
      <c r="AD301" s="40"/>
      <c r="AE301" s="40"/>
      <c r="AT301" s="19" t="s">
        <v>146</v>
      </c>
      <c r="AU301" s="19" t="s">
        <v>86</v>
      </c>
    </row>
    <row r="302" s="2" customFormat="1" ht="16.5" customHeight="1">
      <c r="A302" s="40"/>
      <c r="B302" s="41"/>
      <c r="C302" s="252" t="s">
        <v>713</v>
      </c>
      <c r="D302" s="252" t="s">
        <v>398</v>
      </c>
      <c r="E302" s="253" t="s">
        <v>1196</v>
      </c>
      <c r="F302" s="254" t="s">
        <v>1197</v>
      </c>
      <c r="G302" s="255" t="s">
        <v>259</v>
      </c>
      <c r="H302" s="256">
        <v>11</v>
      </c>
      <c r="I302" s="257"/>
      <c r="J302" s="258">
        <f>ROUND(I302*H302,2)</f>
        <v>0</v>
      </c>
      <c r="K302" s="254" t="s">
        <v>143</v>
      </c>
      <c r="L302" s="259"/>
      <c r="M302" s="260" t="s">
        <v>19</v>
      </c>
      <c r="N302" s="261" t="s">
        <v>47</v>
      </c>
      <c r="O302" s="86"/>
      <c r="P302" s="215">
        <f>O302*H302</f>
        <v>0</v>
      </c>
      <c r="Q302" s="215">
        <v>0</v>
      </c>
      <c r="R302" s="215">
        <f>Q302*H302</f>
        <v>0</v>
      </c>
      <c r="S302" s="215">
        <v>0</v>
      </c>
      <c r="T302" s="216">
        <f>S302*H302</f>
        <v>0</v>
      </c>
      <c r="U302" s="40"/>
      <c r="V302" s="40"/>
      <c r="W302" s="40"/>
      <c r="X302" s="40"/>
      <c r="Y302" s="40"/>
      <c r="Z302" s="40"/>
      <c r="AA302" s="40"/>
      <c r="AB302" s="40"/>
      <c r="AC302" s="40"/>
      <c r="AD302" s="40"/>
      <c r="AE302" s="40"/>
      <c r="AR302" s="217" t="s">
        <v>350</v>
      </c>
      <c r="AT302" s="217" t="s">
        <v>398</v>
      </c>
      <c r="AU302" s="217" t="s">
        <v>86</v>
      </c>
      <c r="AY302" s="19" t="s">
        <v>136</v>
      </c>
      <c r="BE302" s="218">
        <f>IF(N302="základní",J302,0)</f>
        <v>0</v>
      </c>
      <c r="BF302" s="218">
        <f>IF(N302="snížená",J302,0)</f>
        <v>0</v>
      </c>
      <c r="BG302" s="218">
        <f>IF(N302="zákl. přenesená",J302,0)</f>
        <v>0</v>
      </c>
      <c r="BH302" s="218">
        <f>IF(N302="sníž. přenesená",J302,0)</f>
        <v>0</v>
      </c>
      <c r="BI302" s="218">
        <f>IF(N302="nulová",J302,0)</f>
        <v>0</v>
      </c>
      <c r="BJ302" s="19" t="s">
        <v>84</v>
      </c>
      <c r="BK302" s="218">
        <f>ROUND(I302*H302,2)</f>
        <v>0</v>
      </c>
      <c r="BL302" s="19" t="s">
        <v>237</v>
      </c>
      <c r="BM302" s="217" t="s">
        <v>1198</v>
      </c>
    </row>
    <row r="303" s="2" customFormat="1" ht="16.5" customHeight="1">
      <c r="A303" s="40"/>
      <c r="B303" s="41"/>
      <c r="C303" s="206" t="s">
        <v>720</v>
      </c>
      <c r="D303" s="206" t="s">
        <v>139</v>
      </c>
      <c r="E303" s="207" t="s">
        <v>1199</v>
      </c>
      <c r="F303" s="208" t="s">
        <v>1200</v>
      </c>
      <c r="G303" s="209" t="s">
        <v>259</v>
      </c>
      <c r="H303" s="210">
        <v>22</v>
      </c>
      <c r="I303" s="211"/>
      <c r="J303" s="212">
        <f>ROUND(I303*H303,2)</f>
        <v>0</v>
      </c>
      <c r="K303" s="208" t="s">
        <v>143</v>
      </c>
      <c r="L303" s="46"/>
      <c r="M303" s="213" t="s">
        <v>19</v>
      </c>
      <c r="N303" s="214" t="s">
        <v>47</v>
      </c>
      <c r="O303" s="86"/>
      <c r="P303" s="215">
        <f>O303*H303</f>
        <v>0</v>
      </c>
      <c r="Q303" s="215">
        <v>0</v>
      </c>
      <c r="R303" s="215">
        <f>Q303*H303</f>
        <v>0</v>
      </c>
      <c r="S303" s="215">
        <v>0</v>
      </c>
      <c r="T303" s="216">
        <f>S303*H303</f>
        <v>0</v>
      </c>
      <c r="U303" s="40"/>
      <c r="V303" s="40"/>
      <c r="W303" s="40"/>
      <c r="X303" s="40"/>
      <c r="Y303" s="40"/>
      <c r="Z303" s="40"/>
      <c r="AA303" s="40"/>
      <c r="AB303" s="40"/>
      <c r="AC303" s="40"/>
      <c r="AD303" s="40"/>
      <c r="AE303" s="40"/>
      <c r="AR303" s="217" t="s">
        <v>237</v>
      </c>
      <c r="AT303" s="217" t="s">
        <v>139</v>
      </c>
      <c r="AU303" s="217" t="s">
        <v>86</v>
      </c>
      <c r="AY303" s="19" t="s">
        <v>136</v>
      </c>
      <c r="BE303" s="218">
        <f>IF(N303="základní",J303,0)</f>
        <v>0</v>
      </c>
      <c r="BF303" s="218">
        <f>IF(N303="snížená",J303,0)</f>
        <v>0</v>
      </c>
      <c r="BG303" s="218">
        <f>IF(N303="zákl. přenesená",J303,0)</f>
        <v>0</v>
      </c>
      <c r="BH303" s="218">
        <f>IF(N303="sníž. přenesená",J303,0)</f>
        <v>0</v>
      </c>
      <c r="BI303" s="218">
        <f>IF(N303="nulová",J303,0)</f>
        <v>0</v>
      </c>
      <c r="BJ303" s="19" t="s">
        <v>84</v>
      </c>
      <c r="BK303" s="218">
        <f>ROUND(I303*H303,2)</f>
        <v>0</v>
      </c>
      <c r="BL303" s="19" t="s">
        <v>237</v>
      </c>
      <c r="BM303" s="217" t="s">
        <v>1201</v>
      </c>
    </row>
    <row r="304" s="2" customFormat="1">
      <c r="A304" s="40"/>
      <c r="B304" s="41"/>
      <c r="C304" s="42"/>
      <c r="D304" s="219" t="s">
        <v>146</v>
      </c>
      <c r="E304" s="42"/>
      <c r="F304" s="220" t="s">
        <v>1202</v>
      </c>
      <c r="G304" s="42"/>
      <c r="H304" s="42"/>
      <c r="I304" s="221"/>
      <c r="J304" s="42"/>
      <c r="K304" s="42"/>
      <c r="L304" s="46"/>
      <c r="M304" s="222"/>
      <c r="N304" s="223"/>
      <c r="O304" s="86"/>
      <c r="P304" s="86"/>
      <c r="Q304" s="86"/>
      <c r="R304" s="86"/>
      <c r="S304" s="86"/>
      <c r="T304" s="87"/>
      <c r="U304" s="40"/>
      <c r="V304" s="40"/>
      <c r="W304" s="40"/>
      <c r="X304" s="40"/>
      <c r="Y304" s="40"/>
      <c r="Z304" s="40"/>
      <c r="AA304" s="40"/>
      <c r="AB304" s="40"/>
      <c r="AC304" s="40"/>
      <c r="AD304" s="40"/>
      <c r="AE304" s="40"/>
      <c r="AT304" s="19" t="s">
        <v>146</v>
      </c>
      <c r="AU304" s="19" t="s">
        <v>86</v>
      </c>
    </row>
    <row r="305" s="2" customFormat="1" ht="16.5" customHeight="1">
      <c r="A305" s="40"/>
      <c r="B305" s="41"/>
      <c r="C305" s="252" t="s">
        <v>725</v>
      </c>
      <c r="D305" s="252" t="s">
        <v>398</v>
      </c>
      <c r="E305" s="253" t="s">
        <v>1203</v>
      </c>
      <c r="F305" s="254" t="s">
        <v>1204</v>
      </c>
      <c r="G305" s="255" t="s">
        <v>259</v>
      </c>
      <c r="H305" s="256">
        <v>22</v>
      </c>
      <c r="I305" s="257"/>
      <c r="J305" s="258">
        <f>ROUND(I305*H305,2)</f>
        <v>0</v>
      </c>
      <c r="K305" s="254" t="s">
        <v>143</v>
      </c>
      <c r="L305" s="259"/>
      <c r="M305" s="260" t="s">
        <v>19</v>
      </c>
      <c r="N305" s="261" t="s">
        <v>47</v>
      </c>
      <c r="O305" s="86"/>
      <c r="P305" s="215">
        <f>O305*H305</f>
        <v>0</v>
      </c>
      <c r="Q305" s="215">
        <v>0</v>
      </c>
      <c r="R305" s="215">
        <f>Q305*H305</f>
        <v>0</v>
      </c>
      <c r="S305" s="215">
        <v>0</v>
      </c>
      <c r="T305" s="216">
        <f>S305*H305</f>
        <v>0</v>
      </c>
      <c r="U305" s="40"/>
      <c r="V305" s="40"/>
      <c r="W305" s="40"/>
      <c r="X305" s="40"/>
      <c r="Y305" s="40"/>
      <c r="Z305" s="40"/>
      <c r="AA305" s="40"/>
      <c r="AB305" s="40"/>
      <c r="AC305" s="40"/>
      <c r="AD305" s="40"/>
      <c r="AE305" s="40"/>
      <c r="AR305" s="217" t="s">
        <v>350</v>
      </c>
      <c r="AT305" s="217" t="s">
        <v>398</v>
      </c>
      <c r="AU305" s="217" t="s">
        <v>86</v>
      </c>
      <c r="AY305" s="19" t="s">
        <v>136</v>
      </c>
      <c r="BE305" s="218">
        <f>IF(N305="základní",J305,0)</f>
        <v>0</v>
      </c>
      <c r="BF305" s="218">
        <f>IF(N305="snížená",J305,0)</f>
        <v>0</v>
      </c>
      <c r="BG305" s="218">
        <f>IF(N305="zákl. přenesená",J305,0)</f>
        <v>0</v>
      </c>
      <c r="BH305" s="218">
        <f>IF(N305="sníž. přenesená",J305,0)</f>
        <v>0</v>
      </c>
      <c r="BI305" s="218">
        <f>IF(N305="nulová",J305,0)</f>
        <v>0</v>
      </c>
      <c r="BJ305" s="19" t="s">
        <v>84</v>
      </c>
      <c r="BK305" s="218">
        <f>ROUND(I305*H305,2)</f>
        <v>0</v>
      </c>
      <c r="BL305" s="19" t="s">
        <v>237</v>
      </c>
      <c r="BM305" s="217" t="s">
        <v>1205</v>
      </c>
    </row>
    <row r="306" s="2" customFormat="1" ht="16.5" customHeight="1">
      <c r="A306" s="40"/>
      <c r="B306" s="41"/>
      <c r="C306" s="206" t="s">
        <v>730</v>
      </c>
      <c r="D306" s="206" t="s">
        <v>139</v>
      </c>
      <c r="E306" s="207" t="s">
        <v>1206</v>
      </c>
      <c r="F306" s="208" t="s">
        <v>1207</v>
      </c>
      <c r="G306" s="209" t="s">
        <v>259</v>
      </c>
      <c r="H306" s="210">
        <v>9</v>
      </c>
      <c r="I306" s="211"/>
      <c r="J306" s="212">
        <f>ROUND(I306*H306,2)</f>
        <v>0</v>
      </c>
      <c r="K306" s="208" t="s">
        <v>143</v>
      </c>
      <c r="L306" s="46"/>
      <c r="M306" s="213" t="s">
        <v>19</v>
      </c>
      <c r="N306" s="214" t="s">
        <v>47</v>
      </c>
      <c r="O306" s="86"/>
      <c r="P306" s="215">
        <f>O306*H306</f>
        <v>0</v>
      </c>
      <c r="Q306" s="215">
        <v>0</v>
      </c>
      <c r="R306" s="215">
        <f>Q306*H306</f>
        <v>0</v>
      </c>
      <c r="S306" s="215">
        <v>0</v>
      </c>
      <c r="T306" s="216">
        <f>S306*H306</f>
        <v>0</v>
      </c>
      <c r="U306" s="40"/>
      <c r="V306" s="40"/>
      <c r="W306" s="40"/>
      <c r="X306" s="40"/>
      <c r="Y306" s="40"/>
      <c r="Z306" s="40"/>
      <c r="AA306" s="40"/>
      <c r="AB306" s="40"/>
      <c r="AC306" s="40"/>
      <c r="AD306" s="40"/>
      <c r="AE306" s="40"/>
      <c r="AR306" s="217" t="s">
        <v>237</v>
      </c>
      <c r="AT306" s="217" t="s">
        <v>139</v>
      </c>
      <c r="AU306" s="217" t="s">
        <v>86</v>
      </c>
      <c r="AY306" s="19" t="s">
        <v>136</v>
      </c>
      <c r="BE306" s="218">
        <f>IF(N306="základní",J306,0)</f>
        <v>0</v>
      </c>
      <c r="BF306" s="218">
        <f>IF(N306="snížená",J306,0)</f>
        <v>0</v>
      </c>
      <c r="BG306" s="218">
        <f>IF(N306="zákl. přenesená",J306,0)</f>
        <v>0</v>
      </c>
      <c r="BH306" s="218">
        <f>IF(N306="sníž. přenesená",J306,0)</f>
        <v>0</v>
      </c>
      <c r="BI306" s="218">
        <f>IF(N306="nulová",J306,0)</f>
        <v>0</v>
      </c>
      <c r="BJ306" s="19" t="s">
        <v>84</v>
      </c>
      <c r="BK306" s="218">
        <f>ROUND(I306*H306,2)</f>
        <v>0</v>
      </c>
      <c r="BL306" s="19" t="s">
        <v>237</v>
      </c>
      <c r="BM306" s="217" t="s">
        <v>1208</v>
      </c>
    </row>
    <row r="307" s="2" customFormat="1">
      <c r="A307" s="40"/>
      <c r="B307" s="41"/>
      <c r="C307" s="42"/>
      <c r="D307" s="219" t="s">
        <v>146</v>
      </c>
      <c r="E307" s="42"/>
      <c r="F307" s="220" t="s">
        <v>1209</v>
      </c>
      <c r="G307" s="42"/>
      <c r="H307" s="42"/>
      <c r="I307" s="221"/>
      <c r="J307" s="42"/>
      <c r="K307" s="42"/>
      <c r="L307" s="46"/>
      <c r="M307" s="222"/>
      <c r="N307" s="223"/>
      <c r="O307" s="86"/>
      <c r="P307" s="86"/>
      <c r="Q307" s="86"/>
      <c r="R307" s="86"/>
      <c r="S307" s="86"/>
      <c r="T307" s="87"/>
      <c r="U307" s="40"/>
      <c r="V307" s="40"/>
      <c r="W307" s="40"/>
      <c r="X307" s="40"/>
      <c r="Y307" s="40"/>
      <c r="Z307" s="40"/>
      <c r="AA307" s="40"/>
      <c r="AB307" s="40"/>
      <c r="AC307" s="40"/>
      <c r="AD307" s="40"/>
      <c r="AE307" s="40"/>
      <c r="AT307" s="19" t="s">
        <v>146</v>
      </c>
      <c r="AU307" s="19" t="s">
        <v>86</v>
      </c>
    </row>
    <row r="308" s="2" customFormat="1" ht="16.5" customHeight="1">
      <c r="A308" s="40"/>
      <c r="B308" s="41"/>
      <c r="C308" s="252" t="s">
        <v>735</v>
      </c>
      <c r="D308" s="252" t="s">
        <v>398</v>
      </c>
      <c r="E308" s="253" t="s">
        <v>1210</v>
      </c>
      <c r="F308" s="254" t="s">
        <v>1211</v>
      </c>
      <c r="G308" s="255" t="s">
        <v>259</v>
      </c>
      <c r="H308" s="256">
        <v>9</v>
      </c>
      <c r="I308" s="257"/>
      <c r="J308" s="258">
        <f>ROUND(I308*H308,2)</f>
        <v>0</v>
      </c>
      <c r="K308" s="254" t="s">
        <v>143</v>
      </c>
      <c r="L308" s="259"/>
      <c r="M308" s="260" t="s">
        <v>19</v>
      </c>
      <c r="N308" s="261" t="s">
        <v>47</v>
      </c>
      <c r="O308" s="86"/>
      <c r="P308" s="215">
        <f>O308*H308</f>
        <v>0</v>
      </c>
      <c r="Q308" s="215">
        <v>0</v>
      </c>
      <c r="R308" s="215">
        <f>Q308*H308</f>
        <v>0</v>
      </c>
      <c r="S308" s="215">
        <v>0</v>
      </c>
      <c r="T308" s="216">
        <f>S308*H308</f>
        <v>0</v>
      </c>
      <c r="U308" s="40"/>
      <c r="V308" s="40"/>
      <c r="W308" s="40"/>
      <c r="X308" s="40"/>
      <c r="Y308" s="40"/>
      <c r="Z308" s="40"/>
      <c r="AA308" s="40"/>
      <c r="AB308" s="40"/>
      <c r="AC308" s="40"/>
      <c r="AD308" s="40"/>
      <c r="AE308" s="40"/>
      <c r="AR308" s="217" t="s">
        <v>350</v>
      </c>
      <c r="AT308" s="217" t="s">
        <v>398</v>
      </c>
      <c r="AU308" s="217" t="s">
        <v>86</v>
      </c>
      <c r="AY308" s="19" t="s">
        <v>136</v>
      </c>
      <c r="BE308" s="218">
        <f>IF(N308="základní",J308,0)</f>
        <v>0</v>
      </c>
      <c r="BF308" s="218">
        <f>IF(N308="snížená",J308,0)</f>
        <v>0</v>
      </c>
      <c r="BG308" s="218">
        <f>IF(N308="zákl. přenesená",J308,0)</f>
        <v>0</v>
      </c>
      <c r="BH308" s="218">
        <f>IF(N308="sníž. přenesená",J308,0)</f>
        <v>0</v>
      </c>
      <c r="BI308" s="218">
        <f>IF(N308="nulová",J308,0)</f>
        <v>0</v>
      </c>
      <c r="BJ308" s="19" t="s">
        <v>84</v>
      </c>
      <c r="BK308" s="218">
        <f>ROUND(I308*H308,2)</f>
        <v>0</v>
      </c>
      <c r="BL308" s="19" t="s">
        <v>237</v>
      </c>
      <c r="BM308" s="217" t="s">
        <v>1212</v>
      </c>
    </row>
    <row r="309" s="2" customFormat="1" ht="16.5" customHeight="1">
      <c r="A309" s="40"/>
      <c r="B309" s="41"/>
      <c r="C309" s="206" t="s">
        <v>741</v>
      </c>
      <c r="D309" s="206" t="s">
        <v>139</v>
      </c>
      <c r="E309" s="207" t="s">
        <v>1213</v>
      </c>
      <c r="F309" s="208" t="s">
        <v>1214</v>
      </c>
      <c r="G309" s="209" t="s">
        <v>457</v>
      </c>
      <c r="H309" s="210">
        <v>2</v>
      </c>
      <c r="I309" s="211"/>
      <c r="J309" s="212">
        <f>ROUND(I309*H309,2)</f>
        <v>0</v>
      </c>
      <c r="K309" s="208" t="s">
        <v>143</v>
      </c>
      <c r="L309" s="46"/>
      <c r="M309" s="213" t="s">
        <v>19</v>
      </c>
      <c r="N309" s="214" t="s">
        <v>47</v>
      </c>
      <c r="O309" s="86"/>
      <c r="P309" s="215">
        <f>O309*H309</f>
        <v>0</v>
      </c>
      <c r="Q309" s="215">
        <v>0</v>
      </c>
      <c r="R309" s="215">
        <f>Q309*H309</f>
        <v>0</v>
      </c>
      <c r="S309" s="215">
        <v>0</v>
      </c>
      <c r="T309" s="216">
        <f>S309*H309</f>
        <v>0</v>
      </c>
      <c r="U309" s="40"/>
      <c r="V309" s="40"/>
      <c r="W309" s="40"/>
      <c r="X309" s="40"/>
      <c r="Y309" s="40"/>
      <c r="Z309" s="40"/>
      <c r="AA309" s="40"/>
      <c r="AB309" s="40"/>
      <c r="AC309" s="40"/>
      <c r="AD309" s="40"/>
      <c r="AE309" s="40"/>
      <c r="AR309" s="217" t="s">
        <v>237</v>
      </c>
      <c r="AT309" s="217" t="s">
        <v>139</v>
      </c>
      <c r="AU309" s="217" t="s">
        <v>86</v>
      </c>
      <c r="AY309" s="19" t="s">
        <v>136</v>
      </c>
      <c r="BE309" s="218">
        <f>IF(N309="základní",J309,0)</f>
        <v>0</v>
      </c>
      <c r="BF309" s="218">
        <f>IF(N309="snížená",J309,0)</f>
        <v>0</v>
      </c>
      <c r="BG309" s="218">
        <f>IF(N309="zákl. přenesená",J309,0)</f>
        <v>0</v>
      </c>
      <c r="BH309" s="218">
        <f>IF(N309="sníž. přenesená",J309,0)</f>
        <v>0</v>
      </c>
      <c r="BI309" s="218">
        <f>IF(N309="nulová",J309,0)</f>
        <v>0</v>
      </c>
      <c r="BJ309" s="19" t="s">
        <v>84</v>
      </c>
      <c r="BK309" s="218">
        <f>ROUND(I309*H309,2)</f>
        <v>0</v>
      </c>
      <c r="BL309" s="19" t="s">
        <v>237</v>
      </c>
      <c r="BM309" s="217" t="s">
        <v>1215</v>
      </c>
    </row>
    <row r="310" s="2" customFormat="1">
      <c r="A310" s="40"/>
      <c r="B310" s="41"/>
      <c r="C310" s="42"/>
      <c r="D310" s="219" t="s">
        <v>146</v>
      </c>
      <c r="E310" s="42"/>
      <c r="F310" s="220" t="s">
        <v>1216</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146</v>
      </c>
      <c r="AU310" s="19" t="s">
        <v>86</v>
      </c>
    </row>
    <row r="311" s="2" customFormat="1" ht="24.15" customHeight="1">
      <c r="A311" s="40"/>
      <c r="B311" s="41"/>
      <c r="C311" s="206" t="s">
        <v>746</v>
      </c>
      <c r="D311" s="206" t="s">
        <v>139</v>
      </c>
      <c r="E311" s="207" t="s">
        <v>1217</v>
      </c>
      <c r="F311" s="208" t="s">
        <v>1218</v>
      </c>
      <c r="G311" s="209" t="s">
        <v>457</v>
      </c>
      <c r="H311" s="210">
        <v>2</v>
      </c>
      <c r="I311" s="211"/>
      <c r="J311" s="212">
        <f>ROUND(I311*H311,2)</f>
        <v>0</v>
      </c>
      <c r="K311" s="208" t="s">
        <v>143</v>
      </c>
      <c r="L311" s="46"/>
      <c r="M311" s="213" t="s">
        <v>19</v>
      </c>
      <c r="N311" s="214" t="s">
        <v>47</v>
      </c>
      <c r="O311" s="86"/>
      <c r="P311" s="215">
        <f>O311*H311</f>
        <v>0</v>
      </c>
      <c r="Q311" s="215">
        <v>0</v>
      </c>
      <c r="R311" s="215">
        <f>Q311*H311</f>
        <v>0</v>
      </c>
      <c r="S311" s="215">
        <v>0</v>
      </c>
      <c r="T311" s="216">
        <f>S311*H311</f>
        <v>0</v>
      </c>
      <c r="U311" s="40"/>
      <c r="V311" s="40"/>
      <c r="W311" s="40"/>
      <c r="X311" s="40"/>
      <c r="Y311" s="40"/>
      <c r="Z311" s="40"/>
      <c r="AA311" s="40"/>
      <c r="AB311" s="40"/>
      <c r="AC311" s="40"/>
      <c r="AD311" s="40"/>
      <c r="AE311" s="40"/>
      <c r="AR311" s="217" t="s">
        <v>237</v>
      </c>
      <c r="AT311" s="217" t="s">
        <v>139</v>
      </c>
      <c r="AU311" s="217" t="s">
        <v>86</v>
      </c>
      <c r="AY311" s="19" t="s">
        <v>136</v>
      </c>
      <c r="BE311" s="218">
        <f>IF(N311="základní",J311,0)</f>
        <v>0</v>
      </c>
      <c r="BF311" s="218">
        <f>IF(N311="snížená",J311,0)</f>
        <v>0</v>
      </c>
      <c r="BG311" s="218">
        <f>IF(N311="zákl. přenesená",J311,0)</f>
        <v>0</v>
      </c>
      <c r="BH311" s="218">
        <f>IF(N311="sníž. přenesená",J311,0)</f>
        <v>0</v>
      </c>
      <c r="BI311" s="218">
        <f>IF(N311="nulová",J311,0)</f>
        <v>0</v>
      </c>
      <c r="BJ311" s="19" t="s">
        <v>84</v>
      </c>
      <c r="BK311" s="218">
        <f>ROUND(I311*H311,2)</f>
        <v>0</v>
      </c>
      <c r="BL311" s="19" t="s">
        <v>237</v>
      </c>
      <c r="BM311" s="217" t="s">
        <v>1219</v>
      </c>
    </row>
    <row r="312" s="2" customFormat="1">
      <c r="A312" s="40"/>
      <c r="B312" s="41"/>
      <c r="C312" s="42"/>
      <c r="D312" s="219" t="s">
        <v>146</v>
      </c>
      <c r="E312" s="42"/>
      <c r="F312" s="220" t="s">
        <v>1220</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146</v>
      </c>
      <c r="AU312" s="19" t="s">
        <v>86</v>
      </c>
    </row>
    <row r="313" s="2" customFormat="1" ht="16.5" customHeight="1">
      <c r="A313" s="40"/>
      <c r="B313" s="41"/>
      <c r="C313" s="206" t="s">
        <v>752</v>
      </c>
      <c r="D313" s="206" t="s">
        <v>139</v>
      </c>
      <c r="E313" s="207" t="s">
        <v>1221</v>
      </c>
      <c r="F313" s="208" t="s">
        <v>1222</v>
      </c>
      <c r="G313" s="209" t="s">
        <v>457</v>
      </c>
      <c r="H313" s="210">
        <v>38</v>
      </c>
      <c r="I313" s="211"/>
      <c r="J313" s="212">
        <f>ROUND(I313*H313,2)</f>
        <v>0</v>
      </c>
      <c r="K313" s="208" t="s">
        <v>143</v>
      </c>
      <c r="L313" s="46"/>
      <c r="M313" s="213" t="s">
        <v>19</v>
      </c>
      <c r="N313" s="214" t="s">
        <v>47</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237</v>
      </c>
      <c r="AT313" s="217" t="s">
        <v>139</v>
      </c>
      <c r="AU313" s="217" t="s">
        <v>86</v>
      </c>
      <c r="AY313" s="19" t="s">
        <v>136</v>
      </c>
      <c r="BE313" s="218">
        <f>IF(N313="základní",J313,0)</f>
        <v>0</v>
      </c>
      <c r="BF313" s="218">
        <f>IF(N313="snížená",J313,0)</f>
        <v>0</v>
      </c>
      <c r="BG313" s="218">
        <f>IF(N313="zákl. přenesená",J313,0)</f>
        <v>0</v>
      </c>
      <c r="BH313" s="218">
        <f>IF(N313="sníž. přenesená",J313,0)</f>
        <v>0</v>
      </c>
      <c r="BI313" s="218">
        <f>IF(N313="nulová",J313,0)</f>
        <v>0</v>
      </c>
      <c r="BJ313" s="19" t="s">
        <v>84</v>
      </c>
      <c r="BK313" s="218">
        <f>ROUND(I313*H313,2)</f>
        <v>0</v>
      </c>
      <c r="BL313" s="19" t="s">
        <v>237</v>
      </c>
      <c r="BM313" s="217" t="s">
        <v>1223</v>
      </c>
    </row>
    <row r="314" s="2" customFormat="1">
      <c r="A314" s="40"/>
      <c r="B314" s="41"/>
      <c r="C314" s="42"/>
      <c r="D314" s="219" t="s">
        <v>146</v>
      </c>
      <c r="E314" s="42"/>
      <c r="F314" s="220" t="s">
        <v>1224</v>
      </c>
      <c r="G314" s="42"/>
      <c r="H314" s="42"/>
      <c r="I314" s="221"/>
      <c r="J314" s="42"/>
      <c r="K314" s="42"/>
      <c r="L314" s="46"/>
      <c r="M314" s="222"/>
      <c r="N314" s="223"/>
      <c r="O314" s="86"/>
      <c r="P314" s="86"/>
      <c r="Q314" s="86"/>
      <c r="R314" s="86"/>
      <c r="S314" s="86"/>
      <c r="T314" s="87"/>
      <c r="U314" s="40"/>
      <c r="V314" s="40"/>
      <c r="W314" s="40"/>
      <c r="X314" s="40"/>
      <c r="Y314" s="40"/>
      <c r="Z314" s="40"/>
      <c r="AA314" s="40"/>
      <c r="AB314" s="40"/>
      <c r="AC314" s="40"/>
      <c r="AD314" s="40"/>
      <c r="AE314" s="40"/>
      <c r="AT314" s="19" t="s">
        <v>146</v>
      </c>
      <c r="AU314" s="19" t="s">
        <v>86</v>
      </c>
    </row>
    <row r="315" s="2" customFormat="1" ht="16.5" customHeight="1">
      <c r="A315" s="40"/>
      <c r="B315" s="41"/>
      <c r="C315" s="206" t="s">
        <v>757</v>
      </c>
      <c r="D315" s="206" t="s">
        <v>139</v>
      </c>
      <c r="E315" s="207" t="s">
        <v>1225</v>
      </c>
      <c r="F315" s="208" t="s">
        <v>1226</v>
      </c>
      <c r="G315" s="209" t="s">
        <v>457</v>
      </c>
      <c r="H315" s="210">
        <v>21</v>
      </c>
      <c r="I315" s="211"/>
      <c r="J315" s="212">
        <f>ROUND(I315*H315,2)</f>
        <v>0</v>
      </c>
      <c r="K315" s="208" t="s">
        <v>143</v>
      </c>
      <c r="L315" s="46"/>
      <c r="M315" s="213" t="s">
        <v>19</v>
      </c>
      <c r="N315" s="214" t="s">
        <v>47</v>
      </c>
      <c r="O315" s="86"/>
      <c r="P315" s="215">
        <f>O315*H315</f>
        <v>0</v>
      </c>
      <c r="Q315" s="215">
        <v>0</v>
      </c>
      <c r="R315" s="215">
        <f>Q315*H315</f>
        <v>0</v>
      </c>
      <c r="S315" s="215">
        <v>0</v>
      </c>
      <c r="T315" s="216">
        <f>S315*H315</f>
        <v>0</v>
      </c>
      <c r="U315" s="40"/>
      <c r="V315" s="40"/>
      <c r="W315" s="40"/>
      <c r="X315" s="40"/>
      <c r="Y315" s="40"/>
      <c r="Z315" s="40"/>
      <c r="AA315" s="40"/>
      <c r="AB315" s="40"/>
      <c r="AC315" s="40"/>
      <c r="AD315" s="40"/>
      <c r="AE315" s="40"/>
      <c r="AR315" s="217" t="s">
        <v>237</v>
      </c>
      <c r="AT315" s="217" t="s">
        <v>139</v>
      </c>
      <c r="AU315" s="217" t="s">
        <v>86</v>
      </c>
      <c r="AY315" s="19" t="s">
        <v>136</v>
      </c>
      <c r="BE315" s="218">
        <f>IF(N315="základní",J315,0)</f>
        <v>0</v>
      </c>
      <c r="BF315" s="218">
        <f>IF(N315="snížená",J315,0)</f>
        <v>0</v>
      </c>
      <c r="BG315" s="218">
        <f>IF(N315="zákl. přenesená",J315,0)</f>
        <v>0</v>
      </c>
      <c r="BH315" s="218">
        <f>IF(N315="sníž. přenesená",J315,0)</f>
        <v>0</v>
      </c>
      <c r="BI315" s="218">
        <f>IF(N315="nulová",J315,0)</f>
        <v>0</v>
      </c>
      <c r="BJ315" s="19" t="s">
        <v>84</v>
      </c>
      <c r="BK315" s="218">
        <f>ROUND(I315*H315,2)</f>
        <v>0</v>
      </c>
      <c r="BL315" s="19" t="s">
        <v>237</v>
      </c>
      <c r="BM315" s="217" t="s">
        <v>1227</v>
      </c>
    </row>
    <row r="316" s="2" customFormat="1">
      <c r="A316" s="40"/>
      <c r="B316" s="41"/>
      <c r="C316" s="42"/>
      <c r="D316" s="219" t="s">
        <v>146</v>
      </c>
      <c r="E316" s="42"/>
      <c r="F316" s="220" t="s">
        <v>1228</v>
      </c>
      <c r="G316" s="42"/>
      <c r="H316" s="42"/>
      <c r="I316" s="221"/>
      <c r="J316" s="42"/>
      <c r="K316" s="42"/>
      <c r="L316" s="46"/>
      <c r="M316" s="222"/>
      <c r="N316" s="223"/>
      <c r="O316" s="86"/>
      <c r="P316" s="86"/>
      <c r="Q316" s="86"/>
      <c r="R316" s="86"/>
      <c r="S316" s="86"/>
      <c r="T316" s="87"/>
      <c r="U316" s="40"/>
      <c r="V316" s="40"/>
      <c r="W316" s="40"/>
      <c r="X316" s="40"/>
      <c r="Y316" s="40"/>
      <c r="Z316" s="40"/>
      <c r="AA316" s="40"/>
      <c r="AB316" s="40"/>
      <c r="AC316" s="40"/>
      <c r="AD316" s="40"/>
      <c r="AE316" s="40"/>
      <c r="AT316" s="19" t="s">
        <v>146</v>
      </c>
      <c r="AU316" s="19" t="s">
        <v>86</v>
      </c>
    </row>
    <row r="317" s="2" customFormat="1" ht="16.5" customHeight="1">
      <c r="A317" s="40"/>
      <c r="B317" s="41"/>
      <c r="C317" s="206" t="s">
        <v>762</v>
      </c>
      <c r="D317" s="206" t="s">
        <v>139</v>
      </c>
      <c r="E317" s="207" t="s">
        <v>1229</v>
      </c>
      <c r="F317" s="208" t="s">
        <v>1230</v>
      </c>
      <c r="G317" s="209" t="s">
        <v>457</v>
      </c>
      <c r="H317" s="210">
        <v>2</v>
      </c>
      <c r="I317" s="211"/>
      <c r="J317" s="212">
        <f>ROUND(I317*H317,2)</f>
        <v>0</v>
      </c>
      <c r="K317" s="208" t="s">
        <v>143</v>
      </c>
      <c r="L317" s="46"/>
      <c r="M317" s="213" t="s">
        <v>19</v>
      </c>
      <c r="N317" s="214" t="s">
        <v>47</v>
      </c>
      <c r="O317" s="86"/>
      <c r="P317" s="215">
        <f>O317*H317</f>
        <v>0</v>
      </c>
      <c r="Q317" s="215">
        <v>0</v>
      </c>
      <c r="R317" s="215">
        <f>Q317*H317</f>
        <v>0</v>
      </c>
      <c r="S317" s="215">
        <v>0</v>
      </c>
      <c r="T317" s="216">
        <f>S317*H317</f>
        <v>0</v>
      </c>
      <c r="U317" s="40"/>
      <c r="V317" s="40"/>
      <c r="W317" s="40"/>
      <c r="X317" s="40"/>
      <c r="Y317" s="40"/>
      <c r="Z317" s="40"/>
      <c r="AA317" s="40"/>
      <c r="AB317" s="40"/>
      <c r="AC317" s="40"/>
      <c r="AD317" s="40"/>
      <c r="AE317" s="40"/>
      <c r="AR317" s="217" t="s">
        <v>237</v>
      </c>
      <c r="AT317" s="217" t="s">
        <v>139</v>
      </c>
      <c r="AU317" s="217" t="s">
        <v>86</v>
      </c>
      <c r="AY317" s="19" t="s">
        <v>136</v>
      </c>
      <c r="BE317" s="218">
        <f>IF(N317="základní",J317,0)</f>
        <v>0</v>
      </c>
      <c r="BF317" s="218">
        <f>IF(N317="snížená",J317,0)</f>
        <v>0</v>
      </c>
      <c r="BG317" s="218">
        <f>IF(N317="zákl. přenesená",J317,0)</f>
        <v>0</v>
      </c>
      <c r="BH317" s="218">
        <f>IF(N317="sníž. přenesená",J317,0)</f>
        <v>0</v>
      </c>
      <c r="BI317" s="218">
        <f>IF(N317="nulová",J317,0)</f>
        <v>0</v>
      </c>
      <c r="BJ317" s="19" t="s">
        <v>84</v>
      </c>
      <c r="BK317" s="218">
        <f>ROUND(I317*H317,2)</f>
        <v>0</v>
      </c>
      <c r="BL317" s="19" t="s">
        <v>237</v>
      </c>
      <c r="BM317" s="217" t="s">
        <v>1231</v>
      </c>
    </row>
    <row r="318" s="2" customFormat="1">
      <c r="A318" s="40"/>
      <c r="B318" s="41"/>
      <c r="C318" s="42"/>
      <c r="D318" s="219" t="s">
        <v>146</v>
      </c>
      <c r="E318" s="42"/>
      <c r="F318" s="220" t="s">
        <v>1232</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146</v>
      </c>
      <c r="AU318" s="19" t="s">
        <v>86</v>
      </c>
    </row>
    <row r="319" s="2" customFormat="1" ht="16.5" customHeight="1">
      <c r="A319" s="40"/>
      <c r="B319" s="41"/>
      <c r="C319" s="206" t="s">
        <v>767</v>
      </c>
      <c r="D319" s="206" t="s">
        <v>139</v>
      </c>
      <c r="E319" s="207" t="s">
        <v>1233</v>
      </c>
      <c r="F319" s="208" t="s">
        <v>1234</v>
      </c>
      <c r="G319" s="209" t="s">
        <v>457</v>
      </c>
      <c r="H319" s="210">
        <v>8</v>
      </c>
      <c r="I319" s="211"/>
      <c r="J319" s="212">
        <f>ROUND(I319*H319,2)</f>
        <v>0</v>
      </c>
      <c r="K319" s="208" t="s">
        <v>143</v>
      </c>
      <c r="L319" s="46"/>
      <c r="M319" s="213" t="s">
        <v>19</v>
      </c>
      <c r="N319" s="214" t="s">
        <v>47</v>
      </c>
      <c r="O319" s="86"/>
      <c r="P319" s="215">
        <f>O319*H319</f>
        <v>0</v>
      </c>
      <c r="Q319" s="215">
        <v>0</v>
      </c>
      <c r="R319" s="215">
        <f>Q319*H319</f>
        <v>0</v>
      </c>
      <c r="S319" s="215">
        <v>0</v>
      </c>
      <c r="T319" s="216">
        <f>S319*H319</f>
        <v>0</v>
      </c>
      <c r="U319" s="40"/>
      <c r="V319" s="40"/>
      <c r="W319" s="40"/>
      <c r="X319" s="40"/>
      <c r="Y319" s="40"/>
      <c r="Z319" s="40"/>
      <c r="AA319" s="40"/>
      <c r="AB319" s="40"/>
      <c r="AC319" s="40"/>
      <c r="AD319" s="40"/>
      <c r="AE319" s="40"/>
      <c r="AR319" s="217" t="s">
        <v>237</v>
      </c>
      <c r="AT319" s="217" t="s">
        <v>139</v>
      </c>
      <c r="AU319" s="217" t="s">
        <v>86</v>
      </c>
      <c r="AY319" s="19" t="s">
        <v>136</v>
      </c>
      <c r="BE319" s="218">
        <f>IF(N319="základní",J319,0)</f>
        <v>0</v>
      </c>
      <c r="BF319" s="218">
        <f>IF(N319="snížená",J319,0)</f>
        <v>0</v>
      </c>
      <c r="BG319" s="218">
        <f>IF(N319="zákl. přenesená",J319,0)</f>
        <v>0</v>
      </c>
      <c r="BH319" s="218">
        <f>IF(N319="sníž. přenesená",J319,0)</f>
        <v>0</v>
      </c>
      <c r="BI319" s="218">
        <f>IF(N319="nulová",J319,0)</f>
        <v>0</v>
      </c>
      <c r="BJ319" s="19" t="s">
        <v>84</v>
      </c>
      <c r="BK319" s="218">
        <f>ROUND(I319*H319,2)</f>
        <v>0</v>
      </c>
      <c r="BL319" s="19" t="s">
        <v>237</v>
      </c>
      <c r="BM319" s="217" t="s">
        <v>1235</v>
      </c>
    </row>
    <row r="320" s="2" customFormat="1">
      <c r="A320" s="40"/>
      <c r="B320" s="41"/>
      <c r="C320" s="42"/>
      <c r="D320" s="219" t="s">
        <v>146</v>
      </c>
      <c r="E320" s="42"/>
      <c r="F320" s="220" t="s">
        <v>1236</v>
      </c>
      <c r="G320" s="42"/>
      <c r="H320" s="42"/>
      <c r="I320" s="221"/>
      <c r="J320" s="42"/>
      <c r="K320" s="42"/>
      <c r="L320" s="46"/>
      <c r="M320" s="222"/>
      <c r="N320" s="223"/>
      <c r="O320" s="86"/>
      <c r="P320" s="86"/>
      <c r="Q320" s="86"/>
      <c r="R320" s="86"/>
      <c r="S320" s="86"/>
      <c r="T320" s="87"/>
      <c r="U320" s="40"/>
      <c r="V320" s="40"/>
      <c r="W320" s="40"/>
      <c r="X320" s="40"/>
      <c r="Y320" s="40"/>
      <c r="Z320" s="40"/>
      <c r="AA320" s="40"/>
      <c r="AB320" s="40"/>
      <c r="AC320" s="40"/>
      <c r="AD320" s="40"/>
      <c r="AE320" s="40"/>
      <c r="AT320" s="19" t="s">
        <v>146</v>
      </c>
      <c r="AU320" s="19" t="s">
        <v>86</v>
      </c>
    </row>
    <row r="321" s="2" customFormat="1" ht="16.5" customHeight="1">
      <c r="A321" s="40"/>
      <c r="B321" s="41"/>
      <c r="C321" s="206" t="s">
        <v>773</v>
      </c>
      <c r="D321" s="206" t="s">
        <v>139</v>
      </c>
      <c r="E321" s="207" t="s">
        <v>1237</v>
      </c>
      <c r="F321" s="208" t="s">
        <v>1238</v>
      </c>
      <c r="G321" s="209" t="s">
        <v>457</v>
      </c>
      <c r="H321" s="210">
        <v>8</v>
      </c>
      <c r="I321" s="211"/>
      <c r="J321" s="212">
        <f>ROUND(I321*H321,2)</f>
        <v>0</v>
      </c>
      <c r="K321" s="208" t="s">
        <v>143</v>
      </c>
      <c r="L321" s="46"/>
      <c r="M321" s="213" t="s">
        <v>19</v>
      </c>
      <c r="N321" s="214" t="s">
        <v>47</v>
      </c>
      <c r="O321" s="86"/>
      <c r="P321" s="215">
        <f>O321*H321</f>
        <v>0</v>
      </c>
      <c r="Q321" s="215">
        <v>0</v>
      </c>
      <c r="R321" s="215">
        <f>Q321*H321</f>
        <v>0</v>
      </c>
      <c r="S321" s="215">
        <v>0</v>
      </c>
      <c r="T321" s="216">
        <f>S321*H321</f>
        <v>0</v>
      </c>
      <c r="U321" s="40"/>
      <c r="V321" s="40"/>
      <c r="W321" s="40"/>
      <c r="X321" s="40"/>
      <c r="Y321" s="40"/>
      <c r="Z321" s="40"/>
      <c r="AA321" s="40"/>
      <c r="AB321" s="40"/>
      <c r="AC321" s="40"/>
      <c r="AD321" s="40"/>
      <c r="AE321" s="40"/>
      <c r="AR321" s="217" t="s">
        <v>237</v>
      </c>
      <c r="AT321" s="217" t="s">
        <v>139</v>
      </c>
      <c r="AU321" s="217" t="s">
        <v>86</v>
      </c>
      <c r="AY321" s="19" t="s">
        <v>136</v>
      </c>
      <c r="BE321" s="218">
        <f>IF(N321="základní",J321,0)</f>
        <v>0</v>
      </c>
      <c r="BF321" s="218">
        <f>IF(N321="snížená",J321,0)</f>
        <v>0</v>
      </c>
      <c r="BG321" s="218">
        <f>IF(N321="zákl. přenesená",J321,0)</f>
        <v>0</v>
      </c>
      <c r="BH321" s="218">
        <f>IF(N321="sníž. přenesená",J321,0)</f>
        <v>0</v>
      </c>
      <c r="BI321" s="218">
        <f>IF(N321="nulová",J321,0)</f>
        <v>0</v>
      </c>
      <c r="BJ321" s="19" t="s">
        <v>84</v>
      </c>
      <c r="BK321" s="218">
        <f>ROUND(I321*H321,2)</f>
        <v>0</v>
      </c>
      <c r="BL321" s="19" t="s">
        <v>237</v>
      </c>
      <c r="BM321" s="217" t="s">
        <v>1239</v>
      </c>
    </row>
    <row r="322" s="2" customFormat="1">
      <c r="A322" s="40"/>
      <c r="B322" s="41"/>
      <c r="C322" s="42"/>
      <c r="D322" s="219" t="s">
        <v>146</v>
      </c>
      <c r="E322" s="42"/>
      <c r="F322" s="220" t="s">
        <v>1240</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146</v>
      </c>
      <c r="AU322" s="19" t="s">
        <v>86</v>
      </c>
    </row>
    <row r="323" s="2" customFormat="1">
      <c r="A323" s="40"/>
      <c r="B323" s="41"/>
      <c r="C323" s="42"/>
      <c r="D323" s="226" t="s">
        <v>281</v>
      </c>
      <c r="E323" s="42"/>
      <c r="F323" s="247" t="s">
        <v>1241</v>
      </c>
      <c r="G323" s="42"/>
      <c r="H323" s="42"/>
      <c r="I323" s="221"/>
      <c r="J323" s="42"/>
      <c r="K323" s="42"/>
      <c r="L323" s="46"/>
      <c r="M323" s="222"/>
      <c r="N323" s="223"/>
      <c r="O323" s="86"/>
      <c r="P323" s="86"/>
      <c r="Q323" s="86"/>
      <c r="R323" s="86"/>
      <c r="S323" s="86"/>
      <c r="T323" s="87"/>
      <c r="U323" s="40"/>
      <c r="V323" s="40"/>
      <c r="W323" s="40"/>
      <c r="X323" s="40"/>
      <c r="Y323" s="40"/>
      <c r="Z323" s="40"/>
      <c r="AA323" s="40"/>
      <c r="AB323" s="40"/>
      <c r="AC323" s="40"/>
      <c r="AD323" s="40"/>
      <c r="AE323" s="40"/>
      <c r="AT323" s="19" t="s">
        <v>281</v>
      </c>
      <c r="AU323" s="19" t="s">
        <v>86</v>
      </c>
    </row>
    <row r="324" s="2" customFormat="1" ht="16.5" customHeight="1">
      <c r="A324" s="40"/>
      <c r="B324" s="41"/>
      <c r="C324" s="206" t="s">
        <v>777</v>
      </c>
      <c r="D324" s="206" t="s">
        <v>139</v>
      </c>
      <c r="E324" s="207" t="s">
        <v>1242</v>
      </c>
      <c r="F324" s="208" t="s">
        <v>1243</v>
      </c>
      <c r="G324" s="209" t="s">
        <v>259</v>
      </c>
      <c r="H324" s="210">
        <v>7</v>
      </c>
      <c r="I324" s="211"/>
      <c r="J324" s="212">
        <f>ROUND(I324*H324,2)</f>
        <v>0</v>
      </c>
      <c r="K324" s="208" t="s">
        <v>143</v>
      </c>
      <c r="L324" s="46"/>
      <c r="M324" s="213" t="s">
        <v>19</v>
      </c>
      <c r="N324" s="214" t="s">
        <v>47</v>
      </c>
      <c r="O324" s="86"/>
      <c r="P324" s="215">
        <f>O324*H324</f>
        <v>0</v>
      </c>
      <c r="Q324" s="215">
        <v>0</v>
      </c>
      <c r="R324" s="215">
        <f>Q324*H324</f>
        <v>0</v>
      </c>
      <c r="S324" s="215">
        <v>0</v>
      </c>
      <c r="T324" s="216">
        <f>S324*H324</f>
        <v>0</v>
      </c>
      <c r="U324" s="40"/>
      <c r="V324" s="40"/>
      <c r="W324" s="40"/>
      <c r="X324" s="40"/>
      <c r="Y324" s="40"/>
      <c r="Z324" s="40"/>
      <c r="AA324" s="40"/>
      <c r="AB324" s="40"/>
      <c r="AC324" s="40"/>
      <c r="AD324" s="40"/>
      <c r="AE324" s="40"/>
      <c r="AR324" s="217" t="s">
        <v>237</v>
      </c>
      <c r="AT324" s="217" t="s">
        <v>139</v>
      </c>
      <c r="AU324" s="217" t="s">
        <v>86</v>
      </c>
      <c r="AY324" s="19" t="s">
        <v>136</v>
      </c>
      <c r="BE324" s="218">
        <f>IF(N324="základní",J324,0)</f>
        <v>0</v>
      </c>
      <c r="BF324" s="218">
        <f>IF(N324="snížená",J324,0)</f>
        <v>0</v>
      </c>
      <c r="BG324" s="218">
        <f>IF(N324="zákl. přenesená",J324,0)</f>
        <v>0</v>
      </c>
      <c r="BH324" s="218">
        <f>IF(N324="sníž. přenesená",J324,0)</f>
        <v>0</v>
      </c>
      <c r="BI324" s="218">
        <f>IF(N324="nulová",J324,0)</f>
        <v>0</v>
      </c>
      <c r="BJ324" s="19" t="s">
        <v>84</v>
      </c>
      <c r="BK324" s="218">
        <f>ROUND(I324*H324,2)</f>
        <v>0</v>
      </c>
      <c r="BL324" s="19" t="s">
        <v>237</v>
      </c>
      <c r="BM324" s="217" t="s">
        <v>1244</v>
      </c>
    </row>
    <row r="325" s="2" customFormat="1">
      <c r="A325" s="40"/>
      <c r="B325" s="41"/>
      <c r="C325" s="42"/>
      <c r="D325" s="219" t="s">
        <v>146</v>
      </c>
      <c r="E325" s="42"/>
      <c r="F325" s="220" t="s">
        <v>1245</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146</v>
      </c>
      <c r="AU325" s="19" t="s">
        <v>86</v>
      </c>
    </row>
    <row r="326" s="2" customFormat="1" ht="16.5" customHeight="1">
      <c r="A326" s="40"/>
      <c r="B326" s="41"/>
      <c r="C326" s="206" t="s">
        <v>783</v>
      </c>
      <c r="D326" s="206" t="s">
        <v>139</v>
      </c>
      <c r="E326" s="207" t="s">
        <v>1246</v>
      </c>
      <c r="F326" s="208" t="s">
        <v>1247</v>
      </c>
      <c r="G326" s="209" t="s">
        <v>457</v>
      </c>
      <c r="H326" s="210">
        <v>5</v>
      </c>
      <c r="I326" s="211"/>
      <c r="J326" s="212">
        <f>ROUND(I326*H326,2)</f>
        <v>0</v>
      </c>
      <c r="K326" s="208" t="s">
        <v>143</v>
      </c>
      <c r="L326" s="46"/>
      <c r="M326" s="213" t="s">
        <v>19</v>
      </c>
      <c r="N326" s="214" t="s">
        <v>47</v>
      </c>
      <c r="O326" s="86"/>
      <c r="P326" s="215">
        <f>O326*H326</f>
        <v>0</v>
      </c>
      <c r="Q326" s="215">
        <v>0</v>
      </c>
      <c r="R326" s="215">
        <f>Q326*H326</f>
        <v>0</v>
      </c>
      <c r="S326" s="215">
        <v>0</v>
      </c>
      <c r="T326" s="216">
        <f>S326*H326</f>
        <v>0</v>
      </c>
      <c r="U326" s="40"/>
      <c r="V326" s="40"/>
      <c r="W326" s="40"/>
      <c r="X326" s="40"/>
      <c r="Y326" s="40"/>
      <c r="Z326" s="40"/>
      <c r="AA326" s="40"/>
      <c r="AB326" s="40"/>
      <c r="AC326" s="40"/>
      <c r="AD326" s="40"/>
      <c r="AE326" s="40"/>
      <c r="AR326" s="217" t="s">
        <v>237</v>
      </c>
      <c r="AT326" s="217" t="s">
        <v>139</v>
      </c>
      <c r="AU326" s="217" t="s">
        <v>86</v>
      </c>
      <c r="AY326" s="19" t="s">
        <v>136</v>
      </c>
      <c r="BE326" s="218">
        <f>IF(N326="základní",J326,0)</f>
        <v>0</v>
      </c>
      <c r="BF326" s="218">
        <f>IF(N326="snížená",J326,0)</f>
        <v>0</v>
      </c>
      <c r="BG326" s="218">
        <f>IF(N326="zákl. přenesená",J326,0)</f>
        <v>0</v>
      </c>
      <c r="BH326" s="218">
        <f>IF(N326="sníž. přenesená",J326,0)</f>
        <v>0</v>
      </c>
      <c r="BI326" s="218">
        <f>IF(N326="nulová",J326,0)</f>
        <v>0</v>
      </c>
      <c r="BJ326" s="19" t="s">
        <v>84</v>
      </c>
      <c r="BK326" s="218">
        <f>ROUND(I326*H326,2)</f>
        <v>0</v>
      </c>
      <c r="BL326" s="19" t="s">
        <v>237</v>
      </c>
      <c r="BM326" s="217" t="s">
        <v>1248</v>
      </c>
    </row>
    <row r="327" s="2" customFormat="1">
      <c r="A327" s="40"/>
      <c r="B327" s="41"/>
      <c r="C327" s="42"/>
      <c r="D327" s="219" t="s">
        <v>146</v>
      </c>
      <c r="E327" s="42"/>
      <c r="F327" s="220" t="s">
        <v>1249</v>
      </c>
      <c r="G327" s="42"/>
      <c r="H327" s="42"/>
      <c r="I327" s="221"/>
      <c r="J327" s="42"/>
      <c r="K327" s="42"/>
      <c r="L327" s="46"/>
      <c r="M327" s="222"/>
      <c r="N327" s="223"/>
      <c r="O327" s="86"/>
      <c r="P327" s="86"/>
      <c r="Q327" s="86"/>
      <c r="R327" s="86"/>
      <c r="S327" s="86"/>
      <c r="T327" s="87"/>
      <c r="U327" s="40"/>
      <c r="V327" s="40"/>
      <c r="W327" s="40"/>
      <c r="X327" s="40"/>
      <c r="Y327" s="40"/>
      <c r="Z327" s="40"/>
      <c r="AA327" s="40"/>
      <c r="AB327" s="40"/>
      <c r="AC327" s="40"/>
      <c r="AD327" s="40"/>
      <c r="AE327" s="40"/>
      <c r="AT327" s="19" t="s">
        <v>146</v>
      </c>
      <c r="AU327" s="19" t="s">
        <v>86</v>
      </c>
    </row>
    <row r="328" s="2" customFormat="1" ht="16.5" customHeight="1">
      <c r="A328" s="40"/>
      <c r="B328" s="41"/>
      <c r="C328" s="206" t="s">
        <v>789</v>
      </c>
      <c r="D328" s="206" t="s">
        <v>139</v>
      </c>
      <c r="E328" s="207" t="s">
        <v>1250</v>
      </c>
      <c r="F328" s="208" t="s">
        <v>1251</v>
      </c>
      <c r="G328" s="209" t="s">
        <v>259</v>
      </c>
      <c r="H328" s="210">
        <v>27</v>
      </c>
      <c r="I328" s="211"/>
      <c r="J328" s="212">
        <f>ROUND(I328*H328,2)</f>
        <v>0</v>
      </c>
      <c r="K328" s="208" t="s">
        <v>143</v>
      </c>
      <c r="L328" s="46"/>
      <c r="M328" s="213" t="s">
        <v>19</v>
      </c>
      <c r="N328" s="214" t="s">
        <v>47</v>
      </c>
      <c r="O328" s="86"/>
      <c r="P328" s="215">
        <f>O328*H328</f>
        <v>0</v>
      </c>
      <c r="Q328" s="215">
        <v>0</v>
      </c>
      <c r="R328" s="215">
        <f>Q328*H328</f>
        <v>0</v>
      </c>
      <c r="S328" s="215">
        <v>0</v>
      </c>
      <c r="T328" s="216">
        <f>S328*H328</f>
        <v>0</v>
      </c>
      <c r="U328" s="40"/>
      <c r="V328" s="40"/>
      <c r="W328" s="40"/>
      <c r="X328" s="40"/>
      <c r="Y328" s="40"/>
      <c r="Z328" s="40"/>
      <c r="AA328" s="40"/>
      <c r="AB328" s="40"/>
      <c r="AC328" s="40"/>
      <c r="AD328" s="40"/>
      <c r="AE328" s="40"/>
      <c r="AR328" s="217" t="s">
        <v>237</v>
      </c>
      <c r="AT328" s="217" t="s">
        <v>139</v>
      </c>
      <c r="AU328" s="217" t="s">
        <v>86</v>
      </c>
      <c r="AY328" s="19" t="s">
        <v>136</v>
      </c>
      <c r="BE328" s="218">
        <f>IF(N328="základní",J328,0)</f>
        <v>0</v>
      </c>
      <c r="BF328" s="218">
        <f>IF(N328="snížená",J328,0)</f>
        <v>0</v>
      </c>
      <c r="BG328" s="218">
        <f>IF(N328="zákl. přenesená",J328,0)</f>
        <v>0</v>
      </c>
      <c r="BH328" s="218">
        <f>IF(N328="sníž. přenesená",J328,0)</f>
        <v>0</v>
      </c>
      <c r="BI328" s="218">
        <f>IF(N328="nulová",J328,0)</f>
        <v>0</v>
      </c>
      <c r="BJ328" s="19" t="s">
        <v>84</v>
      </c>
      <c r="BK328" s="218">
        <f>ROUND(I328*H328,2)</f>
        <v>0</v>
      </c>
      <c r="BL328" s="19" t="s">
        <v>237</v>
      </c>
      <c r="BM328" s="217" t="s">
        <v>1252</v>
      </c>
    </row>
    <row r="329" s="2" customFormat="1">
      <c r="A329" s="40"/>
      <c r="B329" s="41"/>
      <c r="C329" s="42"/>
      <c r="D329" s="219" t="s">
        <v>146</v>
      </c>
      <c r="E329" s="42"/>
      <c r="F329" s="220" t="s">
        <v>1253</v>
      </c>
      <c r="G329" s="42"/>
      <c r="H329" s="42"/>
      <c r="I329" s="221"/>
      <c r="J329" s="42"/>
      <c r="K329" s="42"/>
      <c r="L329" s="46"/>
      <c r="M329" s="222"/>
      <c r="N329" s="223"/>
      <c r="O329" s="86"/>
      <c r="P329" s="86"/>
      <c r="Q329" s="86"/>
      <c r="R329" s="86"/>
      <c r="S329" s="86"/>
      <c r="T329" s="87"/>
      <c r="U329" s="40"/>
      <c r="V329" s="40"/>
      <c r="W329" s="40"/>
      <c r="X329" s="40"/>
      <c r="Y329" s="40"/>
      <c r="Z329" s="40"/>
      <c r="AA329" s="40"/>
      <c r="AB329" s="40"/>
      <c r="AC329" s="40"/>
      <c r="AD329" s="40"/>
      <c r="AE329" s="40"/>
      <c r="AT329" s="19" t="s">
        <v>146</v>
      </c>
      <c r="AU329" s="19" t="s">
        <v>86</v>
      </c>
    </row>
    <row r="330" s="2" customFormat="1" ht="16.5" customHeight="1">
      <c r="A330" s="40"/>
      <c r="B330" s="41"/>
      <c r="C330" s="206" t="s">
        <v>796</v>
      </c>
      <c r="D330" s="206" t="s">
        <v>139</v>
      </c>
      <c r="E330" s="207" t="s">
        <v>1254</v>
      </c>
      <c r="F330" s="208" t="s">
        <v>1255</v>
      </c>
      <c r="G330" s="209" t="s">
        <v>259</v>
      </c>
      <c r="H330" s="210">
        <v>16</v>
      </c>
      <c r="I330" s="211"/>
      <c r="J330" s="212">
        <f>ROUND(I330*H330,2)</f>
        <v>0</v>
      </c>
      <c r="K330" s="208" t="s">
        <v>143</v>
      </c>
      <c r="L330" s="46"/>
      <c r="M330" s="213" t="s">
        <v>19</v>
      </c>
      <c r="N330" s="214" t="s">
        <v>47</v>
      </c>
      <c r="O330" s="86"/>
      <c r="P330" s="215">
        <f>O330*H330</f>
        <v>0</v>
      </c>
      <c r="Q330" s="215">
        <v>0</v>
      </c>
      <c r="R330" s="215">
        <f>Q330*H330</f>
        <v>0</v>
      </c>
      <c r="S330" s="215">
        <v>0</v>
      </c>
      <c r="T330" s="216">
        <f>S330*H330</f>
        <v>0</v>
      </c>
      <c r="U330" s="40"/>
      <c r="V330" s="40"/>
      <c r="W330" s="40"/>
      <c r="X330" s="40"/>
      <c r="Y330" s="40"/>
      <c r="Z330" s="40"/>
      <c r="AA330" s="40"/>
      <c r="AB330" s="40"/>
      <c r="AC330" s="40"/>
      <c r="AD330" s="40"/>
      <c r="AE330" s="40"/>
      <c r="AR330" s="217" t="s">
        <v>237</v>
      </c>
      <c r="AT330" s="217" t="s">
        <v>139</v>
      </c>
      <c r="AU330" s="217" t="s">
        <v>86</v>
      </c>
      <c r="AY330" s="19" t="s">
        <v>136</v>
      </c>
      <c r="BE330" s="218">
        <f>IF(N330="základní",J330,0)</f>
        <v>0</v>
      </c>
      <c r="BF330" s="218">
        <f>IF(N330="snížená",J330,0)</f>
        <v>0</v>
      </c>
      <c r="BG330" s="218">
        <f>IF(N330="zákl. přenesená",J330,0)</f>
        <v>0</v>
      </c>
      <c r="BH330" s="218">
        <f>IF(N330="sníž. přenesená",J330,0)</f>
        <v>0</v>
      </c>
      <c r="BI330" s="218">
        <f>IF(N330="nulová",J330,0)</f>
        <v>0</v>
      </c>
      <c r="BJ330" s="19" t="s">
        <v>84</v>
      </c>
      <c r="BK330" s="218">
        <f>ROUND(I330*H330,2)</f>
        <v>0</v>
      </c>
      <c r="BL330" s="19" t="s">
        <v>237</v>
      </c>
      <c r="BM330" s="217" t="s">
        <v>1256</v>
      </c>
    </row>
    <row r="331" s="2" customFormat="1">
      <c r="A331" s="40"/>
      <c r="B331" s="41"/>
      <c r="C331" s="42"/>
      <c r="D331" s="219" t="s">
        <v>146</v>
      </c>
      <c r="E331" s="42"/>
      <c r="F331" s="220" t="s">
        <v>1257</v>
      </c>
      <c r="G331" s="42"/>
      <c r="H331" s="42"/>
      <c r="I331" s="221"/>
      <c r="J331" s="42"/>
      <c r="K331" s="42"/>
      <c r="L331" s="46"/>
      <c r="M331" s="222"/>
      <c r="N331" s="223"/>
      <c r="O331" s="86"/>
      <c r="P331" s="86"/>
      <c r="Q331" s="86"/>
      <c r="R331" s="86"/>
      <c r="S331" s="86"/>
      <c r="T331" s="87"/>
      <c r="U331" s="40"/>
      <c r="V331" s="40"/>
      <c r="W331" s="40"/>
      <c r="X331" s="40"/>
      <c r="Y331" s="40"/>
      <c r="Z331" s="40"/>
      <c r="AA331" s="40"/>
      <c r="AB331" s="40"/>
      <c r="AC331" s="40"/>
      <c r="AD331" s="40"/>
      <c r="AE331" s="40"/>
      <c r="AT331" s="19" t="s">
        <v>146</v>
      </c>
      <c r="AU331" s="19" t="s">
        <v>86</v>
      </c>
    </row>
    <row r="332" s="2" customFormat="1" ht="21.75" customHeight="1">
      <c r="A332" s="40"/>
      <c r="B332" s="41"/>
      <c r="C332" s="206" t="s">
        <v>801</v>
      </c>
      <c r="D332" s="206" t="s">
        <v>139</v>
      </c>
      <c r="E332" s="207" t="s">
        <v>1258</v>
      </c>
      <c r="F332" s="208" t="s">
        <v>1259</v>
      </c>
      <c r="G332" s="209" t="s">
        <v>259</v>
      </c>
      <c r="H332" s="210">
        <v>2</v>
      </c>
      <c r="I332" s="211"/>
      <c r="J332" s="212">
        <f>ROUND(I332*H332,2)</f>
        <v>0</v>
      </c>
      <c r="K332" s="208" t="s">
        <v>143</v>
      </c>
      <c r="L332" s="46"/>
      <c r="M332" s="213" t="s">
        <v>19</v>
      </c>
      <c r="N332" s="214" t="s">
        <v>47</v>
      </c>
      <c r="O332" s="86"/>
      <c r="P332" s="215">
        <f>O332*H332</f>
        <v>0</v>
      </c>
      <c r="Q332" s="215">
        <v>0</v>
      </c>
      <c r="R332" s="215">
        <f>Q332*H332</f>
        <v>0</v>
      </c>
      <c r="S332" s="215">
        <v>0</v>
      </c>
      <c r="T332" s="216">
        <f>S332*H332</f>
        <v>0</v>
      </c>
      <c r="U332" s="40"/>
      <c r="V332" s="40"/>
      <c r="W332" s="40"/>
      <c r="X332" s="40"/>
      <c r="Y332" s="40"/>
      <c r="Z332" s="40"/>
      <c r="AA332" s="40"/>
      <c r="AB332" s="40"/>
      <c r="AC332" s="40"/>
      <c r="AD332" s="40"/>
      <c r="AE332" s="40"/>
      <c r="AR332" s="217" t="s">
        <v>237</v>
      </c>
      <c r="AT332" s="217" t="s">
        <v>139</v>
      </c>
      <c r="AU332" s="217" t="s">
        <v>86</v>
      </c>
      <c r="AY332" s="19" t="s">
        <v>136</v>
      </c>
      <c r="BE332" s="218">
        <f>IF(N332="základní",J332,0)</f>
        <v>0</v>
      </c>
      <c r="BF332" s="218">
        <f>IF(N332="snížená",J332,0)</f>
        <v>0</v>
      </c>
      <c r="BG332" s="218">
        <f>IF(N332="zákl. přenesená",J332,0)</f>
        <v>0</v>
      </c>
      <c r="BH332" s="218">
        <f>IF(N332="sníž. přenesená",J332,0)</f>
        <v>0</v>
      </c>
      <c r="BI332" s="218">
        <f>IF(N332="nulová",J332,0)</f>
        <v>0</v>
      </c>
      <c r="BJ332" s="19" t="s">
        <v>84</v>
      </c>
      <c r="BK332" s="218">
        <f>ROUND(I332*H332,2)</f>
        <v>0</v>
      </c>
      <c r="BL332" s="19" t="s">
        <v>237</v>
      </c>
      <c r="BM332" s="217" t="s">
        <v>1260</v>
      </c>
    </row>
    <row r="333" s="2" customFormat="1">
      <c r="A333" s="40"/>
      <c r="B333" s="41"/>
      <c r="C333" s="42"/>
      <c r="D333" s="219" t="s">
        <v>146</v>
      </c>
      <c r="E333" s="42"/>
      <c r="F333" s="220" t="s">
        <v>1261</v>
      </c>
      <c r="G333" s="42"/>
      <c r="H333" s="42"/>
      <c r="I333" s="221"/>
      <c r="J333" s="42"/>
      <c r="K333" s="42"/>
      <c r="L333" s="46"/>
      <c r="M333" s="222"/>
      <c r="N333" s="223"/>
      <c r="O333" s="86"/>
      <c r="P333" s="86"/>
      <c r="Q333" s="86"/>
      <c r="R333" s="86"/>
      <c r="S333" s="86"/>
      <c r="T333" s="87"/>
      <c r="U333" s="40"/>
      <c r="V333" s="40"/>
      <c r="W333" s="40"/>
      <c r="X333" s="40"/>
      <c r="Y333" s="40"/>
      <c r="Z333" s="40"/>
      <c r="AA333" s="40"/>
      <c r="AB333" s="40"/>
      <c r="AC333" s="40"/>
      <c r="AD333" s="40"/>
      <c r="AE333" s="40"/>
      <c r="AT333" s="19" t="s">
        <v>146</v>
      </c>
      <c r="AU333" s="19" t="s">
        <v>86</v>
      </c>
    </row>
    <row r="334" s="2" customFormat="1" ht="21.75" customHeight="1">
      <c r="A334" s="40"/>
      <c r="B334" s="41"/>
      <c r="C334" s="206" t="s">
        <v>806</v>
      </c>
      <c r="D334" s="206" t="s">
        <v>139</v>
      </c>
      <c r="E334" s="207" t="s">
        <v>1262</v>
      </c>
      <c r="F334" s="208" t="s">
        <v>1263</v>
      </c>
      <c r="G334" s="209" t="s">
        <v>259</v>
      </c>
      <c r="H334" s="210">
        <v>5</v>
      </c>
      <c r="I334" s="211"/>
      <c r="J334" s="212">
        <f>ROUND(I334*H334,2)</f>
        <v>0</v>
      </c>
      <c r="K334" s="208" t="s">
        <v>143</v>
      </c>
      <c r="L334" s="46"/>
      <c r="M334" s="213" t="s">
        <v>19</v>
      </c>
      <c r="N334" s="214" t="s">
        <v>47</v>
      </c>
      <c r="O334" s="86"/>
      <c r="P334" s="215">
        <f>O334*H334</f>
        <v>0</v>
      </c>
      <c r="Q334" s="215">
        <v>0</v>
      </c>
      <c r="R334" s="215">
        <f>Q334*H334</f>
        <v>0</v>
      </c>
      <c r="S334" s="215">
        <v>0</v>
      </c>
      <c r="T334" s="216">
        <f>S334*H334</f>
        <v>0</v>
      </c>
      <c r="U334" s="40"/>
      <c r="V334" s="40"/>
      <c r="W334" s="40"/>
      <c r="X334" s="40"/>
      <c r="Y334" s="40"/>
      <c r="Z334" s="40"/>
      <c r="AA334" s="40"/>
      <c r="AB334" s="40"/>
      <c r="AC334" s="40"/>
      <c r="AD334" s="40"/>
      <c r="AE334" s="40"/>
      <c r="AR334" s="217" t="s">
        <v>237</v>
      </c>
      <c r="AT334" s="217" t="s">
        <v>139</v>
      </c>
      <c r="AU334" s="217" t="s">
        <v>86</v>
      </c>
      <c r="AY334" s="19" t="s">
        <v>136</v>
      </c>
      <c r="BE334" s="218">
        <f>IF(N334="základní",J334,0)</f>
        <v>0</v>
      </c>
      <c r="BF334" s="218">
        <f>IF(N334="snížená",J334,0)</f>
        <v>0</v>
      </c>
      <c r="BG334" s="218">
        <f>IF(N334="zákl. přenesená",J334,0)</f>
        <v>0</v>
      </c>
      <c r="BH334" s="218">
        <f>IF(N334="sníž. přenesená",J334,0)</f>
        <v>0</v>
      </c>
      <c r="BI334" s="218">
        <f>IF(N334="nulová",J334,0)</f>
        <v>0</v>
      </c>
      <c r="BJ334" s="19" t="s">
        <v>84</v>
      </c>
      <c r="BK334" s="218">
        <f>ROUND(I334*H334,2)</f>
        <v>0</v>
      </c>
      <c r="BL334" s="19" t="s">
        <v>237</v>
      </c>
      <c r="BM334" s="217" t="s">
        <v>1264</v>
      </c>
    </row>
    <row r="335" s="2" customFormat="1">
      <c r="A335" s="40"/>
      <c r="B335" s="41"/>
      <c r="C335" s="42"/>
      <c r="D335" s="219" t="s">
        <v>146</v>
      </c>
      <c r="E335" s="42"/>
      <c r="F335" s="220" t="s">
        <v>1265</v>
      </c>
      <c r="G335" s="42"/>
      <c r="H335" s="42"/>
      <c r="I335" s="221"/>
      <c r="J335" s="42"/>
      <c r="K335" s="42"/>
      <c r="L335" s="46"/>
      <c r="M335" s="222"/>
      <c r="N335" s="223"/>
      <c r="O335" s="86"/>
      <c r="P335" s="86"/>
      <c r="Q335" s="86"/>
      <c r="R335" s="86"/>
      <c r="S335" s="86"/>
      <c r="T335" s="87"/>
      <c r="U335" s="40"/>
      <c r="V335" s="40"/>
      <c r="W335" s="40"/>
      <c r="X335" s="40"/>
      <c r="Y335" s="40"/>
      <c r="Z335" s="40"/>
      <c r="AA335" s="40"/>
      <c r="AB335" s="40"/>
      <c r="AC335" s="40"/>
      <c r="AD335" s="40"/>
      <c r="AE335" s="40"/>
      <c r="AT335" s="19" t="s">
        <v>146</v>
      </c>
      <c r="AU335" s="19" t="s">
        <v>86</v>
      </c>
    </row>
    <row r="336" s="2" customFormat="1" ht="16.5" customHeight="1">
      <c r="A336" s="40"/>
      <c r="B336" s="41"/>
      <c r="C336" s="206" t="s">
        <v>811</v>
      </c>
      <c r="D336" s="206" t="s">
        <v>139</v>
      </c>
      <c r="E336" s="207" t="s">
        <v>1266</v>
      </c>
      <c r="F336" s="208" t="s">
        <v>1267</v>
      </c>
      <c r="G336" s="209" t="s">
        <v>259</v>
      </c>
      <c r="H336" s="210">
        <v>5</v>
      </c>
      <c r="I336" s="211"/>
      <c r="J336" s="212">
        <f>ROUND(I336*H336,2)</f>
        <v>0</v>
      </c>
      <c r="K336" s="208" t="s">
        <v>143</v>
      </c>
      <c r="L336" s="46"/>
      <c r="M336" s="213" t="s">
        <v>19</v>
      </c>
      <c r="N336" s="214" t="s">
        <v>47</v>
      </c>
      <c r="O336" s="86"/>
      <c r="P336" s="215">
        <f>O336*H336</f>
        <v>0</v>
      </c>
      <c r="Q336" s="215">
        <v>0</v>
      </c>
      <c r="R336" s="215">
        <f>Q336*H336</f>
        <v>0</v>
      </c>
      <c r="S336" s="215">
        <v>0</v>
      </c>
      <c r="T336" s="216">
        <f>S336*H336</f>
        <v>0</v>
      </c>
      <c r="U336" s="40"/>
      <c r="V336" s="40"/>
      <c r="W336" s="40"/>
      <c r="X336" s="40"/>
      <c r="Y336" s="40"/>
      <c r="Z336" s="40"/>
      <c r="AA336" s="40"/>
      <c r="AB336" s="40"/>
      <c r="AC336" s="40"/>
      <c r="AD336" s="40"/>
      <c r="AE336" s="40"/>
      <c r="AR336" s="217" t="s">
        <v>237</v>
      </c>
      <c r="AT336" s="217" t="s">
        <v>139</v>
      </c>
      <c r="AU336" s="217" t="s">
        <v>86</v>
      </c>
      <c r="AY336" s="19" t="s">
        <v>136</v>
      </c>
      <c r="BE336" s="218">
        <f>IF(N336="základní",J336,0)</f>
        <v>0</v>
      </c>
      <c r="BF336" s="218">
        <f>IF(N336="snížená",J336,0)</f>
        <v>0</v>
      </c>
      <c r="BG336" s="218">
        <f>IF(N336="zákl. přenesená",J336,0)</f>
        <v>0</v>
      </c>
      <c r="BH336" s="218">
        <f>IF(N336="sníž. přenesená",J336,0)</f>
        <v>0</v>
      </c>
      <c r="BI336" s="218">
        <f>IF(N336="nulová",J336,0)</f>
        <v>0</v>
      </c>
      <c r="BJ336" s="19" t="s">
        <v>84</v>
      </c>
      <c r="BK336" s="218">
        <f>ROUND(I336*H336,2)</f>
        <v>0</v>
      </c>
      <c r="BL336" s="19" t="s">
        <v>237</v>
      </c>
      <c r="BM336" s="217" t="s">
        <v>1268</v>
      </c>
    </row>
    <row r="337" s="2" customFormat="1">
      <c r="A337" s="40"/>
      <c r="B337" s="41"/>
      <c r="C337" s="42"/>
      <c r="D337" s="219" t="s">
        <v>146</v>
      </c>
      <c r="E337" s="42"/>
      <c r="F337" s="220" t="s">
        <v>1269</v>
      </c>
      <c r="G337" s="42"/>
      <c r="H337" s="42"/>
      <c r="I337" s="221"/>
      <c r="J337" s="42"/>
      <c r="K337" s="42"/>
      <c r="L337" s="46"/>
      <c r="M337" s="222"/>
      <c r="N337" s="223"/>
      <c r="O337" s="86"/>
      <c r="P337" s="86"/>
      <c r="Q337" s="86"/>
      <c r="R337" s="86"/>
      <c r="S337" s="86"/>
      <c r="T337" s="87"/>
      <c r="U337" s="40"/>
      <c r="V337" s="40"/>
      <c r="W337" s="40"/>
      <c r="X337" s="40"/>
      <c r="Y337" s="40"/>
      <c r="Z337" s="40"/>
      <c r="AA337" s="40"/>
      <c r="AB337" s="40"/>
      <c r="AC337" s="40"/>
      <c r="AD337" s="40"/>
      <c r="AE337" s="40"/>
      <c r="AT337" s="19" t="s">
        <v>146</v>
      </c>
      <c r="AU337" s="19" t="s">
        <v>86</v>
      </c>
    </row>
    <row r="338" s="2" customFormat="1" ht="21.75" customHeight="1">
      <c r="A338" s="40"/>
      <c r="B338" s="41"/>
      <c r="C338" s="206" t="s">
        <v>816</v>
      </c>
      <c r="D338" s="206" t="s">
        <v>139</v>
      </c>
      <c r="E338" s="207" t="s">
        <v>1270</v>
      </c>
      <c r="F338" s="208" t="s">
        <v>1271</v>
      </c>
      <c r="G338" s="209" t="s">
        <v>457</v>
      </c>
      <c r="H338" s="210">
        <v>3</v>
      </c>
      <c r="I338" s="211"/>
      <c r="J338" s="212">
        <f>ROUND(I338*H338,2)</f>
        <v>0</v>
      </c>
      <c r="K338" s="208" t="s">
        <v>19</v>
      </c>
      <c r="L338" s="46"/>
      <c r="M338" s="213" t="s">
        <v>19</v>
      </c>
      <c r="N338" s="214" t="s">
        <v>47</v>
      </c>
      <c r="O338" s="86"/>
      <c r="P338" s="215">
        <f>O338*H338</f>
        <v>0</v>
      </c>
      <c r="Q338" s="215">
        <v>0</v>
      </c>
      <c r="R338" s="215">
        <f>Q338*H338</f>
        <v>0</v>
      </c>
      <c r="S338" s="215">
        <v>0</v>
      </c>
      <c r="T338" s="216">
        <f>S338*H338</f>
        <v>0</v>
      </c>
      <c r="U338" s="40"/>
      <c r="V338" s="40"/>
      <c r="W338" s="40"/>
      <c r="X338" s="40"/>
      <c r="Y338" s="40"/>
      <c r="Z338" s="40"/>
      <c r="AA338" s="40"/>
      <c r="AB338" s="40"/>
      <c r="AC338" s="40"/>
      <c r="AD338" s="40"/>
      <c r="AE338" s="40"/>
      <c r="AR338" s="217" t="s">
        <v>144</v>
      </c>
      <c r="AT338" s="217" t="s">
        <v>139</v>
      </c>
      <c r="AU338" s="217" t="s">
        <v>86</v>
      </c>
      <c r="AY338" s="19" t="s">
        <v>136</v>
      </c>
      <c r="BE338" s="218">
        <f>IF(N338="základní",J338,0)</f>
        <v>0</v>
      </c>
      <c r="BF338" s="218">
        <f>IF(N338="snížená",J338,0)</f>
        <v>0</v>
      </c>
      <c r="BG338" s="218">
        <f>IF(N338="zákl. přenesená",J338,0)</f>
        <v>0</v>
      </c>
      <c r="BH338" s="218">
        <f>IF(N338="sníž. přenesená",J338,0)</f>
        <v>0</v>
      </c>
      <c r="BI338" s="218">
        <f>IF(N338="nulová",J338,0)</f>
        <v>0</v>
      </c>
      <c r="BJ338" s="19" t="s">
        <v>84</v>
      </c>
      <c r="BK338" s="218">
        <f>ROUND(I338*H338,2)</f>
        <v>0</v>
      </c>
      <c r="BL338" s="19" t="s">
        <v>144</v>
      </c>
      <c r="BM338" s="217" t="s">
        <v>1272</v>
      </c>
    </row>
    <row r="339" s="2" customFormat="1" ht="21.75" customHeight="1">
      <c r="A339" s="40"/>
      <c r="B339" s="41"/>
      <c r="C339" s="206" t="s">
        <v>426</v>
      </c>
      <c r="D339" s="206" t="s">
        <v>139</v>
      </c>
      <c r="E339" s="207" t="s">
        <v>1273</v>
      </c>
      <c r="F339" s="208" t="s">
        <v>1274</v>
      </c>
      <c r="G339" s="209" t="s">
        <v>457</v>
      </c>
      <c r="H339" s="210">
        <v>1</v>
      </c>
      <c r="I339" s="211"/>
      <c r="J339" s="212">
        <f>ROUND(I339*H339,2)</f>
        <v>0</v>
      </c>
      <c r="K339" s="208" t="s">
        <v>19</v>
      </c>
      <c r="L339" s="46"/>
      <c r="M339" s="213" t="s">
        <v>19</v>
      </c>
      <c r="N339" s="214" t="s">
        <v>47</v>
      </c>
      <c r="O339" s="86"/>
      <c r="P339" s="215">
        <f>O339*H339</f>
        <v>0</v>
      </c>
      <c r="Q339" s="215">
        <v>0</v>
      </c>
      <c r="R339" s="215">
        <f>Q339*H339</f>
        <v>0</v>
      </c>
      <c r="S339" s="215">
        <v>0</v>
      </c>
      <c r="T339" s="216">
        <f>S339*H339</f>
        <v>0</v>
      </c>
      <c r="U339" s="40"/>
      <c r="V339" s="40"/>
      <c r="W339" s="40"/>
      <c r="X339" s="40"/>
      <c r="Y339" s="40"/>
      <c r="Z339" s="40"/>
      <c r="AA339" s="40"/>
      <c r="AB339" s="40"/>
      <c r="AC339" s="40"/>
      <c r="AD339" s="40"/>
      <c r="AE339" s="40"/>
      <c r="AR339" s="217" t="s">
        <v>144</v>
      </c>
      <c r="AT339" s="217" t="s">
        <v>139</v>
      </c>
      <c r="AU339" s="217" t="s">
        <v>86</v>
      </c>
      <c r="AY339" s="19" t="s">
        <v>136</v>
      </c>
      <c r="BE339" s="218">
        <f>IF(N339="základní",J339,0)</f>
        <v>0</v>
      </c>
      <c r="BF339" s="218">
        <f>IF(N339="snížená",J339,0)</f>
        <v>0</v>
      </c>
      <c r="BG339" s="218">
        <f>IF(N339="zákl. přenesená",J339,0)</f>
        <v>0</v>
      </c>
      <c r="BH339" s="218">
        <f>IF(N339="sníž. přenesená",J339,0)</f>
        <v>0</v>
      </c>
      <c r="BI339" s="218">
        <f>IF(N339="nulová",J339,0)</f>
        <v>0</v>
      </c>
      <c r="BJ339" s="19" t="s">
        <v>84</v>
      </c>
      <c r="BK339" s="218">
        <f>ROUND(I339*H339,2)</f>
        <v>0</v>
      </c>
      <c r="BL339" s="19" t="s">
        <v>144</v>
      </c>
      <c r="BM339" s="217" t="s">
        <v>1275</v>
      </c>
    </row>
    <row r="340" s="2" customFormat="1" ht="24.15" customHeight="1">
      <c r="A340" s="40"/>
      <c r="B340" s="41"/>
      <c r="C340" s="206" t="s">
        <v>826</v>
      </c>
      <c r="D340" s="206" t="s">
        <v>139</v>
      </c>
      <c r="E340" s="207" t="s">
        <v>1276</v>
      </c>
      <c r="F340" s="208" t="s">
        <v>1277</v>
      </c>
      <c r="G340" s="209" t="s">
        <v>213</v>
      </c>
      <c r="H340" s="210">
        <v>0.97099999999999997</v>
      </c>
      <c r="I340" s="211"/>
      <c r="J340" s="212">
        <f>ROUND(I340*H340,2)</f>
        <v>0</v>
      </c>
      <c r="K340" s="208" t="s">
        <v>143</v>
      </c>
      <c r="L340" s="46"/>
      <c r="M340" s="213" t="s">
        <v>19</v>
      </c>
      <c r="N340" s="214" t="s">
        <v>47</v>
      </c>
      <c r="O340" s="86"/>
      <c r="P340" s="215">
        <f>O340*H340</f>
        <v>0</v>
      </c>
      <c r="Q340" s="215">
        <v>0</v>
      </c>
      <c r="R340" s="215">
        <f>Q340*H340</f>
        <v>0</v>
      </c>
      <c r="S340" s="215">
        <v>0</v>
      </c>
      <c r="T340" s="216">
        <f>S340*H340</f>
        <v>0</v>
      </c>
      <c r="U340" s="40"/>
      <c r="V340" s="40"/>
      <c r="W340" s="40"/>
      <c r="X340" s="40"/>
      <c r="Y340" s="40"/>
      <c r="Z340" s="40"/>
      <c r="AA340" s="40"/>
      <c r="AB340" s="40"/>
      <c r="AC340" s="40"/>
      <c r="AD340" s="40"/>
      <c r="AE340" s="40"/>
      <c r="AR340" s="217" t="s">
        <v>237</v>
      </c>
      <c r="AT340" s="217" t="s">
        <v>139</v>
      </c>
      <c r="AU340" s="217" t="s">
        <v>86</v>
      </c>
      <c r="AY340" s="19" t="s">
        <v>136</v>
      </c>
      <c r="BE340" s="218">
        <f>IF(N340="základní",J340,0)</f>
        <v>0</v>
      </c>
      <c r="BF340" s="218">
        <f>IF(N340="snížená",J340,0)</f>
        <v>0</v>
      </c>
      <c r="BG340" s="218">
        <f>IF(N340="zákl. přenesená",J340,0)</f>
        <v>0</v>
      </c>
      <c r="BH340" s="218">
        <f>IF(N340="sníž. přenesená",J340,0)</f>
        <v>0</v>
      </c>
      <c r="BI340" s="218">
        <f>IF(N340="nulová",J340,0)</f>
        <v>0</v>
      </c>
      <c r="BJ340" s="19" t="s">
        <v>84</v>
      </c>
      <c r="BK340" s="218">
        <f>ROUND(I340*H340,2)</f>
        <v>0</v>
      </c>
      <c r="BL340" s="19" t="s">
        <v>237</v>
      </c>
      <c r="BM340" s="217" t="s">
        <v>1278</v>
      </c>
    </row>
    <row r="341" s="2" customFormat="1">
      <c r="A341" s="40"/>
      <c r="B341" s="41"/>
      <c r="C341" s="42"/>
      <c r="D341" s="219" t="s">
        <v>146</v>
      </c>
      <c r="E341" s="42"/>
      <c r="F341" s="220" t="s">
        <v>1279</v>
      </c>
      <c r="G341" s="42"/>
      <c r="H341" s="42"/>
      <c r="I341" s="221"/>
      <c r="J341" s="42"/>
      <c r="K341" s="42"/>
      <c r="L341" s="46"/>
      <c r="M341" s="222"/>
      <c r="N341" s="223"/>
      <c r="O341" s="86"/>
      <c r="P341" s="86"/>
      <c r="Q341" s="86"/>
      <c r="R341" s="86"/>
      <c r="S341" s="86"/>
      <c r="T341" s="87"/>
      <c r="U341" s="40"/>
      <c r="V341" s="40"/>
      <c r="W341" s="40"/>
      <c r="X341" s="40"/>
      <c r="Y341" s="40"/>
      <c r="Z341" s="40"/>
      <c r="AA341" s="40"/>
      <c r="AB341" s="40"/>
      <c r="AC341" s="40"/>
      <c r="AD341" s="40"/>
      <c r="AE341" s="40"/>
      <c r="AT341" s="19" t="s">
        <v>146</v>
      </c>
      <c r="AU341" s="19" t="s">
        <v>86</v>
      </c>
    </row>
    <row r="342" s="12" customFormat="1" ht="22.8" customHeight="1">
      <c r="A342" s="12"/>
      <c r="B342" s="190"/>
      <c r="C342" s="191"/>
      <c r="D342" s="192" t="s">
        <v>75</v>
      </c>
      <c r="E342" s="204" t="s">
        <v>1280</v>
      </c>
      <c r="F342" s="204" t="s">
        <v>1281</v>
      </c>
      <c r="G342" s="191"/>
      <c r="H342" s="191"/>
      <c r="I342" s="194"/>
      <c r="J342" s="205">
        <f>BK342</f>
        <v>0</v>
      </c>
      <c r="K342" s="191"/>
      <c r="L342" s="196"/>
      <c r="M342" s="197"/>
      <c r="N342" s="198"/>
      <c r="O342" s="198"/>
      <c r="P342" s="199">
        <f>SUM(P343:P356)</f>
        <v>0</v>
      </c>
      <c r="Q342" s="198"/>
      <c r="R342" s="199">
        <f>SUM(R343:R356)</f>
        <v>0</v>
      </c>
      <c r="S342" s="198"/>
      <c r="T342" s="200">
        <f>SUM(T343:T356)</f>
        <v>0</v>
      </c>
      <c r="U342" s="12"/>
      <c r="V342" s="12"/>
      <c r="W342" s="12"/>
      <c r="X342" s="12"/>
      <c r="Y342" s="12"/>
      <c r="Z342" s="12"/>
      <c r="AA342" s="12"/>
      <c r="AB342" s="12"/>
      <c r="AC342" s="12"/>
      <c r="AD342" s="12"/>
      <c r="AE342" s="12"/>
      <c r="AR342" s="201" t="s">
        <v>86</v>
      </c>
      <c r="AT342" s="202" t="s">
        <v>75</v>
      </c>
      <c r="AU342" s="202" t="s">
        <v>84</v>
      </c>
      <c r="AY342" s="201" t="s">
        <v>136</v>
      </c>
      <c r="BK342" s="203">
        <f>SUM(BK343:BK356)</f>
        <v>0</v>
      </c>
    </row>
    <row r="343" s="2" customFormat="1" ht="24.15" customHeight="1">
      <c r="A343" s="40"/>
      <c r="B343" s="41"/>
      <c r="C343" s="206" t="s">
        <v>831</v>
      </c>
      <c r="D343" s="206" t="s">
        <v>139</v>
      </c>
      <c r="E343" s="207" t="s">
        <v>1282</v>
      </c>
      <c r="F343" s="208" t="s">
        <v>1283</v>
      </c>
      <c r="G343" s="209" t="s">
        <v>457</v>
      </c>
      <c r="H343" s="210">
        <v>22</v>
      </c>
      <c r="I343" s="211"/>
      <c r="J343" s="212">
        <f>ROUND(I343*H343,2)</f>
        <v>0</v>
      </c>
      <c r="K343" s="208" t="s">
        <v>143</v>
      </c>
      <c r="L343" s="46"/>
      <c r="M343" s="213" t="s">
        <v>19</v>
      </c>
      <c r="N343" s="214" t="s">
        <v>47</v>
      </c>
      <c r="O343" s="86"/>
      <c r="P343" s="215">
        <f>O343*H343</f>
        <v>0</v>
      </c>
      <c r="Q343" s="215">
        <v>0</v>
      </c>
      <c r="R343" s="215">
        <f>Q343*H343</f>
        <v>0</v>
      </c>
      <c r="S343" s="215">
        <v>0</v>
      </c>
      <c r="T343" s="216">
        <f>S343*H343</f>
        <v>0</v>
      </c>
      <c r="U343" s="40"/>
      <c r="V343" s="40"/>
      <c r="W343" s="40"/>
      <c r="X343" s="40"/>
      <c r="Y343" s="40"/>
      <c r="Z343" s="40"/>
      <c r="AA343" s="40"/>
      <c r="AB343" s="40"/>
      <c r="AC343" s="40"/>
      <c r="AD343" s="40"/>
      <c r="AE343" s="40"/>
      <c r="AR343" s="217" t="s">
        <v>237</v>
      </c>
      <c r="AT343" s="217" t="s">
        <v>139</v>
      </c>
      <c r="AU343" s="217" t="s">
        <v>86</v>
      </c>
      <c r="AY343" s="19" t="s">
        <v>136</v>
      </c>
      <c r="BE343" s="218">
        <f>IF(N343="základní",J343,0)</f>
        <v>0</v>
      </c>
      <c r="BF343" s="218">
        <f>IF(N343="snížená",J343,0)</f>
        <v>0</v>
      </c>
      <c r="BG343" s="218">
        <f>IF(N343="zákl. přenesená",J343,0)</f>
        <v>0</v>
      </c>
      <c r="BH343" s="218">
        <f>IF(N343="sníž. přenesená",J343,0)</f>
        <v>0</v>
      </c>
      <c r="BI343" s="218">
        <f>IF(N343="nulová",J343,0)</f>
        <v>0</v>
      </c>
      <c r="BJ343" s="19" t="s">
        <v>84</v>
      </c>
      <c r="BK343" s="218">
        <f>ROUND(I343*H343,2)</f>
        <v>0</v>
      </c>
      <c r="BL343" s="19" t="s">
        <v>237</v>
      </c>
      <c r="BM343" s="217" t="s">
        <v>1284</v>
      </c>
    </row>
    <row r="344" s="2" customFormat="1">
      <c r="A344" s="40"/>
      <c r="B344" s="41"/>
      <c r="C344" s="42"/>
      <c r="D344" s="219" t="s">
        <v>146</v>
      </c>
      <c r="E344" s="42"/>
      <c r="F344" s="220" t="s">
        <v>1285</v>
      </c>
      <c r="G344" s="42"/>
      <c r="H344" s="42"/>
      <c r="I344" s="221"/>
      <c r="J344" s="42"/>
      <c r="K344" s="42"/>
      <c r="L344" s="46"/>
      <c r="M344" s="222"/>
      <c r="N344" s="223"/>
      <c r="O344" s="86"/>
      <c r="P344" s="86"/>
      <c r="Q344" s="86"/>
      <c r="R344" s="86"/>
      <c r="S344" s="86"/>
      <c r="T344" s="87"/>
      <c r="U344" s="40"/>
      <c r="V344" s="40"/>
      <c r="W344" s="40"/>
      <c r="X344" s="40"/>
      <c r="Y344" s="40"/>
      <c r="Z344" s="40"/>
      <c r="AA344" s="40"/>
      <c r="AB344" s="40"/>
      <c r="AC344" s="40"/>
      <c r="AD344" s="40"/>
      <c r="AE344" s="40"/>
      <c r="AT344" s="19" t="s">
        <v>146</v>
      </c>
      <c r="AU344" s="19" t="s">
        <v>86</v>
      </c>
    </row>
    <row r="345" s="2" customFormat="1">
      <c r="A345" s="40"/>
      <c r="B345" s="41"/>
      <c r="C345" s="42"/>
      <c r="D345" s="226" t="s">
        <v>281</v>
      </c>
      <c r="E345" s="42"/>
      <c r="F345" s="247" t="s">
        <v>1286</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281</v>
      </c>
      <c r="AU345" s="19" t="s">
        <v>86</v>
      </c>
    </row>
    <row r="346" s="13" customFormat="1">
      <c r="A346" s="13"/>
      <c r="B346" s="224"/>
      <c r="C346" s="225"/>
      <c r="D346" s="226" t="s">
        <v>152</v>
      </c>
      <c r="E346" s="227" t="s">
        <v>19</v>
      </c>
      <c r="F346" s="228" t="s">
        <v>1287</v>
      </c>
      <c r="G346" s="225"/>
      <c r="H346" s="229">
        <v>22</v>
      </c>
      <c r="I346" s="230"/>
      <c r="J346" s="225"/>
      <c r="K346" s="225"/>
      <c r="L346" s="231"/>
      <c r="M346" s="232"/>
      <c r="N346" s="233"/>
      <c r="O346" s="233"/>
      <c r="P346" s="233"/>
      <c r="Q346" s="233"/>
      <c r="R346" s="233"/>
      <c r="S346" s="233"/>
      <c r="T346" s="234"/>
      <c r="U346" s="13"/>
      <c r="V346" s="13"/>
      <c r="W346" s="13"/>
      <c r="X346" s="13"/>
      <c r="Y346" s="13"/>
      <c r="Z346" s="13"/>
      <c r="AA346" s="13"/>
      <c r="AB346" s="13"/>
      <c r="AC346" s="13"/>
      <c r="AD346" s="13"/>
      <c r="AE346" s="13"/>
      <c r="AT346" s="235" t="s">
        <v>152</v>
      </c>
      <c r="AU346" s="235" t="s">
        <v>86</v>
      </c>
      <c r="AV346" s="13" t="s">
        <v>86</v>
      </c>
      <c r="AW346" s="13" t="s">
        <v>35</v>
      </c>
      <c r="AX346" s="13" t="s">
        <v>76</v>
      </c>
      <c r="AY346" s="235" t="s">
        <v>136</v>
      </c>
    </row>
    <row r="347" s="14" customFormat="1">
      <c r="A347" s="14"/>
      <c r="B347" s="236"/>
      <c r="C347" s="237"/>
      <c r="D347" s="226" t="s">
        <v>152</v>
      </c>
      <c r="E347" s="238" t="s">
        <v>19</v>
      </c>
      <c r="F347" s="239" t="s">
        <v>172</v>
      </c>
      <c r="G347" s="237"/>
      <c r="H347" s="240">
        <v>22</v>
      </c>
      <c r="I347" s="241"/>
      <c r="J347" s="237"/>
      <c r="K347" s="237"/>
      <c r="L347" s="242"/>
      <c r="M347" s="243"/>
      <c r="N347" s="244"/>
      <c r="O347" s="244"/>
      <c r="P347" s="244"/>
      <c r="Q347" s="244"/>
      <c r="R347" s="244"/>
      <c r="S347" s="244"/>
      <c r="T347" s="245"/>
      <c r="U347" s="14"/>
      <c r="V347" s="14"/>
      <c r="W347" s="14"/>
      <c r="X347" s="14"/>
      <c r="Y347" s="14"/>
      <c r="Z347" s="14"/>
      <c r="AA347" s="14"/>
      <c r="AB347" s="14"/>
      <c r="AC347" s="14"/>
      <c r="AD347" s="14"/>
      <c r="AE347" s="14"/>
      <c r="AT347" s="246" t="s">
        <v>152</v>
      </c>
      <c r="AU347" s="246" t="s">
        <v>86</v>
      </c>
      <c r="AV347" s="14" t="s">
        <v>144</v>
      </c>
      <c r="AW347" s="14" t="s">
        <v>35</v>
      </c>
      <c r="AX347" s="14" t="s">
        <v>84</v>
      </c>
      <c r="AY347" s="246" t="s">
        <v>136</v>
      </c>
    </row>
    <row r="348" s="2" customFormat="1" ht="16.5" customHeight="1">
      <c r="A348" s="40"/>
      <c r="B348" s="41"/>
      <c r="C348" s="206" t="s">
        <v>836</v>
      </c>
      <c r="D348" s="206" t="s">
        <v>139</v>
      </c>
      <c r="E348" s="207" t="s">
        <v>1288</v>
      </c>
      <c r="F348" s="208" t="s">
        <v>1289</v>
      </c>
      <c r="G348" s="209" t="s">
        <v>457</v>
      </c>
      <c r="H348" s="210">
        <v>22</v>
      </c>
      <c r="I348" s="211"/>
      <c r="J348" s="212">
        <f>ROUND(I348*H348,2)</f>
        <v>0</v>
      </c>
      <c r="K348" s="208" t="s">
        <v>143</v>
      </c>
      <c r="L348" s="46"/>
      <c r="M348" s="213" t="s">
        <v>19</v>
      </c>
      <c r="N348" s="214" t="s">
        <v>47</v>
      </c>
      <c r="O348" s="86"/>
      <c r="P348" s="215">
        <f>O348*H348</f>
        <v>0</v>
      </c>
      <c r="Q348" s="215">
        <v>0</v>
      </c>
      <c r="R348" s="215">
        <f>Q348*H348</f>
        <v>0</v>
      </c>
      <c r="S348" s="215">
        <v>0</v>
      </c>
      <c r="T348" s="216">
        <f>S348*H348</f>
        <v>0</v>
      </c>
      <c r="U348" s="40"/>
      <c r="V348" s="40"/>
      <c r="W348" s="40"/>
      <c r="X348" s="40"/>
      <c r="Y348" s="40"/>
      <c r="Z348" s="40"/>
      <c r="AA348" s="40"/>
      <c r="AB348" s="40"/>
      <c r="AC348" s="40"/>
      <c r="AD348" s="40"/>
      <c r="AE348" s="40"/>
      <c r="AR348" s="217" t="s">
        <v>237</v>
      </c>
      <c r="AT348" s="217" t="s">
        <v>139</v>
      </c>
      <c r="AU348" s="217" t="s">
        <v>86</v>
      </c>
      <c r="AY348" s="19" t="s">
        <v>136</v>
      </c>
      <c r="BE348" s="218">
        <f>IF(N348="základní",J348,0)</f>
        <v>0</v>
      </c>
      <c r="BF348" s="218">
        <f>IF(N348="snížená",J348,0)</f>
        <v>0</v>
      </c>
      <c r="BG348" s="218">
        <f>IF(N348="zákl. přenesená",J348,0)</f>
        <v>0</v>
      </c>
      <c r="BH348" s="218">
        <f>IF(N348="sníž. přenesená",J348,0)</f>
        <v>0</v>
      </c>
      <c r="BI348" s="218">
        <f>IF(N348="nulová",J348,0)</f>
        <v>0</v>
      </c>
      <c r="BJ348" s="19" t="s">
        <v>84</v>
      </c>
      <c r="BK348" s="218">
        <f>ROUND(I348*H348,2)</f>
        <v>0</v>
      </c>
      <c r="BL348" s="19" t="s">
        <v>237</v>
      </c>
      <c r="BM348" s="217" t="s">
        <v>1290</v>
      </c>
    </row>
    <row r="349" s="2" customFormat="1">
      <c r="A349" s="40"/>
      <c r="B349" s="41"/>
      <c r="C349" s="42"/>
      <c r="D349" s="219" t="s">
        <v>146</v>
      </c>
      <c r="E349" s="42"/>
      <c r="F349" s="220" t="s">
        <v>1291</v>
      </c>
      <c r="G349" s="42"/>
      <c r="H349" s="42"/>
      <c r="I349" s="221"/>
      <c r="J349" s="42"/>
      <c r="K349" s="42"/>
      <c r="L349" s="46"/>
      <c r="M349" s="222"/>
      <c r="N349" s="223"/>
      <c r="O349" s="86"/>
      <c r="P349" s="86"/>
      <c r="Q349" s="86"/>
      <c r="R349" s="86"/>
      <c r="S349" s="86"/>
      <c r="T349" s="87"/>
      <c r="U349" s="40"/>
      <c r="V349" s="40"/>
      <c r="W349" s="40"/>
      <c r="X349" s="40"/>
      <c r="Y349" s="40"/>
      <c r="Z349" s="40"/>
      <c r="AA349" s="40"/>
      <c r="AB349" s="40"/>
      <c r="AC349" s="40"/>
      <c r="AD349" s="40"/>
      <c r="AE349" s="40"/>
      <c r="AT349" s="19" t="s">
        <v>146</v>
      </c>
      <c r="AU349" s="19" t="s">
        <v>86</v>
      </c>
    </row>
    <row r="350" s="2" customFormat="1" ht="16.5" customHeight="1">
      <c r="A350" s="40"/>
      <c r="B350" s="41"/>
      <c r="C350" s="206" t="s">
        <v>841</v>
      </c>
      <c r="D350" s="206" t="s">
        <v>139</v>
      </c>
      <c r="E350" s="207" t="s">
        <v>1292</v>
      </c>
      <c r="F350" s="208" t="s">
        <v>1293</v>
      </c>
      <c r="G350" s="209" t="s">
        <v>457</v>
      </c>
      <c r="H350" s="210">
        <v>22</v>
      </c>
      <c r="I350" s="211"/>
      <c r="J350" s="212">
        <f>ROUND(I350*H350,2)</f>
        <v>0</v>
      </c>
      <c r="K350" s="208" t="s">
        <v>143</v>
      </c>
      <c r="L350" s="46"/>
      <c r="M350" s="213" t="s">
        <v>19</v>
      </c>
      <c r="N350" s="214" t="s">
        <v>47</v>
      </c>
      <c r="O350" s="86"/>
      <c r="P350" s="215">
        <f>O350*H350</f>
        <v>0</v>
      </c>
      <c r="Q350" s="215">
        <v>0</v>
      </c>
      <c r="R350" s="215">
        <f>Q350*H350</f>
        <v>0</v>
      </c>
      <c r="S350" s="215">
        <v>0</v>
      </c>
      <c r="T350" s="216">
        <f>S350*H350</f>
        <v>0</v>
      </c>
      <c r="U350" s="40"/>
      <c r="V350" s="40"/>
      <c r="W350" s="40"/>
      <c r="X350" s="40"/>
      <c r="Y350" s="40"/>
      <c r="Z350" s="40"/>
      <c r="AA350" s="40"/>
      <c r="AB350" s="40"/>
      <c r="AC350" s="40"/>
      <c r="AD350" s="40"/>
      <c r="AE350" s="40"/>
      <c r="AR350" s="217" t="s">
        <v>237</v>
      </c>
      <c r="AT350" s="217" t="s">
        <v>139</v>
      </c>
      <c r="AU350" s="217" t="s">
        <v>86</v>
      </c>
      <c r="AY350" s="19" t="s">
        <v>136</v>
      </c>
      <c r="BE350" s="218">
        <f>IF(N350="základní",J350,0)</f>
        <v>0</v>
      </c>
      <c r="BF350" s="218">
        <f>IF(N350="snížená",J350,0)</f>
        <v>0</v>
      </c>
      <c r="BG350" s="218">
        <f>IF(N350="zákl. přenesená",J350,0)</f>
        <v>0</v>
      </c>
      <c r="BH350" s="218">
        <f>IF(N350="sníž. přenesená",J350,0)</f>
        <v>0</v>
      </c>
      <c r="BI350" s="218">
        <f>IF(N350="nulová",J350,0)</f>
        <v>0</v>
      </c>
      <c r="BJ350" s="19" t="s">
        <v>84</v>
      </c>
      <c r="BK350" s="218">
        <f>ROUND(I350*H350,2)</f>
        <v>0</v>
      </c>
      <c r="BL350" s="19" t="s">
        <v>237</v>
      </c>
      <c r="BM350" s="217" t="s">
        <v>1294</v>
      </c>
    </row>
    <row r="351" s="2" customFormat="1">
      <c r="A351" s="40"/>
      <c r="B351" s="41"/>
      <c r="C351" s="42"/>
      <c r="D351" s="219" t="s">
        <v>146</v>
      </c>
      <c r="E351" s="42"/>
      <c r="F351" s="220" t="s">
        <v>1295</v>
      </c>
      <c r="G351" s="42"/>
      <c r="H351" s="42"/>
      <c r="I351" s="221"/>
      <c r="J351" s="42"/>
      <c r="K351" s="42"/>
      <c r="L351" s="46"/>
      <c r="M351" s="222"/>
      <c r="N351" s="223"/>
      <c r="O351" s="86"/>
      <c r="P351" s="86"/>
      <c r="Q351" s="86"/>
      <c r="R351" s="86"/>
      <c r="S351" s="86"/>
      <c r="T351" s="87"/>
      <c r="U351" s="40"/>
      <c r="V351" s="40"/>
      <c r="W351" s="40"/>
      <c r="X351" s="40"/>
      <c r="Y351" s="40"/>
      <c r="Z351" s="40"/>
      <c r="AA351" s="40"/>
      <c r="AB351" s="40"/>
      <c r="AC351" s="40"/>
      <c r="AD351" s="40"/>
      <c r="AE351" s="40"/>
      <c r="AT351" s="19" t="s">
        <v>146</v>
      </c>
      <c r="AU351" s="19" t="s">
        <v>86</v>
      </c>
    </row>
    <row r="352" s="2" customFormat="1" ht="16.5" customHeight="1">
      <c r="A352" s="40"/>
      <c r="B352" s="41"/>
      <c r="C352" s="206" t="s">
        <v>845</v>
      </c>
      <c r="D352" s="206" t="s">
        <v>139</v>
      </c>
      <c r="E352" s="207" t="s">
        <v>1296</v>
      </c>
      <c r="F352" s="208" t="s">
        <v>1297</v>
      </c>
      <c r="G352" s="209" t="s">
        <v>457</v>
      </c>
      <c r="H352" s="210">
        <v>22</v>
      </c>
      <c r="I352" s="211"/>
      <c r="J352" s="212">
        <f>ROUND(I352*H352,2)</f>
        <v>0</v>
      </c>
      <c r="K352" s="208" t="s">
        <v>143</v>
      </c>
      <c r="L352" s="46"/>
      <c r="M352" s="213" t="s">
        <v>19</v>
      </c>
      <c r="N352" s="214" t="s">
        <v>47</v>
      </c>
      <c r="O352" s="86"/>
      <c r="P352" s="215">
        <f>O352*H352</f>
        <v>0</v>
      </c>
      <c r="Q352" s="215">
        <v>0</v>
      </c>
      <c r="R352" s="215">
        <f>Q352*H352</f>
        <v>0</v>
      </c>
      <c r="S352" s="215">
        <v>0</v>
      </c>
      <c r="T352" s="216">
        <f>S352*H352</f>
        <v>0</v>
      </c>
      <c r="U352" s="40"/>
      <c r="V352" s="40"/>
      <c r="W352" s="40"/>
      <c r="X352" s="40"/>
      <c r="Y352" s="40"/>
      <c r="Z352" s="40"/>
      <c r="AA352" s="40"/>
      <c r="AB352" s="40"/>
      <c r="AC352" s="40"/>
      <c r="AD352" s="40"/>
      <c r="AE352" s="40"/>
      <c r="AR352" s="217" t="s">
        <v>237</v>
      </c>
      <c r="AT352" s="217" t="s">
        <v>139</v>
      </c>
      <c r="AU352" s="217" t="s">
        <v>86</v>
      </c>
      <c r="AY352" s="19" t="s">
        <v>136</v>
      </c>
      <c r="BE352" s="218">
        <f>IF(N352="základní",J352,0)</f>
        <v>0</v>
      </c>
      <c r="BF352" s="218">
        <f>IF(N352="snížená",J352,0)</f>
        <v>0</v>
      </c>
      <c r="BG352" s="218">
        <f>IF(N352="zákl. přenesená",J352,0)</f>
        <v>0</v>
      </c>
      <c r="BH352" s="218">
        <f>IF(N352="sníž. přenesená",J352,0)</f>
        <v>0</v>
      </c>
      <c r="BI352" s="218">
        <f>IF(N352="nulová",J352,0)</f>
        <v>0</v>
      </c>
      <c r="BJ352" s="19" t="s">
        <v>84</v>
      </c>
      <c r="BK352" s="218">
        <f>ROUND(I352*H352,2)</f>
        <v>0</v>
      </c>
      <c r="BL352" s="19" t="s">
        <v>237</v>
      </c>
      <c r="BM352" s="217" t="s">
        <v>1298</v>
      </c>
    </row>
    <row r="353" s="2" customFormat="1">
      <c r="A353" s="40"/>
      <c r="B353" s="41"/>
      <c r="C353" s="42"/>
      <c r="D353" s="219" t="s">
        <v>146</v>
      </c>
      <c r="E353" s="42"/>
      <c r="F353" s="220" t="s">
        <v>1299</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9" t="s">
        <v>146</v>
      </c>
      <c r="AU353" s="19" t="s">
        <v>86</v>
      </c>
    </row>
    <row r="354" s="2" customFormat="1" ht="16.5" customHeight="1">
      <c r="A354" s="40"/>
      <c r="B354" s="41"/>
      <c r="C354" s="252" t="s">
        <v>851</v>
      </c>
      <c r="D354" s="252" t="s">
        <v>398</v>
      </c>
      <c r="E354" s="253" t="s">
        <v>1300</v>
      </c>
      <c r="F354" s="254" t="s">
        <v>1301</v>
      </c>
      <c r="G354" s="255" t="s">
        <v>259</v>
      </c>
      <c r="H354" s="256">
        <v>22</v>
      </c>
      <c r="I354" s="257"/>
      <c r="J354" s="258">
        <f>ROUND(I354*H354,2)</f>
        <v>0</v>
      </c>
      <c r="K354" s="254" t="s">
        <v>143</v>
      </c>
      <c r="L354" s="259"/>
      <c r="M354" s="260" t="s">
        <v>19</v>
      </c>
      <c r="N354" s="261" t="s">
        <v>47</v>
      </c>
      <c r="O354" s="86"/>
      <c r="P354" s="215">
        <f>O354*H354</f>
        <v>0</v>
      </c>
      <c r="Q354" s="215">
        <v>0</v>
      </c>
      <c r="R354" s="215">
        <f>Q354*H354</f>
        <v>0</v>
      </c>
      <c r="S354" s="215">
        <v>0</v>
      </c>
      <c r="T354" s="216">
        <f>S354*H354</f>
        <v>0</v>
      </c>
      <c r="U354" s="40"/>
      <c r="V354" s="40"/>
      <c r="W354" s="40"/>
      <c r="X354" s="40"/>
      <c r="Y354" s="40"/>
      <c r="Z354" s="40"/>
      <c r="AA354" s="40"/>
      <c r="AB354" s="40"/>
      <c r="AC354" s="40"/>
      <c r="AD354" s="40"/>
      <c r="AE354" s="40"/>
      <c r="AR354" s="217" t="s">
        <v>350</v>
      </c>
      <c r="AT354" s="217" t="s">
        <v>398</v>
      </c>
      <c r="AU354" s="217" t="s">
        <v>86</v>
      </c>
      <c r="AY354" s="19" t="s">
        <v>136</v>
      </c>
      <c r="BE354" s="218">
        <f>IF(N354="základní",J354,0)</f>
        <v>0</v>
      </c>
      <c r="BF354" s="218">
        <f>IF(N354="snížená",J354,0)</f>
        <v>0</v>
      </c>
      <c r="BG354" s="218">
        <f>IF(N354="zákl. přenesená",J354,0)</f>
        <v>0</v>
      </c>
      <c r="BH354" s="218">
        <f>IF(N354="sníž. přenesená",J354,0)</f>
        <v>0</v>
      </c>
      <c r="BI354" s="218">
        <f>IF(N354="nulová",J354,0)</f>
        <v>0</v>
      </c>
      <c r="BJ354" s="19" t="s">
        <v>84</v>
      </c>
      <c r="BK354" s="218">
        <f>ROUND(I354*H354,2)</f>
        <v>0</v>
      </c>
      <c r="BL354" s="19" t="s">
        <v>237</v>
      </c>
      <c r="BM354" s="217" t="s">
        <v>1302</v>
      </c>
    </row>
    <row r="355" s="2" customFormat="1" ht="24.15" customHeight="1">
      <c r="A355" s="40"/>
      <c r="B355" s="41"/>
      <c r="C355" s="206" t="s">
        <v>856</v>
      </c>
      <c r="D355" s="206" t="s">
        <v>139</v>
      </c>
      <c r="E355" s="207" t="s">
        <v>1303</v>
      </c>
      <c r="F355" s="208" t="s">
        <v>1304</v>
      </c>
      <c r="G355" s="209" t="s">
        <v>213</v>
      </c>
      <c r="H355" s="210">
        <v>0.40300000000000002</v>
      </c>
      <c r="I355" s="211"/>
      <c r="J355" s="212">
        <f>ROUND(I355*H355,2)</f>
        <v>0</v>
      </c>
      <c r="K355" s="208" t="s">
        <v>143</v>
      </c>
      <c r="L355" s="46"/>
      <c r="M355" s="213" t="s">
        <v>19</v>
      </c>
      <c r="N355" s="214" t="s">
        <v>47</v>
      </c>
      <c r="O355" s="86"/>
      <c r="P355" s="215">
        <f>O355*H355</f>
        <v>0</v>
      </c>
      <c r="Q355" s="215">
        <v>0</v>
      </c>
      <c r="R355" s="215">
        <f>Q355*H355</f>
        <v>0</v>
      </c>
      <c r="S355" s="215">
        <v>0</v>
      </c>
      <c r="T355" s="216">
        <f>S355*H355</f>
        <v>0</v>
      </c>
      <c r="U355" s="40"/>
      <c r="V355" s="40"/>
      <c r="W355" s="40"/>
      <c r="X355" s="40"/>
      <c r="Y355" s="40"/>
      <c r="Z355" s="40"/>
      <c r="AA355" s="40"/>
      <c r="AB355" s="40"/>
      <c r="AC355" s="40"/>
      <c r="AD355" s="40"/>
      <c r="AE355" s="40"/>
      <c r="AR355" s="217" t="s">
        <v>237</v>
      </c>
      <c r="AT355" s="217" t="s">
        <v>139</v>
      </c>
      <c r="AU355" s="217" t="s">
        <v>86</v>
      </c>
      <c r="AY355" s="19" t="s">
        <v>136</v>
      </c>
      <c r="BE355" s="218">
        <f>IF(N355="základní",J355,0)</f>
        <v>0</v>
      </c>
      <c r="BF355" s="218">
        <f>IF(N355="snížená",J355,0)</f>
        <v>0</v>
      </c>
      <c r="BG355" s="218">
        <f>IF(N355="zákl. přenesená",J355,0)</f>
        <v>0</v>
      </c>
      <c r="BH355" s="218">
        <f>IF(N355="sníž. přenesená",J355,0)</f>
        <v>0</v>
      </c>
      <c r="BI355" s="218">
        <f>IF(N355="nulová",J355,0)</f>
        <v>0</v>
      </c>
      <c r="BJ355" s="19" t="s">
        <v>84</v>
      </c>
      <c r="BK355" s="218">
        <f>ROUND(I355*H355,2)</f>
        <v>0</v>
      </c>
      <c r="BL355" s="19" t="s">
        <v>237</v>
      </c>
      <c r="BM355" s="217" t="s">
        <v>1305</v>
      </c>
    </row>
    <row r="356" s="2" customFormat="1">
      <c r="A356" s="40"/>
      <c r="B356" s="41"/>
      <c r="C356" s="42"/>
      <c r="D356" s="219" t="s">
        <v>146</v>
      </c>
      <c r="E356" s="42"/>
      <c r="F356" s="220" t="s">
        <v>1306</v>
      </c>
      <c r="G356" s="42"/>
      <c r="H356" s="42"/>
      <c r="I356" s="221"/>
      <c r="J356" s="42"/>
      <c r="K356" s="42"/>
      <c r="L356" s="46"/>
      <c r="M356" s="222"/>
      <c r="N356" s="223"/>
      <c r="O356" s="86"/>
      <c r="P356" s="86"/>
      <c r="Q356" s="86"/>
      <c r="R356" s="86"/>
      <c r="S356" s="86"/>
      <c r="T356" s="87"/>
      <c r="U356" s="40"/>
      <c r="V356" s="40"/>
      <c r="W356" s="40"/>
      <c r="X356" s="40"/>
      <c r="Y356" s="40"/>
      <c r="Z356" s="40"/>
      <c r="AA356" s="40"/>
      <c r="AB356" s="40"/>
      <c r="AC356" s="40"/>
      <c r="AD356" s="40"/>
      <c r="AE356" s="40"/>
      <c r="AT356" s="19" t="s">
        <v>146</v>
      </c>
      <c r="AU356" s="19" t="s">
        <v>86</v>
      </c>
    </row>
    <row r="357" s="12" customFormat="1" ht="22.8" customHeight="1">
      <c r="A357" s="12"/>
      <c r="B357" s="190"/>
      <c r="C357" s="191"/>
      <c r="D357" s="192" t="s">
        <v>75</v>
      </c>
      <c r="E357" s="204" t="s">
        <v>1307</v>
      </c>
      <c r="F357" s="204" t="s">
        <v>1308</v>
      </c>
      <c r="G357" s="191"/>
      <c r="H357" s="191"/>
      <c r="I357" s="194"/>
      <c r="J357" s="205">
        <f>BK357</f>
        <v>0</v>
      </c>
      <c r="K357" s="191"/>
      <c r="L357" s="196"/>
      <c r="M357" s="197"/>
      <c r="N357" s="198"/>
      <c r="O357" s="198"/>
      <c r="P357" s="199">
        <f>SUM(P358:P363)</f>
        <v>0</v>
      </c>
      <c r="Q357" s="198"/>
      <c r="R357" s="199">
        <f>SUM(R358:R363)</f>
        <v>0</v>
      </c>
      <c r="S357" s="198"/>
      <c r="T357" s="200">
        <f>SUM(T358:T363)</f>
        <v>0</v>
      </c>
      <c r="U357" s="12"/>
      <c r="V357" s="12"/>
      <c r="W357" s="12"/>
      <c r="X357" s="12"/>
      <c r="Y357" s="12"/>
      <c r="Z357" s="12"/>
      <c r="AA357" s="12"/>
      <c r="AB357" s="12"/>
      <c r="AC357" s="12"/>
      <c r="AD357" s="12"/>
      <c r="AE357" s="12"/>
      <c r="AR357" s="201" t="s">
        <v>86</v>
      </c>
      <c r="AT357" s="202" t="s">
        <v>75</v>
      </c>
      <c r="AU357" s="202" t="s">
        <v>84</v>
      </c>
      <c r="AY357" s="201" t="s">
        <v>136</v>
      </c>
      <c r="BK357" s="203">
        <f>SUM(BK358:BK363)</f>
        <v>0</v>
      </c>
    </row>
    <row r="358" s="2" customFormat="1" ht="24.15" customHeight="1">
      <c r="A358" s="40"/>
      <c r="B358" s="41"/>
      <c r="C358" s="206" t="s">
        <v>861</v>
      </c>
      <c r="D358" s="206" t="s">
        <v>139</v>
      </c>
      <c r="E358" s="207" t="s">
        <v>1309</v>
      </c>
      <c r="F358" s="208" t="s">
        <v>1310</v>
      </c>
      <c r="G358" s="209" t="s">
        <v>259</v>
      </c>
      <c r="H358" s="210">
        <v>5</v>
      </c>
      <c r="I358" s="211"/>
      <c r="J358" s="212">
        <f>ROUND(I358*H358,2)</f>
        <v>0</v>
      </c>
      <c r="K358" s="208" t="s">
        <v>143</v>
      </c>
      <c r="L358" s="46"/>
      <c r="M358" s="213" t="s">
        <v>19</v>
      </c>
      <c r="N358" s="214" t="s">
        <v>47</v>
      </c>
      <c r="O358" s="86"/>
      <c r="P358" s="215">
        <f>O358*H358</f>
        <v>0</v>
      </c>
      <c r="Q358" s="215">
        <v>0</v>
      </c>
      <c r="R358" s="215">
        <f>Q358*H358</f>
        <v>0</v>
      </c>
      <c r="S358" s="215">
        <v>0</v>
      </c>
      <c r="T358" s="216">
        <f>S358*H358</f>
        <v>0</v>
      </c>
      <c r="U358" s="40"/>
      <c r="V358" s="40"/>
      <c r="W358" s="40"/>
      <c r="X358" s="40"/>
      <c r="Y358" s="40"/>
      <c r="Z358" s="40"/>
      <c r="AA358" s="40"/>
      <c r="AB358" s="40"/>
      <c r="AC358" s="40"/>
      <c r="AD358" s="40"/>
      <c r="AE358" s="40"/>
      <c r="AR358" s="217" t="s">
        <v>237</v>
      </c>
      <c r="AT358" s="217" t="s">
        <v>139</v>
      </c>
      <c r="AU358" s="217" t="s">
        <v>86</v>
      </c>
      <c r="AY358" s="19" t="s">
        <v>136</v>
      </c>
      <c r="BE358" s="218">
        <f>IF(N358="základní",J358,0)</f>
        <v>0</v>
      </c>
      <c r="BF358" s="218">
        <f>IF(N358="snížená",J358,0)</f>
        <v>0</v>
      </c>
      <c r="BG358" s="218">
        <f>IF(N358="zákl. přenesená",J358,0)</f>
        <v>0</v>
      </c>
      <c r="BH358" s="218">
        <f>IF(N358="sníž. přenesená",J358,0)</f>
        <v>0</v>
      </c>
      <c r="BI358" s="218">
        <f>IF(N358="nulová",J358,0)</f>
        <v>0</v>
      </c>
      <c r="BJ358" s="19" t="s">
        <v>84</v>
      </c>
      <c r="BK358" s="218">
        <f>ROUND(I358*H358,2)</f>
        <v>0</v>
      </c>
      <c r="BL358" s="19" t="s">
        <v>237</v>
      </c>
      <c r="BM358" s="217" t="s">
        <v>1311</v>
      </c>
    </row>
    <row r="359" s="2" customFormat="1">
      <c r="A359" s="40"/>
      <c r="B359" s="41"/>
      <c r="C359" s="42"/>
      <c r="D359" s="219" t="s">
        <v>146</v>
      </c>
      <c r="E359" s="42"/>
      <c r="F359" s="220" t="s">
        <v>1312</v>
      </c>
      <c r="G359" s="42"/>
      <c r="H359" s="42"/>
      <c r="I359" s="221"/>
      <c r="J359" s="42"/>
      <c r="K359" s="42"/>
      <c r="L359" s="46"/>
      <c r="M359" s="222"/>
      <c r="N359" s="223"/>
      <c r="O359" s="86"/>
      <c r="P359" s="86"/>
      <c r="Q359" s="86"/>
      <c r="R359" s="86"/>
      <c r="S359" s="86"/>
      <c r="T359" s="87"/>
      <c r="U359" s="40"/>
      <c r="V359" s="40"/>
      <c r="W359" s="40"/>
      <c r="X359" s="40"/>
      <c r="Y359" s="40"/>
      <c r="Z359" s="40"/>
      <c r="AA359" s="40"/>
      <c r="AB359" s="40"/>
      <c r="AC359" s="40"/>
      <c r="AD359" s="40"/>
      <c r="AE359" s="40"/>
      <c r="AT359" s="19" t="s">
        <v>146</v>
      </c>
      <c r="AU359" s="19" t="s">
        <v>86</v>
      </c>
    </row>
    <row r="360" s="2" customFormat="1" ht="24.15" customHeight="1">
      <c r="A360" s="40"/>
      <c r="B360" s="41"/>
      <c r="C360" s="206" t="s">
        <v>866</v>
      </c>
      <c r="D360" s="206" t="s">
        <v>139</v>
      </c>
      <c r="E360" s="207" t="s">
        <v>1313</v>
      </c>
      <c r="F360" s="208" t="s">
        <v>1314</v>
      </c>
      <c r="G360" s="209" t="s">
        <v>259</v>
      </c>
      <c r="H360" s="210">
        <v>4</v>
      </c>
      <c r="I360" s="211"/>
      <c r="J360" s="212">
        <f>ROUND(I360*H360,2)</f>
        <v>0</v>
      </c>
      <c r="K360" s="208" t="s">
        <v>143</v>
      </c>
      <c r="L360" s="46"/>
      <c r="M360" s="213" t="s">
        <v>19</v>
      </c>
      <c r="N360" s="214" t="s">
        <v>47</v>
      </c>
      <c r="O360" s="86"/>
      <c r="P360" s="215">
        <f>O360*H360</f>
        <v>0</v>
      </c>
      <c r="Q360" s="215">
        <v>0</v>
      </c>
      <c r="R360" s="215">
        <f>Q360*H360</f>
        <v>0</v>
      </c>
      <c r="S360" s="215">
        <v>0</v>
      </c>
      <c r="T360" s="216">
        <f>S360*H360</f>
        <v>0</v>
      </c>
      <c r="U360" s="40"/>
      <c r="V360" s="40"/>
      <c r="W360" s="40"/>
      <c r="X360" s="40"/>
      <c r="Y360" s="40"/>
      <c r="Z360" s="40"/>
      <c r="AA360" s="40"/>
      <c r="AB360" s="40"/>
      <c r="AC360" s="40"/>
      <c r="AD360" s="40"/>
      <c r="AE360" s="40"/>
      <c r="AR360" s="217" t="s">
        <v>237</v>
      </c>
      <c r="AT360" s="217" t="s">
        <v>139</v>
      </c>
      <c r="AU360" s="217" t="s">
        <v>86</v>
      </c>
      <c r="AY360" s="19" t="s">
        <v>136</v>
      </c>
      <c r="BE360" s="218">
        <f>IF(N360="základní",J360,0)</f>
        <v>0</v>
      </c>
      <c r="BF360" s="218">
        <f>IF(N360="snížená",J360,0)</f>
        <v>0</v>
      </c>
      <c r="BG360" s="218">
        <f>IF(N360="zákl. přenesená",J360,0)</f>
        <v>0</v>
      </c>
      <c r="BH360" s="218">
        <f>IF(N360="sníž. přenesená",J360,0)</f>
        <v>0</v>
      </c>
      <c r="BI360" s="218">
        <f>IF(N360="nulová",J360,0)</f>
        <v>0</v>
      </c>
      <c r="BJ360" s="19" t="s">
        <v>84</v>
      </c>
      <c r="BK360" s="218">
        <f>ROUND(I360*H360,2)</f>
        <v>0</v>
      </c>
      <c r="BL360" s="19" t="s">
        <v>237</v>
      </c>
      <c r="BM360" s="217" t="s">
        <v>1315</v>
      </c>
    </row>
    <row r="361" s="2" customFormat="1">
      <c r="A361" s="40"/>
      <c r="B361" s="41"/>
      <c r="C361" s="42"/>
      <c r="D361" s="219" t="s">
        <v>146</v>
      </c>
      <c r="E361" s="42"/>
      <c r="F361" s="220" t="s">
        <v>1316</v>
      </c>
      <c r="G361" s="42"/>
      <c r="H361" s="42"/>
      <c r="I361" s="221"/>
      <c r="J361" s="42"/>
      <c r="K361" s="42"/>
      <c r="L361" s="46"/>
      <c r="M361" s="222"/>
      <c r="N361" s="223"/>
      <c r="O361" s="86"/>
      <c r="P361" s="86"/>
      <c r="Q361" s="86"/>
      <c r="R361" s="86"/>
      <c r="S361" s="86"/>
      <c r="T361" s="87"/>
      <c r="U361" s="40"/>
      <c r="V361" s="40"/>
      <c r="W361" s="40"/>
      <c r="X361" s="40"/>
      <c r="Y361" s="40"/>
      <c r="Z361" s="40"/>
      <c r="AA361" s="40"/>
      <c r="AB361" s="40"/>
      <c r="AC361" s="40"/>
      <c r="AD361" s="40"/>
      <c r="AE361" s="40"/>
      <c r="AT361" s="19" t="s">
        <v>146</v>
      </c>
      <c r="AU361" s="19" t="s">
        <v>86</v>
      </c>
    </row>
    <row r="362" s="2" customFormat="1" ht="24.15" customHeight="1">
      <c r="A362" s="40"/>
      <c r="B362" s="41"/>
      <c r="C362" s="206" t="s">
        <v>1317</v>
      </c>
      <c r="D362" s="206" t="s">
        <v>139</v>
      </c>
      <c r="E362" s="207" t="s">
        <v>1318</v>
      </c>
      <c r="F362" s="208" t="s">
        <v>1319</v>
      </c>
      <c r="G362" s="209" t="s">
        <v>213</v>
      </c>
      <c r="H362" s="210">
        <v>0.0030000000000000001</v>
      </c>
      <c r="I362" s="211"/>
      <c r="J362" s="212">
        <f>ROUND(I362*H362,2)</f>
        <v>0</v>
      </c>
      <c r="K362" s="208" t="s">
        <v>143</v>
      </c>
      <c r="L362" s="46"/>
      <c r="M362" s="213" t="s">
        <v>19</v>
      </c>
      <c r="N362" s="214" t="s">
        <v>47</v>
      </c>
      <c r="O362" s="86"/>
      <c r="P362" s="215">
        <f>O362*H362</f>
        <v>0</v>
      </c>
      <c r="Q362" s="215">
        <v>0</v>
      </c>
      <c r="R362" s="215">
        <f>Q362*H362</f>
        <v>0</v>
      </c>
      <c r="S362" s="215">
        <v>0</v>
      </c>
      <c r="T362" s="216">
        <f>S362*H362</f>
        <v>0</v>
      </c>
      <c r="U362" s="40"/>
      <c r="V362" s="40"/>
      <c r="W362" s="40"/>
      <c r="X362" s="40"/>
      <c r="Y362" s="40"/>
      <c r="Z362" s="40"/>
      <c r="AA362" s="40"/>
      <c r="AB362" s="40"/>
      <c r="AC362" s="40"/>
      <c r="AD362" s="40"/>
      <c r="AE362" s="40"/>
      <c r="AR362" s="217" t="s">
        <v>237</v>
      </c>
      <c r="AT362" s="217" t="s">
        <v>139</v>
      </c>
      <c r="AU362" s="217" t="s">
        <v>86</v>
      </c>
      <c r="AY362" s="19" t="s">
        <v>136</v>
      </c>
      <c r="BE362" s="218">
        <f>IF(N362="základní",J362,0)</f>
        <v>0</v>
      </c>
      <c r="BF362" s="218">
        <f>IF(N362="snížená",J362,0)</f>
        <v>0</v>
      </c>
      <c r="BG362" s="218">
        <f>IF(N362="zákl. přenesená",J362,0)</f>
        <v>0</v>
      </c>
      <c r="BH362" s="218">
        <f>IF(N362="sníž. přenesená",J362,0)</f>
        <v>0</v>
      </c>
      <c r="BI362" s="218">
        <f>IF(N362="nulová",J362,0)</f>
        <v>0</v>
      </c>
      <c r="BJ362" s="19" t="s">
        <v>84</v>
      </c>
      <c r="BK362" s="218">
        <f>ROUND(I362*H362,2)</f>
        <v>0</v>
      </c>
      <c r="BL362" s="19" t="s">
        <v>237</v>
      </c>
      <c r="BM362" s="217" t="s">
        <v>1320</v>
      </c>
    </row>
    <row r="363" s="2" customFormat="1">
      <c r="A363" s="40"/>
      <c r="B363" s="41"/>
      <c r="C363" s="42"/>
      <c r="D363" s="219" t="s">
        <v>146</v>
      </c>
      <c r="E363" s="42"/>
      <c r="F363" s="220" t="s">
        <v>1321</v>
      </c>
      <c r="G363" s="42"/>
      <c r="H363" s="42"/>
      <c r="I363" s="221"/>
      <c r="J363" s="42"/>
      <c r="K363" s="42"/>
      <c r="L363" s="46"/>
      <c r="M363" s="222"/>
      <c r="N363" s="223"/>
      <c r="O363" s="86"/>
      <c r="P363" s="86"/>
      <c r="Q363" s="86"/>
      <c r="R363" s="86"/>
      <c r="S363" s="86"/>
      <c r="T363" s="87"/>
      <c r="U363" s="40"/>
      <c r="V363" s="40"/>
      <c r="W363" s="40"/>
      <c r="X363" s="40"/>
      <c r="Y363" s="40"/>
      <c r="Z363" s="40"/>
      <c r="AA363" s="40"/>
      <c r="AB363" s="40"/>
      <c r="AC363" s="40"/>
      <c r="AD363" s="40"/>
      <c r="AE363" s="40"/>
      <c r="AT363" s="19" t="s">
        <v>146</v>
      </c>
      <c r="AU363" s="19" t="s">
        <v>86</v>
      </c>
    </row>
    <row r="364" s="12" customFormat="1" ht="22.8" customHeight="1">
      <c r="A364" s="12"/>
      <c r="B364" s="190"/>
      <c r="C364" s="191"/>
      <c r="D364" s="192" t="s">
        <v>75</v>
      </c>
      <c r="E364" s="204" t="s">
        <v>1322</v>
      </c>
      <c r="F364" s="204" t="s">
        <v>1323</v>
      </c>
      <c r="G364" s="191"/>
      <c r="H364" s="191"/>
      <c r="I364" s="194"/>
      <c r="J364" s="205">
        <f>BK364</f>
        <v>0</v>
      </c>
      <c r="K364" s="191"/>
      <c r="L364" s="196"/>
      <c r="M364" s="197"/>
      <c r="N364" s="198"/>
      <c r="O364" s="198"/>
      <c r="P364" s="199">
        <f>SUM(P365:P419)</f>
        <v>0</v>
      </c>
      <c r="Q364" s="198"/>
      <c r="R364" s="199">
        <f>SUM(R365:R419)</f>
        <v>0</v>
      </c>
      <c r="S364" s="198"/>
      <c r="T364" s="200">
        <f>SUM(T365:T419)</f>
        <v>0</v>
      </c>
      <c r="U364" s="12"/>
      <c r="V364" s="12"/>
      <c r="W364" s="12"/>
      <c r="X364" s="12"/>
      <c r="Y364" s="12"/>
      <c r="Z364" s="12"/>
      <c r="AA364" s="12"/>
      <c r="AB364" s="12"/>
      <c r="AC364" s="12"/>
      <c r="AD364" s="12"/>
      <c r="AE364" s="12"/>
      <c r="AR364" s="201" t="s">
        <v>86</v>
      </c>
      <c r="AT364" s="202" t="s">
        <v>75</v>
      </c>
      <c r="AU364" s="202" t="s">
        <v>84</v>
      </c>
      <c r="AY364" s="201" t="s">
        <v>136</v>
      </c>
      <c r="BK364" s="203">
        <f>SUM(BK365:BK419)</f>
        <v>0</v>
      </c>
    </row>
    <row r="365" s="2" customFormat="1" ht="16.5" customHeight="1">
      <c r="A365" s="40"/>
      <c r="B365" s="41"/>
      <c r="C365" s="206" t="s">
        <v>1324</v>
      </c>
      <c r="D365" s="206" t="s">
        <v>139</v>
      </c>
      <c r="E365" s="207" t="s">
        <v>1325</v>
      </c>
      <c r="F365" s="208" t="s">
        <v>1326</v>
      </c>
      <c r="G365" s="209" t="s">
        <v>142</v>
      </c>
      <c r="H365" s="210">
        <v>50.670000000000002</v>
      </c>
      <c r="I365" s="211"/>
      <c r="J365" s="212">
        <f>ROUND(I365*H365,2)</f>
        <v>0</v>
      </c>
      <c r="K365" s="208" t="s">
        <v>143</v>
      </c>
      <c r="L365" s="46"/>
      <c r="M365" s="213" t="s">
        <v>19</v>
      </c>
      <c r="N365" s="214" t="s">
        <v>47</v>
      </c>
      <c r="O365" s="86"/>
      <c r="P365" s="215">
        <f>O365*H365</f>
        <v>0</v>
      </c>
      <c r="Q365" s="215">
        <v>0</v>
      </c>
      <c r="R365" s="215">
        <f>Q365*H365</f>
        <v>0</v>
      </c>
      <c r="S365" s="215">
        <v>0</v>
      </c>
      <c r="T365" s="216">
        <f>S365*H365</f>
        <v>0</v>
      </c>
      <c r="U365" s="40"/>
      <c r="V365" s="40"/>
      <c r="W365" s="40"/>
      <c r="X365" s="40"/>
      <c r="Y365" s="40"/>
      <c r="Z365" s="40"/>
      <c r="AA365" s="40"/>
      <c r="AB365" s="40"/>
      <c r="AC365" s="40"/>
      <c r="AD365" s="40"/>
      <c r="AE365" s="40"/>
      <c r="AR365" s="217" t="s">
        <v>237</v>
      </c>
      <c r="AT365" s="217" t="s">
        <v>139</v>
      </c>
      <c r="AU365" s="217" t="s">
        <v>86</v>
      </c>
      <c r="AY365" s="19" t="s">
        <v>136</v>
      </c>
      <c r="BE365" s="218">
        <f>IF(N365="základní",J365,0)</f>
        <v>0</v>
      </c>
      <c r="BF365" s="218">
        <f>IF(N365="snížená",J365,0)</f>
        <v>0</v>
      </c>
      <c r="BG365" s="218">
        <f>IF(N365="zákl. přenesená",J365,0)</f>
        <v>0</v>
      </c>
      <c r="BH365" s="218">
        <f>IF(N365="sníž. přenesená",J365,0)</f>
        <v>0</v>
      </c>
      <c r="BI365" s="218">
        <f>IF(N365="nulová",J365,0)</f>
        <v>0</v>
      </c>
      <c r="BJ365" s="19" t="s">
        <v>84</v>
      </c>
      <c r="BK365" s="218">
        <f>ROUND(I365*H365,2)</f>
        <v>0</v>
      </c>
      <c r="BL365" s="19" t="s">
        <v>237</v>
      </c>
      <c r="BM365" s="217" t="s">
        <v>1327</v>
      </c>
    </row>
    <row r="366" s="2" customFormat="1">
      <c r="A366" s="40"/>
      <c r="B366" s="41"/>
      <c r="C366" s="42"/>
      <c r="D366" s="219" t="s">
        <v>146</v>
      </c>
      <c r="E366" s="42"/>
      <c r="F366" s="220" t="s">
        <v>1328</v>
      </c>
      <c r="G366" s="42"/>
      <c r="H366" s="42"/>
      <c r="I366" s="221"/>
      <c r="J366" s="42"/>
      <c r="K366" s="42"/>
      <c r="L366" s="46"/>
      <c r="M366" s="222"/>
      <c r="N366" s="223"/>
      <c r="O366" s="86"/>
      <c r="P366" s="86"/>
      <c r="Q366" s="86"/>
      <c r="R366" s="86"/>
      <c r="S366" s="86"/>
      <c r="T366" s="87"/>
      <c r="U366" s="40"/>
      <c r="V366" s="40"/>
      <c r="W366" s="40"/>
      <c r="X366" s="40"/>
      <c r="Y366" s="40"/>
      <c r="Z366" s="40"/>
      <c r="AA366" s="40"/>
      <c r="AB366" s="40"/>
      <c r="AC366" s="40"/>
      <c r="AD366" s="40"/>
      <c r="AE366" s="40"/>
      <c r="AT366" s="19" t="s">
        <v>146</v>
      </c>
      <c r="AU366" s="19" t="s">
        <v>86</v>
      </c>
    </row>
    <row r="367" s="15" customFormat="1">
      <c r="A367" s="15"/>
      <c r="B367" s="266"/>
      <c r="C367" s="267"/>
      <c r="D367" s="226" t="s">
        <v>152</v>
      </c>
      <c r="E367" s="268" t="s">
        <v>19</v>
      </c>
      <c r="F367" s="269" t="s">
        <v>1329</v>
      </c>
      <c r="G367" s="267"/>
      <c r="H367" s="268" t="s">
        <v>19</v>
      </c>
      <c r="I367" s="270"/>
      <c r="J367" s="267"/>
      <c r="K367" s="267"/>
      <c r="L367" s="271"/>
      <c r="M367" s="272"/>
      <c r="N367" s="273"/>
      <c r="O367" s="273"/>
      <c r="P367" s="273"/>
      <c r="Q367" s="273"/>
      <c r="R367" s="273"/>
      <c r="S367" s="273"/>
      <c r="T367" s="274"/>
      <c r="U367" s="15"/>
      <c r="V367" s="15"/>
      <c r="W367" s="15"/>
      <c r="X367" s="15"/>
      <c r="Y367" s="15"/>
      <c r="Z367" s="15"/>
      <c r="AA367" s="15"/>
      <c r="AB367" s="15"/>
      <c r="AC367" s="15"/>
      <c r="AD367" s="15"/>
      <c r="AE367" s="15"/>
      <c r="AT367" s="275" t="s">
        <v>152</v>
      </c>
      <c r="AU367" s="275" t="s">
        <v>86</v>
      </c>
      <c r="AV367" s="15" t="s">
        <v>84</v>
      </c>
      <c r="AW367" s="15" t="s">
        <v>35</v>
      </c>
      <c r="AX367" s="15" t="s">
        <v>76</v>
      </c>
      <c r="AY367" s="275" t="s">
        <v>136</v>
      </c>
    </row>
    <row r="368" s="15" customFormat="1">
      <c r="A368" s="15"/>
      <c r="B368" s="266"/>
      <c r="C368" s="267"/>
      <c r="D368" s="226" t="s">
        <v>152</v>
      </c>
      <c r="E368" s="268" t="s">
        <v>19</v>
      </c>
      <c r="F368" s="269" t="s">
        <v>1330</v>
      </c>
      <c r="G368" s="267"/>
      <c r="H368" s="268" t="s">
        <v>19</v>
      </c>
      <c r="I368" s="270"/>
      <c r="J368" s="267"/>
      <c r="K368" s="267"/>
      <c r="L368" s="271"/>
      <c r="M368" s="272"/>
      <c r="N368" s="273"/>
      <c r="O368" s="273"/>
      <c r="P368" s="273"/>
      <c r="Q368" s="273"/>
      <c r="R368" s="273"/>
      <c r="S368" s="273"/>
      <c r="T368" s="274"/>
      <c r="U368" s="15"/>
      <c r="V368" s="15"/>
      <c r="W368" s="15"/>
      <c r="X368" s="15"/>
      <c r="Y368" s="15"/>
      <c r="Z368" s="15"/>
      <c r="AA368" s="15"/>
      <c r="AB368" s="15"/>
      <c r="AC368" s="15"/>
      <c r="AD368" s="15"/>
      <c r="AE368" s="15"/>
      <c r="AT368" s="275" t="s">
        <v>152</v>
      </c>
      <c r="AU368" s="275" t="s">
        <v>86</v>
      </c>
      <c r="AV368" s="15" t="s">
        <v>84</v>
      </c>
      <c r="AW368" s="15" t="s">
        <v>35</v>
      </c>
      <c r="AX368" s="15" t="s">
        <v>76</v>
      </c>
      <c r="AY368" s="275" t="s">
        <v>136</v>
      </c>
    </row>
    <row r="369" s="15" customFormat="1">
      <c r="A369" s="15"/>
      <c r="B369" s="266"/>
      <c r="C369" s="267"/>
      <c r="D369" s="226" t="s">
        <v>152</v>
      </c>
      <c r="E369" s="268" t="s">
        <v>19</v>
      </c>
      <c r="F369" s="269" t="s">
        <v>1331</v>
      </c>
      <c r="G369" s="267"/>
      <c r="H369" s="268" t="s">
        <v>19</v>
      </c>
      <c r="I369" s="270"/>
      <c r="J369" s="267"/>
      <c r="K369" s="267"/>
      <c r="L369" s="271"/>
      <c r="M369" s="272"/>
      <c r="N369" s="273"/>
      <c r="O369" s="273"/>
      <c r="P369" s="273"/>
      <c r="Q369" s="273"/>
      <c r="R369" s="273"/>
      <c r="S369" s="273"/>
      <c r="T369" s="274"/>
      <c r="U369" s="15"/>
      <c r="V369" s="15"/>
      <c r="W369" s="15"/>
      <c r="X369" s="15"/>
      <c r="Y369" s="15"/>
      <c r="Z369" s="15"/>
      <c r="AA369" s="15"/>
      <c r="AB369" s="15"/>
      <c r="AC369" s="15"/>
      <c r="AD369" s="15"/>
      <c r="AE369" s="15"/>
      <c r="AT369" s="275" t="s">
        <v>152</v>
      </c>
      <c r="AU369" s="275" t="s">
        <v>86</v>
      </c>
      <c r="AV369" s="15" t="s">
        <v>84</v>
      </c>
      <c r="AW369" s="15" t="s">
        <v>35</v>
      </c>
      <c r="AX369" s="15" t="s">
        <v>76</v>
      </c>
      <c r="AY369" s="275" t="s">
        <v>136</v>
      </c>
    </row>
    <row r="370" s="15" customFormat="1">
      <c r="A370" s="15"/>
      <c r="B370" s="266"/>
      <c r="C370" s="267"/>
      <c r="D370" s="226" t="s">
        <v>152</v>
      </c>
      <c r="E370" s="268" t="s">
        <v>19</v>
      </c>
      <c r="F370" s="269" t="s">
        <v>1332</v>
      </c>
      <c r="G370" s="267"/>
      <c r="H370" s="268" t="s">
        <v>19</v>
      </c>
      <c r="I370" s="270"/>
      <c r="J370" s="267"/>
      <c r="K370" s="267"/>
      <c r="L370" s="271"/>
      <c r="M370" s="272"/>
      <c r="N370" s="273"/>
      <c r="O370" s="273"/>
      <c r="P370" s="273"/>
      <c r="Q370" s="273"/>
      <c r="R370" s="273"/>
      <c r="S370" s="273"/>
      <c r="T370" s="274"/>
      <c r="U370" s="15"/>
      <c r="V370" s="15"/>
      <c r="W370" s="15"/>
      <c r="X370" s="15"/>
      <c r="Y370" s="15"/>
      <c r="Z370" s="15"/>
      <c r="AA370" s="15"/>
      <c r="AB370" s="15"/>
      <c r="AC370" s="15"/>
      <c r="AD370" s="15"/>
      <c r="AE370" s="15"/>
      <c r="AT370" s="275" t="s">
        <v>152</v>
      </c>
      <c r="AU370" s="275" t="s">
        <v>86</v>
      </c>
      <c r="AV370" s="15" t="s">
        <v>84</v>
      </c>
      <c r="AW370" s="15" t="s">
        <v>35</v>
      </c>
      <c r="AX370" s="15" t="s">
        <v>76</v>
      </c>
      <c r="AY370" s="275" t="s">
        <v>136</v>
      </c>
    </row>
    <row r="371" s="15" customFormat="1">
      <c r="A371" s="15"/>
      <c r="B371" s="266"/>
      <c r="C371" s="267"/>
      <c r="D371" s="226" t="s">
        <v>152</v>
      </c>
      <c r="E371" s="268" t="s">
        <v>19</v>
      </c>
      <c r="F371" s="269" t="s">
        <v>1333</v>
      </c>
      <c r="G371" s="267"/>
      <c r="H371" s="268" t="s">
        <v>19</v>
      </c>
      <c r="I371" s="270"/>
      <c r="J371" s="267"/>
      <c r="K371" s="267"/>
      <c r="L371" s="271"/>
      <c r="M371" s="272"/>
      <c r="N371" s="273"/>
      <c r="O371" s="273"/>
      <c r="P371" s="273"/>
      <c r="Q371" s="273"/>
      <c r="R371" s="273"/>
      <c r="S371" s="273"/>
      <c r="T371" s="274"/>
      <c r="U371" s="15"/>
      <c r="V371" s="15"/>
      <c r="W371" s="15"/>
      <c r="X371" s="15"/>
      <c r="Y371" s="15"/>
      <c r="Z371" s="15"/>
      <c r="AA371" s="15"/>
      <c r="AB371" s="15"/>
      <c r="AC371" s="15"/>
      <c r="AD371" s="15"/>
      <c r="AE371" s="15"/>
      <c r="AT371" s="275" t="s">
        <v>152</v>
      </c>
      <c r="AU371" s="275" t="s">
        <v>86</v>
      </c>
      <c r="AV371" s="15" t="s">
        <v>84</v>
      </c>
      <c r="AW371" s="15" t="s">
        <v>35</v>
      </c>
      <c r="AX371" s="15" t="s">
        <v>76</v>
      </c>
      <c r="AY371" s="275" t="s">
        <v>136</v>
      </c>
    </row>
    <row r="372" s="15" customFormat="1">
      <c r="A372" s="15"/>
      <c r="B372" s="266"/>
      <c r="C372" s="267"/>
      <c r="D372" s="226" t="s">
        <v>152</v>
      </c>
      <c r="E372" s="268" t="s">
        <v>19</v>
      </c>
      <c r="F372" s="269" t="s">
        <v>1334</v>
      </c>
      <c r="G372" s="267"/>
      <c r="H372" s="268" t="s">
        <v>19</v>
      </c>
      <c r="I372" s="270"/>
      <c r="J372" s="267"/>
      <c r="K372" s="267"/>
      <c r="L372" s="271"/>
      <c r="M372" s="272"/>
      <c r="N372" s="273"/>
      <c r="O372" s="273"/>
      <c r="P372" s="273"/>
      <c r="Q372" s="273"/>
      <c r="R372" s="273"/>
      <c r="S372" s="273"/>
      <c r="T372" s="274"/>
      <c r="U372" s="15"/>
      <c r="V372" s="15"/>
      <c r="W372" s="15"/>
      <c r="X372" s="15"/>
      <c r="Y372" s="15"/>
      <c r="Z372" s="15"/>
      <c r="AA372" s="15"/>
      <c r="AB372" s="15"/>
      <c r="AC372" s="15"/>
      <c r="AD372" s="15"/>
      <c r="AE372" s="15"/>
      <c r="AT372" s="275" t="s">
        <v>152</v>
      </c>
      <c r="AU372" s="275" t="s">
        <v>86</v>
      </c>
      <c r="AV372" s="15" t="s">
        <v>84</v>
      </c>
      <c r="AW372" s="15" t="s">
        <v>35</v>
      </c>
      <c r="AX372" s="15" t="s">
        <v>76</v>
      </c>
      <c r="AY372" s="275" t="s">
        <v>136</v>
      </c>
    </row>
    <row r="373" s="15" customFormat="1">
      <c r="A373" s="15"/>
      <c r="B373" s="266"/>
      <c r="C373" s="267"/>
      <c r="D373" s="226" t="s">
        <v>152</v>
      </c>
      <c r="E373" s="268" t="s">
        <v>19</v>
      </c>
      <c r="F373" s="269" t="s">
        <v>1335</v>
      </c>
      <c r="G373" s="267"/>
      <c r="H373" s="268" t="s">
        <v>19</v>
      </c>
      <c r="I373" s="270"/>
      <c r="J373" s="267"/>
      <c r="K373" s="267"/>
      <c r="L373" s="271"/>
      <c r="M373" s="272"/>
      <c r="N373" s="273"/>
      <c r="O373" s="273"/>
      <c r="P373" s="273"/>
      <c r="Q373" s="273"/>
      <c r="R373" s="273"/>
      <c r="S373" s="273"/>
      <c r="T373" s="274"/>
      <c r="U373" s="15"/>
      <c r="V373" s="15"/>
      <c r="W373" s="15"/>
      <c r="X373" s="15"/>
      <c r="Y373" s="15"/>
      <c r="Z373" s="15"/>
      <c r="AA373" s="15"/>
      <c r="AB373" s="15"/>
      <c r="AC373" s="15"/>
      <c r="AD373" s="15"/>
      <c r="AE373" s="15"/>
      <c r="AT373" s="275" t="s">
        <v>152</v>
      </c>
      <c r="AU373" s="275" t="s">
        <v>86</v>
      </c>
      <c r="AV373" s="15" t="s">
        <v>84</v>
      </c>
      <c r="AW373" s="15" t="s">
        <v>35</v>
      </c>
      <c r="AX373" s="15" t="s">
        <v>76</v>
      </c>
      <c r="AY373" s="275" t="s">
        <v>136</v>
      </c>
    </row>
    <row r="374" s="13" customFormat="1">
      <c r="A374" s="13"/>
      <c r="B374" s="224"/>
      <c r="C374" s="225"/>
      <c r="D374" s="226" t="s">
        <v>152</v>
      </c>
      <c r="E374" s="227" t="s">
        <v>19</v>
      </c>
      <c r="F374" s="228" t="s">
        <v>1336</v>
      </c>
      <c r="G374" s="225"/>
      <c r="H374" s="229">
        <v>34.859999999999999</v>
      </c>
      <c r="I374" s="230"/>
      <c r="J374" s="225"/>
      <c r="K374" s="225"/>
      <c r="L374" s="231"/>
      <c r="M374" s="232"/>
      <c r="N374" s="233"/>
      <c r="O374" s="233"/>
      <c r="P374" s="233"/>
      <c r="Q374" s="233"/>
      <c r="R374" s="233"/>
      <c r="S374" s="233"/>
      <c r="T374" s="234"/>
      <c r="U374" s="13"/>
      <c r="V374" s="13"/>
      <c r="W374" s="13"/>
      <c r="X374" s="13"/>
      <c r="Y374" s="13"/>
      <c r="Z374" s="13"/>
      <c r="AA374" s="13"/>
      <c r="AB374" s="13"/>
      <c r="AC374" s="13"/>
      <c r="AD374" s="13"/>
      <c r="AE374" s="13"/>
      <c r="AT374" s="235" t="s">
        <v>152</v>
      </c>
      <c r="AU374" s="235" t="s">
        <v>86</v>
      </c>
      <c r="AV374" s="13" t="s">
        <v>86</v>
      </c>
      <c r="AW374" s="13" t="s">
        <v>35</v>
      </c>
      <c r="AX374" s="13" t="s">
        <v>76</v>
      </c>
      <c r="AY374" s="235" t="s">
        <v>136</v>
      </c>
    </row>
    <row r="375" s="13" customFormat="1">
      <c r="A375" s="13"/>
      <c r="B375" s="224"/>
      <c r="C375" s="225"/>
      <c r="D375" s="226" t="s">
        <v>152</v>
      </c>
      <c r="E375" s="227" t="s">
        <v>19</v>
      </c>
      <c r="F375" s="228" t="s">
        <v>1337</v>
      </c>
      <c r="G375" s="225"/>
      <c r="H375" s="229">
        <v>15.810000000000001</v>
      </c>
      <c r="I375" s="230"/>
      <c r="J375" s="225"/>
      <c r="K375" s="225"/>
      <c r="L375" s="231"/>
      <c r="M375" s="232"/>
      <c r="N375" s="233"/>
      <c r="O375" s="233"/>
      <c r="P375" s="233"/>
      <c r="Q375" s="233"/>
      <c r="R375" s="233"/>
      <c r="S375" s="233"/>
      <c r="T375" s="234"/>
      <c r="U375" s="13"/>
      <c r="V375" s="13"/>
      <c r="W375" s="13"/>
      <c r="X375" s="13"/>
      <c r="Y375" s="13"/>
      <c r="Z375" s="13"/>
      <c r="AA375" s="13"/>
      <c r="AB375" s="13"/>
      <c r="AC375" s="13"/>
      <c r="AD375" s="13"/>
      <c r="AE375" s="13"/>
      <c r="AT375" s="235" t="s">
        <v>152</v>
      </c>
      <c r="AU375" s="235" t="s">
        <v>86</v>
      </c>
      <c r="AV375" s="13" t="s">
        <v>86</v>
      </c>
      <c r="AW375" s="13" t="s">
        <v>35</v>
      </c>
      <c r="AX375" s="13" t="s">
        <v>76</v>
      </c>
      <c r="AY375" s="235" t="s">
        <v>136</v>
      </c>
    </row>
    <row r="376" s="14" customFormat="1">
      <c r="A376" s="14"/>
      <c r="B376" s="236"/>
      <c r="C376" s="237"/>
      <c r="D376" s="226" t="s">
        <v>152</v>
      </c>
      <c r="E376" s="238" t="s">
        <v>19</v>
      </c>
      <c r="F376" s="239" t="s">
        <v>172</v>
      </c>
      <c r="G376" s="237"/>
      <c r="H376" s="240">
        <v>50.670000000000002</v>
      </c>
      <c r="I376" s="241"/>
      <c r="J376" s="237"/>
      <c r="K376" s="237"/>
      <c r="L376" s="242"/>
      <c r="M376" s="243"/>
      <c r="N376" s="244"/>
      <c r="O376" s="244"/>
      <c r="P376" s="244"/>
      <c r="Q376" s="244"/>
      <c r="R376" s="244"/>
      <c r="S376" s="244"/>
      <c r="T376" s="245"/>
      <c r="U376" s="14"/>
      <c r="V376" s="14"/>
      <c r="W376" s="14"/>
      <c r="X376" s="14"/>
      <c r="Y376" s="14"/>
      <c r="Z376" s="14"/>
      <c r="AA376" s="14"/>
      <c r="AB376" s="14"/>
      <c r="AC376" s="14"/>
      <c r="AD376" s="14"/>
      <c r="AE376" s="14"/>
      <c r="AT376" s="246" t="s">
        <v>152</v>
      </c>
      <c r="AU376" s="246" t="s">
        <v>86</v>
      </c>
      <c r="AV376" s="14" t="s">
        <v>144</v>
      </c>
      <c r="AW376" s="14" t="s">
        <v>35</v>
      </c>
      <c r="AX376" s="14" t="s">
        <v>84</v>
      </c>
      <c r="AY376" s="246" t="s">
        <v>136</v>
      </c>
    </row>
    <row r="377" s="2" customFormat="1" ht="24.15" customHeight="1">
      <c r="A377" s="40"/>
      <c r="B377" s="41"/>
      <c r="C377" s="206" t="s">
        <v>1338</v>
      </c>
      <c r="D377" s="206" t="s">
        <v>139</v>
      </c>
      <c r="E377" s="207" t="s">
        <v>1339</v>
      </c>
      <c r="F377" s="208" t="s">
        <v>1340</v>
      </c>
      <c r="G377" s="209" t="s">
        <v>259</v>
      </c>
      <c r="H377" s="210">
        <v>2</v>
      </c>
      <c r="I377" s="211"/>
      <c r="J377" s="212">
        <f>ROUND(I377*H377,2)</f>
        <v>0</v>
      </c>
      <c r="K377" s="208" t="s">
        <v>143</v>
      </c>
      <c r="L377" s="46"/>
      <c r="M377" s="213" t="s">
        <v>19</v>
      </c>
      <c r="N377" s="214" t="s">
        <v>47</v>
      </c>
      <c r="O377" s="86"/>
      <c r="P377" s="215">
        <f>O377*H377</f>
        <v>0</v>
      </c>
      <c r="Q377" s="215">
        <v>0</v>
      </c>
      <c r="R377" s="215">
        <f>Q377*H377</f>
        <v>0</v>
      </c>
      <c r="S377" s="215">
        <v>0</v>
      </c>
      <c r="T377" s="216">
        <f>S377*H377</f>
        <v>0</v>
      </c>
      <c r="U377" s="40"/>
      <c r="V377" s="40"/>
      <c r="W377" s="40"/>
      <c r="X377" s="40"/>
      <c r="Y377" s="40"/>
      <c r="Z377" s="40"/>
      <c r="AA377" s="40"/>
      <c r="AB377" s="40"/>
      <c r="AC377" s="40"/>
      <c r="AD377" s="40"/>
      <c r="AE377" s="40"/>
      <c r="AR377" s="217" t="s">
        <v>237</v>
      </c>
      <c r="AT377" s="217" t="s">
        <v>139</v>
      </c>
      <c r="AU377" s="217" t="s">
        <v>86</v>
      </c>
      <c r="AY377" s="19" t="s">
        <v>136</v>
      </c>
      <c r="BE377" s="218">
        <f>IF(N377="základní",J377,0)</f>
        <v>0</v>
      </c>
      <c r="BF377" s="218">
        <f>IF(N377="snížená",J377,0)</f>
        <v>0</v>
      </c>
      <c r="BG377" s="218">
        <f>IF(N377="zákl. přenesená",J377,0)</f>
        <v>0</v>
      </c>
      <c r="BH377" s="218">
        <f>IF(N377="sníž. přenesená",J377,0)</f>
        <v>0</v>
      </c>
      <c r="BI377" s="218">
        <f>IF(N377="nulová",J377,0)</f>
        <v>0</v>
      </c>
      <c r="BJ377" s="19" t="s">
        <v>84</v>
      </c>
      <c r="BK377" s="218">
        <f>ROUND(I377*H377,2)</f>
        <v>0</v>
      </c>
      <c r="BL377" s="19" t="s">
        <v>237</v>
      </c>
      <c r="BM377" s="217" t="s">
        <v>1341</v>
      </c>
    </row>
    <row r="378" s="2" customFormat="1">
      <c r="A378" s="40"/>
      <c r="B378" s="41"/>
      <c r="C378" s="42"/>
      <c r="D378" s="219" t="s">
        <v>146</v>
      </c>
      <c r="E378" s="42"/>
      <c r="F378" s="220" t="s">
        <v>1342</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146</v>
      </c>
      <c r="AU378" s="19" t="s">
        <v>86</v>
      </c>
    </row>
    <row r="379" s="2" customFormat="1">
      <c r="A379" s="40"/>
      <c r="B379" s="41"/>
      <c r="C379" s="42"/>
      <c r="D379" s="226" t="s">
        <v>281</v>
      </c>
      <c r="E379" s="42"/>
      <c r="F379" s="247" t="s">
        <v>1343</v>
      </c>
      <c r="G379" s="42"/>
      <c r="H379" s="42"/>
      <c r="I379" s="221"/>
      <c r="J379" s="42"/>
      <c r="K379" s="42"/>
      <c r="L379" s="46"/>
      <c r="M379" s="222"/>
      <c r="N379" s="223"/>
      <c r="O379" s="86"/>
      <c r="P379" s="86"/>
      <c r="Q379" s="86"/>
      <c r="R379" s="86"/>
      <c r="S379" s="86"/>
      <c r="T379" s="87"/>
      <c r="U379" s="40"/>
      <c r="V379" s="40"/>
      <c r="W379" s="40"/>
      <c r="X379" s="40"/>
      <c r="Y379" s="40"/>
      <c r="Z379" s="40"/>
      <c r="AA379" s="40"/>
      <c r="AB379" s="40"/>
      <c r="AC379" s="40"/>
      <c r="AD379" s="40"/>
      <c r="AE379" s="40"/>
      <c r="AT379" s="19" t="s">
        <v>281</v>
      </c>
      <c r="AU379" s="19" t="s">
        <v>86</v>
      </c>
    </row>
    <row r="380" s="2" customFormat="1" ht="24.15" customHeight="1">
      <c r="A380" s="40"/>
      <c r="B380" s="41"/>
      <c r="C380" s="206" t="s">
        <v>1344</v>
      </c>
      <c r="D380" s="206" t="s">
        <v>139</v>
      </c>
      <c r="E380" s="207" t="s">
        <v>1345</v>
      </c>
      <c r="F380" s="208" t="s">
        <v>1346</v>
      </c>
      <c r="G380" s="209" t="s">
        <v>259</v>
      </c>
      <c r="H380" s="210">
        <v>1</v>
      </c>
      <c r="I380" s="211"/>
      <c r="J380" s="212">
        <f>ROUND(I380*H380,2)</f>
        <v>0</v>
      </c>
      <c r="K380" s="208" t="s">
        <v>143</v>
      </c>
      <c r="L380" s="46"/>
      <c r="M380" s="213" t="s">
        <v>19</v>
      </c>
      <c r="N380" s="214" t="s">
        <v>47</v>
      </c>
      <c r="O380" s="86"/>
      <c r="P380" s="215">
        <f>O380*H380</f>
        <v>0</v>
      </c>
      <c r="Q380" s="215">
        <v>0</v>
      </c>
      <c r="R380" s="215">
        <f>Q380*H380</f>
        <v>0</v>
      </c>
      <c r="S380" s="215">
        <v>0</v>
      </c>
      <c r="T380" s="216">
        <f>S380*H380</f>
        <v>0</v>
      </c>
      <c r="U380" s="40"/>
      <c r="V380" s="40"/>
      <c r="W380" s="40"/>
      <c r="X380" s="40"/>
      <c r="Y380" s="40"/>
      <c r="Z380" s="40"/>
      <c r="AA380" s="40"/>
      <c r="AB380" s="40"/>
      <c r="AC380" s="40"/>
      <c r="AD380" s="40"/>
      <c r="AE380" s="40"/>
      <c r="AR380" s="217" t="s">
        <v>237</v>
      </c>
      <c r="AT380" s="217" t="s">
        <v>139</v>
      </c>
      <c r="AU380" s="217" t="s">
        <v>86</v>
      </c>
      <c r="AY380" s="19" t="s">
        <v>136</v>
      </c>
      <c r="BE380" s="218">
        <f>IF(N380="základní",J380,0)</f>
        <v>0</v>
      </c>
      <c r="BF380" s="218">
        <f>IF(N380="snížená",J380,0)</f>
        <v>0</v>
      </c>
      <c r="BG380" s="218">
        <f>IF(N380="zákl. přenesená",J380,0)</f>
        <v>0</v>
      </c>
      <c r="BH380" s="218">
        <f>IF(N380="sníž. přenesená",J380,0)</f>
        <v>0</v>
      </c>
      <c r="BI380" s="218">
        <f>IF(N380="nulová",J380,0)</f>
        <v>0</v>
      </c>
      <c r="BJ380" s="19" t="s">
        <v>84</v>
      </c>
      <c r="BK380" s="218">
        <f>ROUND(I380*H380,2)</f>
        <v>0</v>
      </c>
      <c r="BL380" s="19" t="s">
        <v>237</v>
      </c>
      <c r="BM380" s="217" t="s">
        <v>1347</v>
      </c>
    </row>
    <row r="381" s="2" customFormat="1">
      <c r="A381" s="40"/>
      <c r="B381" s="41"/>
      <c r="C381" s="42"/>
      <c r="D381" s="219" t="s">
        <v>146</v>
      </c>
      <c r="E381" s="42"/>
      <c r="F381" s="220" t="s">
        <v>1348</v>
      </c>
      <c r="G381" s="42"/>
      <c r="H381" s="42"/>
      <c r="I381" s="221"/>
      <c r="J381" s="42"/>
      <c r="K381" s="42"/>
      <c r="L381" s="46"/>
      <c r="M381" s="222"/>
      <c r="N381" s="223"/>
      <c r="O381" s="86"/>
      <c r="P381" s="86"/>
      <c r="Q381" s="86"/>
      <c r="R381" s="86"/>
      <c r="S381" s="86"/>
      <c r="T381" s="87"/>
      <c r="U381" s="40"/>
      <c r="V381" s="40"/>
      <c r="W381" s="40"/>
      <c r="X381" s="40"/>
      <c r="Y381" s="40"/>
      <c r="Z381" s="40"/>
      <c r="AA381" s="40"/>
      <c r="AB381" s="40"/>
      <c r="AC381" s="40"/>
      <c r="AD381" s="40"/>
      <c r="AE381" s="40"/>
      <c r="AT381" s="19" t="s">
        <v>146</v>
      </c>
      <c r="AU381" s="19" t="s">
        <v>86</v>
      </c>
    </row>
    <row r="382" s="2" customFormat="1">
      <c r="A382" s="40"/>
      <c r="B382" s="41"/>
      <c r="C382" s="42"/>
      <c r="D382" s="226" t="s">
        <v>281</v>
      </c>
      <c r="E382" s="42"/>
      <c r="F382" s="247" t="s">
        <v>1343</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281</v>
      </c>
      <c r="AU382" s="19" t="s">
        <v>86</v>
      </c>
    </row>
    <row r="383" s="2" customFormat="1" ht="24.15" customHeight="1">
      <c r="A383" s="40"/>
      <c r="B383" s="41"/>
      <c r="C383" s="206" t="s">
        <v>1349</v>
      </c>
      <c r="D383" s="206" t="s">
        <v>139</v>
      </c>
      <c r="E383" s="207" t="s">
        <v>1350</v>
      </c>
      <c r="F383" s="208" t="s">
        <v>1351</v>
      </c>
      <c r="G383" s="209" t="s">
        <v>259</v>
      </c>
      <c r="H383" s="210">
        <v>4</v>
      </c>
      <c r="I383" s="211"/>
      <c r="J383" s="212">
        <f>ROUND(I383*H383,2)</f>
        <v>0</v>
      </c>
      <c r="K383" s="208" t="s">
        <v>143</v>
      </c>
      <c r="L383" s="46"/>
      <c r="M383" s="213" t="s">
        <v>19</v>
      </c>
      <c r="N383" s="214" t="s">
        <v>47</v>
      </c>
      <c r="O383" s="86"/>
      <c r="P383" s="215">
        <f>O383*H383</f>
        <v>0</v>
      </c>
      <c r="Q383" s="215">
        <v>0</v>
      </c>
      <c r="R383" s="215">
        <f>Q383*H383</f>
        <v>0</v>
      </c>
      <c r="S383" s="215">
        <v>0</v>
      </c>
      <c r="T383" s="216">
        <f>S383*H383</f>
        <v>0</v>
      </c>
      <c r="U383" s="40"/>
      <c r="V383" s="40"/>
      <c r="W383" s="40"/>
      <c r="X383" s="40"/>
      <c r="Y383" s="40"/>
      <c r="Z383" s="40"/>
      <c r="AA383" s="40"/>
      <c r="AB383" s="40"/>
      <c r="AC383" s="40"/>
      <c r="AD383" s="40"/>
      <c r="AE383" s="40"/>
      <c r="AR383" s="217" t="s">
        <v>237</v>
      </c>
      <c r="AT383" s="217" t="s">
        <v>139</v>
      </c>
      <c r="AU383" s="217" t="s">
        <v>86</v>
      </c>
      <c r="AY383" s="19" t="s">
        <v>136</v>
      </c>
      <c r="BE383" s="218">
        <f>IF(N383="základní",J383,0)</f>
        <v>0</v>
      </c>
      <c r="BF383" s="218">
        <f>IF(N383="snížená",J383,0)</f>
        <v>0</v>
      </c>
      <c r="BG383" s="218">
        <f>IF(N383="zákl. přenesená",J383,0)</f>
        <v>0</v>
      </c>
      <c r="BH383" s="218">
        <f>IF(N383="sníž. přenesená",J383,0)</f>
        <v>0</v>
      </c>
      <c r="BI383" s="218">
        <f>IF(N383="nulová",J383,0)</f>
        <v>0</v>
      </c>
      <c r="BJ383" s="19" t="s">
        <v>84</v>
      </c>
      <c r="BK383" s="218">
        <f>ROUND(I383*H383,2)</f>
        <v>0</v>
      </c>
      <c r="BL383" s="19" t="s">
        <v>237</v>
      </c>
      <c r="BM383" s="217" t="s">
        <v>1352</v>
      </c>
    </row>
    <row r="384" s="2" customFormat="1">
      <c r="A384" s="40"/>
      <c r="B384" s="41"/>
      <c r="C384" s="42"/>
      <c r="D384" s="219" t="s">
        <v>146</v>
      </c>
      <c r="E384" s="42"/>
      <c r="F384" s="220" t="s">
        <v>1353</v>
      </c>
      <c r="G384" s="42"/>
      <c r="H384" s="42"/>
      <c r="I384" s="221"/>
      <c r="J384" s="42"/>
      <c r="K384" s="42"/>
      <c r="L384" s="46"/>
      <c r="M384" s="222"/>
      <c r="N384" s="223"/>
      <c r="O384" s="86"/>
      <c r="P384" s="86"/>
      <c r="Q384" s="86"/>
      <c r="R384" s="86"/>
      <c r="S384" s="86"/>
      <c r="T384" s="87"/>
      <c r="U384" s="40"/>
      <c r="V384" s="40"/>
      <c r="W384" s="40"/>
      <c r="X384" s="40"/>
      <c r="Y384" s="40"/>
      <c r="Z384" s="40"/>
      <c r="AA384" s="40"/>
      <c r="AB384" s="40"/>
      <c r="AC384" s="40"/>
      <c r="AD384" s="40"/>
      <c r="AE384" s="40"/>
      <c r="AT384" s="19" t="s">
        <v>146</v>
      </c>
      <c r="AU384" s="19" t="s">
        <v>86</v>
      </c>
    </row>
    <row r="385" s="2" customFormat="1">
      <c r="A385" s="40"/>
      <c r="B385" s="41"/>
      <c r="C385" s="42"/>
      <c r="D385" s="226" t="s">
        <v>281</v>
      </c>
      <c r="E385" s="42"/>
      <c r="F385" s="247" t="s">
        <v>1343</v>
      </c>
      <c r="G385" s="42"/>
      <c r="H385" s="42"/>
      <c r="I385" s="221"/>
      <c r="J385" s="42"/>
      <c r="K385" s="42"/>
      <c r="L385" s="46"/>
      <c r="M385" s="222"/>
      <c r="N385" s="223"/>
      <c r="O385" s="86"/>
      <c r="P385" s="86"/>
      <c r="Q385" s="86"/>
      <c r="R385" s="86"/>
      <c r="S385" s="86"/>
      <c r="T385" s="87"/>
      <c r="U385" s="40"/>
      <c r="V385" s="40"/>
      <c r="W385" s="40"/>
      <c r="X385" s="40"/>
      <c r="Y385" s="40"/>
      <c r="Z385" s="40"/>
      <c r="AA385" s="40"/>
      <c r="AB385" s="40"/>
      <c r="AC385" s="40"/>
      <c r="AD385" s="40"/>
      <c r="AE385" s="40"/>
      <c r="AT385" s="19" t="s">
        <v>281</v>
      </c>
      <c r="AU385" s="19" t="s">
        <v>86</v>
      </c>
    </row>
    <row r="386" s="2" customFormat="1" ht="24.15" customHeight="1">
      <c r="A386" s="40"/>
      <c r="B386" s="41"/>
      <c r="C386" s="206" t="s">
        <v>1354</v>
      </c>
      <c r="D386" s="206" t="s">
        <v>139</v>
      </c>
      <c r="E386" s="207" t="s">
        <v>1355</v>
      </c>
      <c r="F386" s="208" t="s">
        <v>1356</v>
      </c>
      <c r="G386" s="209" t="s">
        <v>259</v>
      </c>
      <c r="H386" s="210">
        <v>6</v>
      </c>
      <c r="I386" s="211"/>
      <c r="J386" s="212">
        <f>ROUND(I386*H386,2)</f>
        <v>0</v>
      </c>
      <c r="K386" s="208" t="s">
        <v>143</v>
      </c>
      <c r="L386" s="46"/>
      <c r="M386" s="213" t="s">
        <v>19</v>
      </c>
      <c r="N386" s="214" t="s">
        <v>47</v>
      </c>
      <c r="O386" s="86"/>
      <c r="P386" s="215">
        <f>O386*H386</f>
        <v>0</v>
      </c>
      <c r="Q386" s="215">
        <v>0</v>
      </c>
      <c r="R386" s="215">
        <f>Q386*H386</f>
        <v>0</v>
      </c>
      <c r="S386" s="215">
        <v>0</v>
      </c>
      <c r="T386" s="216">
        <f>S386*H386</f>
        <v>0</v>
      </c>
      <c r="U386" s="40"/>
      <c r="V386" s="40"/>
      <c r="W386" s="40"/>
      <c r="X386" s="40"/>
      <c r="Y386" s="40"/>
      <c r="Z386" s="40"/>
      <c r="AA386" s="40"/>
      <c r="AB386" s="40"/>
      <c r="AC386" s="40"/>
      <c r="AD386" s="40"/>
      <c r="AE386" s="40"/>
      <c r="AR386" s="217" t="s">
        <v>237</v>
      </c>
      <c r="AT386" s="217" t="s">
        <v>139</v>
      </c>
      <c r="AU386" s="217" t="s">
        <v>86</v>
      </c>
      <c r="AY386" s="19" t="s">
        <v>136</v>
      </c>
      <c r="BE386" s="218">
        <f>IF(N386="základní",J386,0)</f>
        <v>0</v>
      </c>
      <c r="BF386" s="218">
        <f>IF(N386="snížená",J386,0)</f>
        <v>0</v>
      </c>
      <c r="BG386" s="218">
        <f>IF(N386="zákl. přenesená",J386,0)</f>
        <v>0</v>
      </c>
      <c r="BH386" s="218">
        <f>IF(N386="sníž. přenesená",J386,0)</f>
        <v>0</v>
      </c>
      <c r="BI386" s="218">
        <f>IF(N386="nulová",J386,0)</f>
        <v>0</v>
      </c>
      <c r="BJ386" s="19" t="s">
        <v>84</v>
      </c>
      <c r="BK386" s="218">
        <f>ROUND(I386*H386,2)</f>
        <v>0</v>
      </c>
      <c r="BL386" s="19" t="s">
        <v>237</v>
      </c>
      <c r="BM386" s="217" t="s">
        <v>1357</v>
      </c>
    </row>
    <row r="387" s="2" customFormat="1">
      <c r="A387" s="40"/>
      <c r="B387" s="41"/>
      <c r="C387" s="42"/>
      <c r="D387" s="219" t="s">
        <v>146</v>
      </c>
      <c r="E387" s="42"/>
      <c r="F387" s="220" t="s">
        <v>1358</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146</v>
      </c>
      <c r="AU387" s="19" t="s">
        <v>86</v>
      </c>
    </row>
    <row r="388" s="2" customFormat="1">
      <c r="A388" s="40"/>
      <c r="B388" s="41"/>
      <c r="C388" s="42"/>
      <c r="D388" s="226" t="s">
        <v>281</v>
      </c>
      <c r="E388" s="42"/>
      <c r="F388" s="247" t="s">
        <v>1343</v>
      </c>
      <c r="G388" s="42"/>
      <c r="H388" s="42"/>
      <c r="I388" s="221"/>
      <c r="J388" s="42"/>
      <c r="K388" s="42"/>
      <c r="L388" s="46"/>
      <c r="M388" s="222"/>
      <c r="N388" s="223"/>
      <c r="O388" s="86"/>
      <c r="P388" s="86"/>
      <c r="Q388" s="86"/>
      <c r="R388" s="86"/>
      <c r="S388" s="86"/>
      <c r="T388" s="87"/>
      <c r="U388" s="40"/>
      <c r="V388" s="40"/>
      <c r="W388" s="40"/>
      <c r="X388" s="40"/>
      <c r="Y388" s="40"/>
      <c r="Z388" s="40"/>
      <c r="AA388" s="40"/>
      <c r="AB388" s="40"/>
      <c r="AC388" s="40"/>
      <c r="AD388" s="40"/>
      <c r="AE388" s="40"/>
      <c r="AT388" s="19" t="s">
        <v>281</v>
      </c>
      <c r="AU388" s="19" t="s">
        <v>86</v>
      </c>
    </row>
    <row r="389" s="2" customFormat="1" ht="16.5" customHeight="1">
      <c r="A389" s="40"/>
      <c r="B389" s="41"/>
      <c r="C389" s="206" t="s">
        <v>1359</v>
      </c>
      <c r="D389" s="206" t="s">
        <v>139</v>
      </c>
      <c r="E389" s="207" t="s">
        <v>1360</v>
      </c>
      <c r="F389" s="208" t="s">
        <v>1361</v>
      </c>
      <c r="G389" s="209" t="s">
        <v>259</v>
      </c>
      <c r="H389" s="210">
        <v>5</v>
      </c>
      <c r="I389" s="211"/>
      <c r="J389" s="212">
        <f>ROUND(I389*H389,2)</f>
        <v>0</v>
      </c>
      <c r="K389" s="208" t="s">
        <v>143</v>
      </c>
      <c r="L389" s="46"/>
      <c r="M389" s="213" t="s">
        <v>19</v>
      </c>
      <c r="N389" s="214" t="s">
        <v>47</v>
      </c>
      <c r="O389" s="86"/>
      <c r="P389" s="215">
        <f>O389*H389</f>
        <v>0</v>
      </c>
      <c r="Q389" s="215">
        <v>0</v>
      </c>
      <c r="R389" s="215">
        <f>Q389*H389</f>
        <v>0</v>
      </c>
      <c r="S389" s="215">
        <v>0</v>
      </c>
      <c r="T389" s="216">
        <f>S389*H389</f>
        <v>0</v>
      </c>
      <c r="U389" s="40"/>
      <c r="V389" s="40"/>
      <c r="W389" s="40"/>
      <c r="X389" s="40"/>
      <c r="Y389" s="40"/>
      <c r="Z389" s="40"/>
      <c r="AA389" s="40"/>
      <c r="AB389" s="40"/>
      <c r="AC389" s="40"/>
      <c r="AD389" s="40"/>
      <c r="AE389" s="40"/>
      <c r="AR389" s="217" t="s">
        <v>237</v>
      </c>
      <c r="AT389" s="217" t="s">
        <v>139</v>
      </c>
      <c r="AU389" s="217" t="s">
        <v>86</v>
      </c>
      <c r="AY389" s="19" t="s">
        <v>136</v>
      </c>
      <c r="BE389" s="218">
        <f>IF(N389="základní",J389,0)</f>
        <v>0</v>
      </c>
      <c r="BF389" s="218">
        <f>IF(N389="snížená",J389,0)</f>
        <v>0</v>
      </c>
      <c r="BG389" s="218">
        <f>IF(N389="zákl. přenesená",J389,0)</f>
        <v>0</v>
      </c>
      <c r="BH389" s="218">
        <f>IF(N389="sníž. přenesená",J389,0)</f>
        <v>0</v>
      </c>
      <c r="BI389" s="218">
        <f>IF(N389="nulová",J389,0)</f>
        <v>0</v>
      </c>
      <c r="BJ389" s="19" t="s">
        <v>84</v>
      </c>
      <c r="BK389" s="218">
        <f>ROUND(I389*H389,2)</f>
        <v>0</v>
      </c>
      <c r="BL389" s="19" t="s">
        <v>237</v>
      </c>
      <c r="BM389" s="217" t="s">
        <v>1362</v>
      </c>
    </row>
    <row r="390" s="2" customFormat="1">
      <c r="A390" s="40"/>
      <c r="B390" s="41"/>
      <c r="C390" s="42"/>
      <c r="D390" s="219" t="s">
        <v>146</v>
      </c>
      <c r="E390" s="42"/>
      <c r="F390" s="220" t="s">
        <v>1363</v>
      </c>
      <c r="G390" s="42"/>
      <c r="H390" s="42"/>
      <c r="I390" s="221"/>
      <c r="J390" s="42"/>
      <c r="K390" s="42"/>
      <c r="L390" s="46"/>
      <c r="M390" s="222"/>
      <c r="N390" s="223"/>
      <c r="O390" s="86"/>
      <c r="P390" s="86"/>
      <c r="Q390" s="86"/>
      <c r="R390" s="86"/>
      <c r="S390" s="86"/>
      <c r="T390" s="87"/>
      <c r="U390" s="40"/>
      <c r="V390" s="40"/>
      <c r="W390" s="40"/>
      <c r="X390" s="40"/>
      <c r="Y390" s="40"/>
      <c r="Z390" s="40"/>
      <c r="AA390" s="40"/>
      <c r="AB390" s="40"/>
      <c r="AC390" s="40"/>
      <c r="AD390" s="40"/>
      <c r="AE390" s="40"/>
      <c r="AT390" s="19" t="s">
        <v>146</v>
      </c>
      <c r="AU390" s="19" t="s">
        <v>86</v>
      </c>
    </row>
    <row r="391" s="2" customFormat="1" ht="16.5" customHeight="1">
      <c r="A391" s="40"/>
      <c r="B391" s="41"/>
      <c r="C391" s="206" t="s">
        <v>1364</v>
      </c>
      <c r="D391" s="206" t="s">
        <v>139</v>
      </c>
      <c r="E391" s="207" t="s">
        <v>1365</v>
      </c>
      <c r="F391" s="208" t="s">
        <v>1366</v>
      </c>
      <c r="G391" s="209" t="s">
        <v>259</v>
      </c>
      <c r="H391" s="210">
        <v>2</v>
      </c>
      <c r="I391" s="211"/>
      <c r="J391" s="212">
        <f>ROUND(I391*H391,2)</f>
        <v>0</v>
      </c>
      <c r="K391" s="208" t="s">
        <v>143</v>
      </c>
      <c r="L391" s="46"/>
      <c r="M391" s="213" t="s">
        <v>19</v>
      </c>
      <c r="N391" s="214" t="s">
        <v>47</v>
      </c>
      <c r="O391" s="86"/>
      <c r="P391" s="215">
        <f>O391*H391</f>
        <v>0</v>
      </c>
      <c r="Q391" s="215">
        <v>0</v>
      </c>
      <c r="R391" s="215">
        <f>Q391*H391</f>
        <v>0</v>
      </c>
      <c r="S391" s="215">
        <v>0</v>
      </c>
      <c r="T391" s="216">
        <f>S391*H391</f>
        <v>0</v>
      </c>
      <c r="U391" s="40"/>
      <c r="V391" s="40"/>
      <c r="W391" s="40"/>
      <c r="X391" s="40"/>
      <c r="Y391" s="40"/>
      <c r="Z391" s="40"/>
      <c r="AA391" s="40"/>
      <c r="AB391" s="40"/>
      <c r="AC391" s="40"/>
      <c r="AD391" s="40"/>
      <c r="AE391" s="40"/>
      <c r="AR391" s="217" t="s">
        <v>237</v>
      </c>
      <c r="AT391" s="217" t="s">
        <v>139</v>
      </c>
      <c r="AU391" s="217" t="s">
        <v>86</v>
      </c>
      <c r="AY391" s="19" t="s">
        <v>136</v>
      </c>
      <c r="BE391" s="218">
        <f>IF(N391="základní",J391,0)</f>
        <v>0</v>
      </c>
      <c r="BF391" s="218">
        <f>IF(N391="snížená",J391,0)</f>
        <v>0</v>
      </c>
      <c r="BG391" s="218">
        <f>IF(N391="zákl. přenesená",J391,0)</f>
        <v>0</v>
      </c>
      <c r="BH391" s="218">
        <f>IF(N391="sníž. přenesená",J391,0)</f>
        <v>0</v>
      </c>
      <c r="BI391" s="218">
        <f>IF(N391="nulová",J391,0)</f>
        <v>0</v>
      </c>
      <c r="BJ391" s="19" t="s">
        <v>84</v>
      </c>
      <c r="BK391" s="218">
        <f>ROUND(I391*H391,2)</f>
        <v>0</v>
      </c>
      <c r="BL391" s="19" t="s">
        <v>237</v>
      </c>
      <c r="BM391" s="217" t="s">
        <v>1367</v>
      </c>
    </row>
    <row r="392" s="2" customFormat="1">
      <c r="A392" s="40"/>
      <c r="B392" s="41"/>
      <c r="C392" s="42"/>
      <c r="D392" s="219" t="s">
        <v>146</v>
      </c>
      <c r="E392" s="42"/>
      <c r="F392" s="220" t="s">
        <v>1368</v>
      </c>
      <c r="G392" s="42"/>
      <c r="H392" s="42"/>
      <c r="I392" s="221"/>
      <c r="J392" s="42"/>
      <c r="K392" s="42"/>
      <c r="L392" s="46"/>
      <c r="M392" s="222"/>
      <c r="N392" s="223"/>
      <c r="O392" s="86"/>
      <c r="P392" s="86"/>
      <c r="Q392" s="86"/>
      <c r="R392" s="86"/>
      <c r="S392" s="86"/>
      <c r="T392" s="87"/>
      <c r="U392" s="40"/>
      <c r="V392" s="40"/>
      <c r="W392" s="40"/>
      <c r="X392" s="40"/>
      <c r="Y392" s="40"/>
      <c r="Z392" s="40"/>
      <c r="AA392" s="40"/>
      <c r="AB392" s="40"/>
      <c r="AC392" s="40"/>
      <c r="AD392" s="40"/>
      <c r="AE392" s="40"/>
      <c r="AT392" s="19" t="s">
        <v>146</v>
      </c>
      <c r="AU392" s="19" t="s">
        <v>86</v>
      </c>
    </row>
    <row r="393" s="2" customFormat="1" ht="16.5" customHeight="1">
      <c r="A393" s="40"/>
      <c r="B393" s="41"/>
      <c r="C393" s="206" t="s">
        <v>1369</v>
      </c>
      <c r="D393" s="206" t="s">
        <v>139</v>
      </c>
      <c r="E393" s="207" t="s">
        <v>1370</v>
      </c>
      <c r="F393" s="208" t="s">
        <v>1371</v>
      </c>
      <c r="G393" s="209" t="s">
        <v>259</v>
      </c>
      <c r="H393" s="210">
        <v>21</v>
      </c>
      <c r="I393" s="211"/>
      <c r="J393" s="212">
        <f>ROUND(I393*H393,2)</f>
        <v>0</v>
      </c>
      <c r="K393" s="208" t="s">
        <v>143</v>
      </c>
      <c r="L393" s="46"/>
      <c r="M393" s="213" t="s">
        <v>19</v>
      </c>
      <c r="N393" s="214" t="s">
        <v>47</v>
      </c>
      <c r="O393" s="86"/>
      <c r="P393" s="215">
        <f>O393*H393</f>
        <v>0</v>
      </c>
      <c r="Q393" s="215">
        <v>0</v>
      </c>
      <c r="R393" s="215">
        <f>Q393*H393</f>
        <v>0</v>
      </c>
      <c r="S393" s="215">
        <v>0</v>
      </c>
      <c r="T393" s="216">
        <f>S393*H393</f>
        <v>0</v>
      </c>
      <c r="U393" s="40"/>
      <c r="V393" s="40"/>
      <c r="W393" s="40"/>
      <c r="X393" s="40"/>
      <c r="Y393" s="40"/>
      <c r="Z393" s="40"/>
      <c r="AA393" s="40"/>
      <c r="AB393" s="40"/>
      <c r="AC393" s="40"/>
      <c r="AD393" s="40"/>
      <c r="AE393" s="40"/>
      <c r="AR393" s="217" t="s">
        <v>237</v>
      </c>
      <c r="AT393" s="217" t="s">
        <v>139</v>
      </c>
      <c r="AU393" s="217" t="s">
        <v>86</v>
      </c>
      <c r="AY393" s="19" t="s">
        <v>136</v>
      </c>
      <c r="BE393" s="218">
        <f>IF(N393="základní",J393,0)</f>
        <v>0</v>
      </c>
      <c r="BF393" s="218">
        <f>IF(N393="snížená",J393,0)</f>
        <v>0</v>
      </c>
      <c r="BG393" s="218">
        <f>IF(N393="zákl. přenesená",J393,0)</f>
        <v>0</v>
      </c>
      <c r="BH393" s="218">
        <f>IF(N393="sníž. přenesená",J393,0)</f>
        <v>0</v>
      </c>
      <c r="BI393" s="218">
        <f>IF(N393="nulová",J393,0)</f>
        <v>0</v>
      </c>
      <c r="BJ393" s="19" t="s">
        <v>84</v>
      </c>
      <c r="BK393" s="218">
        <f>ROUND(I393*H393,2)</f>
        <v>0</v>
      </c>
      <c r="BL393" s="19" t="s">
        <v>237</v>
      </c>
      <c r="BM393" s="217" t="s">
        <v>1372</v>
      </c>
    </row>
    <row r="394" s="2" customFormat="1">
      <c r="A394" s="40"/>
      <c r="B394" s="41"/>
      <c r="C394" s="42"/>
      <c r="D394" s="219" t="s">
        <v>146</v>
      </c>
      <c r="E394" s="42"/>
      <c r="F394" s="220" t="s">
        <v>1373</v>
      </c>
      <c r="G394" s="42"/>
      <c r="H394" s="42"/>
      <c r="I394" s="221"/>
      <c r="J394" s="42"/>
      <c r="K394" s="42"/>
      <c r="L394" s="46"/>
      <c r="M394" s="222"/>
      <c r="N394" s="223"/>
      <c r="O394" s="86"/>
      <c r="P394" s="86"/>
      <c r="Q394" s="86"/>
      <c r="R394" s="86"/>
      <c r="S394" s="86"/>
      <c r="T394" s="87"/>
      <c r="U394" s="40"/>
      <c r="V394" s="40"/>
      <c r="W394" s="40"/>
      <c r="X394" s="40"/>
      <c r="Y394" s="40"/>
      <c r="Z394" s="40"/>
      <c r="AA394" s="40"/>
      <c r="AB394" s="40"/>
      <c r="AC394" s="40"/>
      <c r="AD394" s="40"/>
      <c r="AE394" s="40"/>
      <c r="AT394" s="19" t="s">
        <v>146</v>
      </c>
      <c r="AU394" s="19" t="s">
        <v>86</v>
      </c>
    </row>
    <row r="395" s="13" customFormat="1">
      <c r="A395" s="13"/>
      <c r="B395" s="224"/>
      <c r="C395" s="225"/>
      <c r="D395" s="226" t="s">
        <v>152</v>
      </c>
      <c r="E395" s="227" t="s">
        <v>19</v>
      </c>
      <c r="F395" s="228" t="s">
        <v>1374</v>
      </c>
      <c r="G395" s="225"/>
      <c r="H395" s="229">
        <v>21</v>
      </c>
      <c r="I395" s="230"/>
      <c r="J395" s="225"/>
      <c r="K395" s="225"/>
      <c r="L395" s="231"/>
      <c r="M395" s="232"/>
      <c r="N395" s="233"/>
      <c r="O395" s="233"/>
      <c r="P395" s="233"/>
      <c r="Q395" s="233"/>
      <c r="R395" s="233"/>
      <c r="S395" s="233"/>
      <c r="T395" s="234"/>
      <c r="U395" s="13"/>
      <c r="V395" s="13"/>
      <c r="W395" s="13"/>
      <c r="X395" s="13"/>
      <c r="Y395" s="13"/>
      <c r="Z395" s="13"/>
      <c r="AA395" s="13"/>
      <c r="AB395" s="13"/>
      <c r="AC395" s="13"/>
      <c r="AD395" s="13"/>
      <c r="AE395" s="13"/>
      <c r="AT395" s="235" t="s">
        <v>152</v>
      </c>
      <c r="AU395" s="235" t="s">
        <v>86</v>
      </c>
      <c r="AV395" s="13" t="s">
        <v>86</v>
      </c>
      <c r="AW395" s="13" t="s">
        <v>35</v>
      </c>
      <c r="AX395" s="13" t="s">
        <v>76</v>
      </c>
      <c r="AY395" s="235" t="s">
        <v>136</v>
      </c>
    </row>
    <row r="396" s="14" customFormat="1">
      <c r="A396" s="14"/>
      <c r="B396" s="236"/>
      <c r="C396" s="237"/>
      <c r="D396" s="226" t="s">
        <v>152</v>
      </c>
      <c r="E396" s="238" t="s">
        <v>19</v>
      </c>
      <c r="F396" s="239" t="s">
        <v>172</v>
      </c>
      <c r="G396" s="237"/>
      <c r="H396" s="240">
        <v>21</v>
      </c>
      <c r="I396" s="241"/>
      <c r="J396" s="237"/>
      <c r="K396" s="237"/>
      <c r="L396" s="242"/>
      <c r="M396" s="243"/>
      <c r="N396" s="244"/>
      <c r="O396" s="244"/>
      <c r="P396" s="244"/>
      <c r="Q396" s="244"/>
      <c r="R396" s="244"/>
      <c r="S396" s="244"/>
      <c r="T396" s="245"/>
      <c r="U396" s="14"/>
      <c r="V396" s="14"/>
      <c r="W396" s="14"/>
      <c r="X396" s="14"/>
      <c r="Y396" s="14"/>
      <c r="Z396" s="14"/>
      <c r="AA396" s="14"/>
      <c r="AB396" s="14"/>
      <c r="AC396" s="14"/>
      <c r="AD396" s="14"/>
      <c r="AE396" s="14"/>
      <c r="AT396" s="246" t="s">
        <v>152</v>
      </c>
      <c r="AU396" s="246" t="s">
        <v>86</v>
      </c>
      <c r="AV396" s="14" t="s">
        <v>144</v>
      </c>
      <c r="AW396" s="14" t="s">
        <v>35</v>
      </c>
      <c r="AX396" s="14" t="s">
        <v>84</v>
      </c>
      <c r="AY396" s="246" t="s">
        <v>136</v>
      </c>
    </row>
    <row r="397" s="2" customFormat="1" ht="24.15" customHeight="1">
      <c r="A397" s="40"/>
      <c r="B397" s="41"/>
      <c r="C397" s="206" t="s">
        <v>1375</v>
      </c>
      <c r="D397" s="206" t="s">
        <v>139</v>
      </c>
      <c r="E397" s="207" t="s">
        <v>1376</v>
      </c>
      <c r="F397" s="208" t="s">
        <v>1377</v>
      </c>
      <c r="G397" s="209" t="s">
        <v>142</v>
      </c>
      <c r="H397" s="210">
        <v>22.997</v>
      </c>
      <c r="I397" s="211"/>
      <c r="J397" s="212">
        <f>ROUND(I397*H397,2)</f>
        <v>0</v>
      </c>
      <c r="K397" s="208" t="s">
        <v>143</v>
      </c>
      <c r="L397" s="46"/>
      <c r="M397" s="213" t="s">
        <v>19</v>
      </c>
      <c r="N397" s="214" t="s">
        <v>47</v>
      </c>
      <c r="O397" s="86"/>
      <c r="P397" s="215">
        <f>O397*H397</f>
        <v>0</v>
      </c>
      <c r="Q397" s="215">
        <v>0</v>
      </c>
      <c r="R397" s="215">
        <f>Q397*H397</f>
        <v>0</v>
      </c>
      <c r="S397" s="215">
        <v>0</v>
      </c>
      <c r="T397" s="216">
        <f>S397*H397</f>
        <v>0</v>
      </c>
      <c r="U397" s="40"/>
      <c r="V397" s="40"/>
      <c r="W397" s="40"/>
      <c r="X397" s="40"/>
      <c r="Y397" s="40"/>
      <c r="Z397" s="40"/>
      <c r="AA397" s="40"/>
      <c r="AB397" s="40"/>
      <c r="AC397" s="40"/>
      <c r="AD397" s="40"/>
      <c r="AE397" s="40"/>
      <c r="AR397" s="217" t="s">
        <v>237</v>
      </c>
      <c r="AT397" s="217" t="s">
        <v>139</v>
      </c>
      <c r="AU397" s="217" t="s">
        <v>86</v>
      </c>
      <c r="AY397" s="19" t="s">
        <v>136</v>
      </c>
      <c r="BE397" s="218">
        <f>IF(N397="základní",J397,0)</f>
        <v>0</v>
      </c>
      <c r="BF397" s="218">
        <f>IF(N397="snížená",J397,0)</f>
        <v>0</v>
      </c>
      <c r="BG397" s="218">
        <f>IF(N397="zákl. přenesená",J397,0)</f>
        <v>0</v>
      </c>
      <c r="BH397" s="218">
        <f>IF(N397="sníž. přenesená",J397,0)</f>
        <v>0</v>
      </c>
      <c r="BI397" s="218">
        <f>IF(N397="nulová",J397,0)</f>
        <v>0</v>
      </c>
      <c r="BJ397" s="19" t="s">
        <v>84</v>
      </c>
      <c r="BK397" s="218">
        <f>ROUND(I397*H397,2)</f>
        <v>0</v>
      </c>
      <c r="BL397" s="19" t="s">
        <v>237</v>
      </c>
      <c r="BM397" s="217" t="s">
        <v>1378</v>
      </c>
    </row>
    <row r="398" s="2" customFormat="1">
      <c r="A398" s="40"/>
      <c r="B398" s="41"/>
      <c r="C398" s="42"/>
      <c r="D398" s="219" t="s">
        <v>146</v>
      </c>
      <c r="E398" s="42"/>
      <c r="F398" s="220" t="s">
        <v>1379</v>
      </c>
      <c r="G398" s="42"/>
      <c r="H398" s="42"/>
      <c r="I398" s="221"/>
      <c r="J398" s="42"/>
      <c r="K398" s="42"/>
      <c r="L398" s="46"/>
      <c r="M398" s="222"/>
      <c r="N398" s="223"/>
      <c r="O398" s="86"/>
      <c r="P398" s="86"/>
      <c r="Q398" s="86"/>
      <c r="R398" s="86"/>
      <c r="S398" s="86"/>
      <c r="T398" s="87"/>
      <c r="U398" s="40"/>
      <c r="V398" s="40"/>
      <c r="W398" s="40"/>
      <c r="X398" s="40"/>
      <c r="Y398" s="40"/>
      <c r="Z398" s="40"/>
      <c r="AA398" s="40"/>
      <c r="AB398" s="40"/>
      <c r="AC398" s="40"/>
      <c r="AD398" s="40"/>
      <c r="AE398" s="40"/>
      <c r="AT398" s="19" t="s">
        <v>146</v>
      </c>
      <c r="AU398" s="19" t="s">
        <v>86</v>
      </c>
    </row>
    <row r="399" s="13" customFormat="1">
      <c r="A399" s="13"/>
      <c r="B399" s="224"/>
      <c r="C399" s="225"/>
      <c r="D399" s="226" t="s">
        <v>152</v>
      </c>
      <c r="E399" s="227" t="s">
        <v>19</v>
      </c>
      <c r="F399" s="228" t="s">
        <v>1380</v>
      </c>
      <c r="G399" s="225"/>
      <c r="H399" s="229">
        <v>1.3300000000000001</v>
      </c>
      <c r="I399" s="230"/>
      <c r="J399" s="225"/>
      <c r="K399" s="225"/>
      <c r="L399" s="231"/>
      <c r="M399" s="232"/>
      <c r="N399" s="233"/>
      <c r="O399" s="233"/>
      <c r="P399" s="233"/>
      <c r="Q399" s="233"/>
      <c r="R399" s="233"/>
      <c r="S399" s="233"/>
      <c r="T399" s="234"/>
      <c r="U399" s="13"/>
      <c r="V399" s="13"/>
      <c r="W399" s="13"/>
      <c r="X399" s="13"/>
      <c r="Y399" s="13"/>
      <c r="Z399" s="13"/>
      <c r="AA399" s="13"/>
      <c r="AB399" s="13"/>
      <c r="AC399" s="13"/>
      <c r="AD399" s="13"/>
      <c r="AE399" s="13"/>
      <c r="AT399" s="235" t="s">
        <v>152</v>
      </c>
      <c r="AU399" s="235" t="s">
        <v>86</v>
      </c>
      <c r="AV399" s="13" t="s">
        <v>86</v>
      </c>
      <c r="AW399" s="13" t="s">
        <v>35</v>
      </c>
      <c r="AX399" s="13" t="s">
        <v>76</v>
      </c>
      <c r="AY399" s="235" t="s">
        <v>136</v>
      </c>
    </row>
    <row r="400" s="13" customFormat="1">
      <c r="A400" s="13"/>
      <c r="B400" s="224"/>
      <c r="C400" s="225"/>
      <c r="D400" s="226" t="s">
        <v>152</v>
      </c>
      <c r="E400" s="227" t="s">
        <v>19</v>
      </c>
      <c r="F400" s="228" t="s">
        <v>1381</v>
      </c>
      <c r="G400" s="225"/>
      <c r="H400" s="229">
        <v>1.1080000000000001</v>
      </c>
      <c r="I400" s="230"/>
      <c r="J400" s="225"/>
      <c r="K400" s="225"/>
      <c r="L400" s="231"/>
      <c r="M400" s="232"/>
      <c r="N400" s="233"/>
      <c r="O400" s="233"/>
      <c r="P400" s="233"/>
      <c r="Q400" s="233"/>
      <c r="R400" s="233"/>
      <c r="S400" s="233"/>
      <c r="T400" s="234"/>
      <c r="U400" s="13"/>
      <c r="V400" s="13"/>
      <c r="W400" s="13"/>
      <c r="X400" s="13"/>
      <c r="Y400" s="13"/>
      <c r="Z400" s="13"/>
      <c r="AA400" s="13"/>
      <c r="AB400" s="13"/>
      <c r="AC400" s="13"/>
      <c r="AD400" s="13"/>
      <c r="AE400" s="13"/>
      <c r="AT400" s="235" t="s">
        <v>152</v>
      </c>
      <c r="AU400" s="235" t="s">
        <v>86</v>
      </c>
      <c r="AV400" s="13" t="s">
        <v>86</v>
      </c>
      <c r="AW400" s="13" t="s">
        <v>35</v>
      </c>
      <c r="AX400" s="13" t="s">
        <v>76</v>
      </c>
      <c r="AY400" s="235" t="s">
        <v>136</v>
      </c>
    </row>
    <row r="401" s="13" customFormat="1">
      <c r="A401" s="13"/>
      <c r="B401" s="224"/>
      <c r="C401" s="225"/>
      <c r="D401" s="226" t="s">
        <v>152</v>
      </c>
      <c r="E401" s="227" t="s">
        <v>19</v>
      </c>
      <c r="F401" s="228" t="s">
        <v>1382</v>
      </c>
      <c r="G401" s="225"/>
      <c r="H401" s="229">
        <v>5.3179999999999996</v>
      </c>
      <c r="I401" s="230"/>
      <c r="J401" s="225"/>
      <c r="K401" s="225"/>
      <c r="L401" s="231"/>
      <c r="M401" s="232"/>
      <c r="N401" s="233"/>
      <c r="O401" s="233"/>
      <c r="P401" s="233"/>
      <c r="Q401" s="233"/>
      <c r="R401" s="233"/>
      <c r="S401" s="233"/>
      <c r="T401" s="234"/>
      <c r="U401" s="13"/>
      <c r="V401" s="13"/>
      <c r="W401" s="13"/>
      <c r="X401" s="13"/>
      <c r="Y401" s="13"/>
      <c r="Z401" s="13"/>
      <c r="AA401" s="13"/>
      <c r="AB401" s="13"/>
      <c r="AC401" s="13"/>
      <c r="AD401" s="13"/>
      <c r="AE401" s="13"/>
      <c r="AT401" s="235" t="s">
        <v>152</v>
      </c>
      <c r="AU401" s="235" t="s">
        <v>86</v>
      </c>
      <c r="AV401" s="13" t="s">
        <v>86</v>
      </c>
      <c r="AW401" s="13" t="s">
        <v>35</v>
      </c>
      <c r="AX401" s="13" t="s">
        <v>76</v>
      </c>
      <c r="AY401" s="235" t="s">
        <v>136</v>
      </c>
    </row>
    <row r="402" s="13" customFormat="1">
      <c r="A402" s="13"/>
      <c r="B402" s="224"/>
      <c r="C402" s="225"/>
      <c r="D402" s="226" t="s">
        <v>152</v>
      </c>
      <c r="E402" s="227" t="s">
        <v>19</v>
      </c>
      <c r="F402" s="228" t="s">
        <v>1383</v>
      </c>
      <c r="G402" s="225"/>
      <c r="H402" s="229">
        <v>9.3070000000000004</v>
      </c>
      <c r="I402" s="230"/>
      <c r="J402" s="225"/>
      <c r="K402" s="225"/>
      <c r="L402" s="231"/>
      <c r="M402" s="232"/>
      <c r="N402" s="233"/>
      <c r="O402" s="233"/>
      <c r="P402" s="233"/>
      <c r="Q402" s="233"/>
      <c r="R402" s="233"/>
      <c r="S402" s="233"/>
      <c r="T402" s="234"/>
      <c r="U402" s="13"/>
      <c r="V402" s="13"/>
      <c r="W402" s="13"/>
      <c r="X402" s="13"/>
      <c r="Y402" s="13"/>
      <c r="Z402" s="13"/>
      <c r="AA402" s="13"/>
      <c r="AB402" s="13"/>
      <c r="AC402" s="13"/>
      <c r="AD402" s="13"/>
      <c r="AE402" s="13"/>
      <c r="AT402" s="235" t="s">
        <v>152</v>
      </c>
      <c r="AU402" s="235" t="s">
        <v>86</v>
      </c>
      <c r="AV402" s="13" t="s">
        <v>86</v>
      </c>
      <c r="AW402" s="13" t="s">
        <v>35</v>
      </c>
      <c r="AX402" s="13" t="s">
        <v>76</v>
      </c>
      <c r="AY402" s="235" t="s">
        <v>136</v>
      </c>
    </row>
    <row r="403" s="13" customFormat="1">
      <c r="A403" s="13"/>
      <c r="B403" s="224"/>
      <c r="C403" s="225"/>
      <c r="D403" s="226" t="s">
        <v>152</v>
      </c>
      <c r="E403" s="227" t="s">
        <v>19</v>
      </c>
      <c r="F403" s="228" t="s">
        <v>1384</v>
      </c>
      <c r="G403" s="225"/>
      <c r="H403" s="229">
        <v>3.75</v>
      </c>
      <c r="I403" s="230"/>
      <c r="J403" s="225"/>
      <c r="K403" s="225"/>
      <c r="L403" s="231"/>
      <c r="M403" s="232"/>
      <c r="N403" s="233"/>
      <c r="O403" s="233"/>
      <c r="P403" s="233"/>
      <c r="Q403" s="233"/>
      <c r="R403" s="233"/>
      <c r="S403" s="233"/>
      <c r="T403" s="234"/>
      <c r="U403" s="13"/>
      <c r="V403" s="13"/>
      <c r="W403" s="13"/>
      <c r="X403" s="13"/>
      <c r="Y403" s="13"/>
      <c r="Z403" s="13"/>
      <c r="AA403" s="13"/>
      <c r="AB403" s="13"/>
      <c r="AC403" s="13"/>
      <c r="AD403" s="13"/>
      <c r="AE403" s="13"/>
      <c r="AT403" s="235" t="s">
        <v>152</v>
      </c>
      <c r="AU403" s="235" t="s">
        <v>86</v>
      </c>
      <c r="AV403" s="13" t="s">
        <v>86</v>
      </c>
      <c r="AW403" s="13" t="s">
        <v>35</v>
      </c>
      <c r="AX403" s="13" t="s">
        <v>76</v>
      </c>
      <c r="AY403" s="235" t="s">
        <v>136</v>
      </c>
    </row>
    <row r="404" s="13" customFormat="1">
      <c r="A404" s="13"/>
      <c r="B404" s="224"/>
      <c r="C404" s="225"/>
      <c r="D404" s="226" t="s">
        <v>152</v>
      </c>
      <c r="E404" s="227" t="s">
        <v>19</v>
      </c>
      <c r="F404" s="228" t="s">
        <v>1385</v>
      </c>
      <c r="G404" s="225"/>
      <c r="H404" s="229">
        <v>2.1840000000000002</v>
      </c>
      <c r="I404" s="230"/>
      <c r="J404" s="225"/>
      <c r="K404" s="225"/>
      <c r="L404" s="231"/>
      <c r="M404" s="232"/>
      <c r="N404" s="233"/>
      <c r="O404" s="233"/>
      <c r="P404" s="233"/>
      <c r="Q404" s="233"/>
      <c r="R404" s="233"/>
      <c r="S404" s="233"/>
      <c r="T404" s="234"/>
      <c r="U404" s="13"/>
      <c r="V404" s="13"/>
      <c r="W404" s="13"/>
      <c r="X404" s="13"/>
      <c r="Y404" s="13"/>
      <c r="Z404" s="13"/>
      <c r="AA404" s="13"/>
      <c r="AB404" s="13"/>
      <c r="AC404" s="13"/>
      <c r="AD404" s="13"/>
      <c r="AE404" s="13"/>
      <c r="AT404" s="235" t="s">
        <v>152</v>
      </c>
      <c r="AU404" s="235" t="s">
        <v>86</v>
      </c>
      <c r="AV404" s="13" t="s">
        <v>86</v>
      </c>
      <c r="AW404" s="13" t="s">
        <v>35</v>
      </c>
      <c r="AX404" s="13" t="s">
        <v>76</v>
      </c>
      <c r="AY404" s="235" t="s">
        <v>136</v>
      </c>
    </row>
    <row r="405" s="14" customFormat="1">
      <c r="A405" s="14"/>
      <c r="B405" s="236"/>
      <c r="C405" s="237"/>
      <c r="D405" s="226" t="s">
        <v>152</v>
      </c>
      <c r="E405" s="238" t="s">
        <v>19</v>
      </c>
      <c r="F405" s="239" t="s">
        <v>172</v>
      </c>
      <c r="G405" s="237"/>
      <c r="H405" s="240">
        <v>22.997000000000003</v>
      </c>
      <c r="I405" s="241"/>
      <c r="J405" s="237"/>
      <c r="K405" s="237"/>
      <c r="L405" s="242"/>
      <c r="M405" s="243"/>
      <c r="N405" s="244"/>
      <c r="O405" s="244"/>
      <c r="P405" s="244"/>
      <c r="Q405" s="244"/>
      <c r="R405" s="244"/>
      <c r="S405" s="244"/>
      <c r="T405" s="245"/>
      <c r="U405" s="14"/>
      <c r="V405" s="14"/>
      <c r="W405" s="14"/>
      <c r="X405" s="14"/>
      <c r="Y405" s="14"/>
      <c r="Z405" s="14"/>
      <c r="AA405" s="14"/>
      <c r="AB405" s="14"/>
      <c r="AC405" s="14"/>
      <c r="AD405" s="14"/>
      <c r="AE405" s="14"/>
      <c r="AT405" s="246" t="s">
        <v>152</v>
      </c>
      <c r="AU405" s="246" t="s">
        <v>86</v>
      </c>
      <c r="AV405" s="14" t="s">
        <v>144</v>
      </c>
      <c r="AW405" s="14" t="s">
        <v>35</v>
      </c>
      <c r="AX405" s="14" t="s">
        <v>84</v>
      </c>
      <c r="AY405" s="246" t="s">
        <v>136</v>
      </c>
    </row>
    <row r="406" s="2" customFormat="1" ht="21.75" customHeight="1">
      <c r="A406" s="40"/>
      <c r="B406" s="41"/>
      <c r="C406" s="206" t="s">
        <v>1386</v>
      </c>
      <c r="D406" s="206" t="s">
        <v>139</v>
      </c>
      <c r="E406" s="207" t="s">
        <v>1387</v>
      </c>
      <c r="F406" s="208" t="s">
        <v>1388</v>
      </c>
      <c r="G406" s="209" t="s">
        <v>259</v>
      </c>
      <c r="H406" s="210">
        <v>7</v>
      </c>
      <c r="I406" s="211"/>
      <c r="J406" s="212">
        <f>ROUND(I406*H406,2)</f>
        <v>0</v>
      </c>
      <c r="K406" s="208" t="s">
        <v>143</v>
      </c>
      <c r="L406" s="46"/>
      <c r="M406" s="213" t="s">
        <v>19</v>
      </c>
      <c r="N406" s="214" t="s">
        <v>47</v>
      </c>
      <c r="O406" s="86"/>
      <c r="P406" s="215">
        <f>O406*H406</f>
        <v>0</v>
      </c>
      <c r="Q406" s="215">
        <v>0</v>
      </c>
      <c r="R406" s="215">
        <f>Q406*H406</f>
        <v>0</v>
      </c>
      <c r="S406" s="215">
        <v>0</v>
      </c>
      <c r="T406" s="216">
        <f>S406*H406</f>
        <v>0</v>
      </c>
      <c r="U406" s="40"/>
      <c r="V406" s="40"/>
      <c r="W406" s="40"/>
      <c r="X406" s="40"/>
      <c r="Y406" s="40"/>
      <c r="Z406" s="40"/>
      <c r="AA406" s="40"/>
      <c r="AB406" s="40"/>
      <c r="AC406" s="40"/>
      <c r="AD406" s="40"/>
      <c r="AE406" s="40"/>
      <c r="AR406" s="217" t="s">
        <v>237</v>
      </c>
      <c r="AT406" s="217" t="s">
        <v>139</v>
      </c>
      <c r="AU406" s="217" t="s">
        <v>86</v>
      </c>
      <c r="AY406" s="19" t="s">
        <v>136</v>
      </c>
      <c r="BE406" s="218">
        <f>IF(N406="základní",J406,0)</f>
        <v>0</v>
      </c>
      <c r="BF406" s="218">
        <f>IF(N406="snížená",J406,0)</f>
        <v>0</v>
      </c>
      <c r="BG406" s="218">
        <f>IF(N406="zákl. přenesená",J406,0)</f>
        <v>0</v>
      </c>
      <c r="BH406" s="218">
        <f>IF(N406="sníž. přenesená",J406,0)</f>
        <v>0</v>
      </c>
      <c r="BI406" s="218">
        <f>IF(N406="nulová",J406,0)</f>
        <v>0</v>
      </c>
      <c r="BJ406" s="19" t="s">
        <v>84</v>
      </c>
      <c r="BK406" s="218">
        <f>ROUND(I406*H406,2)</f>
        <v>0</v>
      </c>
      <c r="BL406" s="19" t="s">
        <v>237</v>
      </c>
      <c r="BM406" s="217" t="s">
        <v>1389</v>
      </c>
    </row>
    <row r="407" s="2" customFormat="1">
      <c r="A407" s="40"/>
      <c r="B407" s="41"/>
      <c r="C407" s="42"/>
      <c r="D407" s="219" t="s">
        <v>146</v>
      </c>
      <c r="E407" s="42"/>
      <c r="F407" s="220" t="s">
        <v>1390</v>
      </c>
      <c r="G407" s="42"/>
      <c r="H407" s="42"/>
      <c r="I407" s="221"/>
      <c r="J407" s="42"/>
      <c r="K407" s="42"/>
      <c r="L407" s="46"/>
      <c r="M407" s="222"/>
      <c r="N407" s="223"/>
      <c r="O407" s="86"/>
      <c r="P407" s="86"/>
      <c r="Q407" s="86"/>
      <c r="R407" s="86"/>
      <c r="S407" s="86"/>
      <c r="T407" s="87"/>
      <c r="U407" s="40"/>
      <c r="V407" s="40"/>
      <c r="W407" s="40"/>
      <c r="X407" s="40"/>
      <c r="Y407" s="40"/>
      <c r="Z407" s="40"/>
      <c r="AA407" s="40"/>
      <c r="AB407" s="40"/>
      <c r="AC407" s="40"/>
      <c r="AD407" s="40"/>
      <c r="AE407" s="40"/>
      <c r="AT407" s="19" t="s">
        <v>146</v>
      </c>
      <c r="AU407" s="19" t="s">
        <v>86</v>
      </c>
    </row>
    <row r="408" s="2" customFormat="1" ht="16.5" customHeight="1">
      <c r="A408" s="40"/>
      <c r="B408" s="41"/>
      <c r="C408" s="206" t="s">
        <v>1391</v>
      </c>
      <c r="D408" s="206" t="s">
        <v>139</v>
      </c>
      <c r="E408" s="207" t="s">
        <v>1392</v>
      </c>
      <c r="F408" s="208" t="s">
        <v>1393</v>
      </c>
      <c r="G408" s="209" t="s">
        <v>259</v>
      </c>
      <c r="H408" s="210">
        <v>80</v>
      </c>
      <c r="I408" s="211"/>
      <c r="J408" s="212">
        <f>ROUND(I408*H408,2)</f>
        <v>0</v>
      </c>
      <c r="K408" s="208" t="s">
        <v>143</v>
      </c>
      <c r="L408" s="46"/>
      <c r="M408" s="213" t="s">
        <v>19</v>
      </c>
      <c r="N408" s="214" t="s">
        <v>47</v>
      </c>
      <c r="O408" s="86"/>
      <c r="P408" s="215">
        <f>O408*H408</f>
        <v>0</v>
      </c>
      <c r="Q408" s="215">
        <v>0</v>
      </c>
      <c r="R408" s="215">
        <f>Q408*H408</f>
        <v>0</v>
      </c>
      <c r="S408" s="215">
        <v>0</v>
      </c>
      <c r="T408" s="216">
        <f>S408*H408</f>
        <v>0</v>
      </c>
      <c r="U408" s="40"/>
      <c r="V408" s="40"/>
      <c r="W408" s="40"/>
      <c r="X408" s="40"/>
      <c r="Y408" s="40"/>
      <c r="Z408" s="40"/>
      <c r="AA408" s="40"/>
      <c r="AB408" s="40"/>
      <c r="AC408" s="40"/>
      <c r="AD408" s="40"/>
      <c r="AE408" s="40"/>
      <c r="AR408" s="217" t="s">
        <v>237</v>
      </c>
      <c r="AT408" s="217" t="s">
        <v>139</v>
      </c>
      <c r="AU408" s="217" t="s">
        <v>86</v>
      </c>
      <c r="AY408" s="19" t="s">
        <v>136</v>
      </c>
      <c r="BE408" s="218">
        <f>IF(N408="základní",J408,0)</f>
        <v>0</v>
      </c>
      <c r="BF408" s="218">
        <f>IF(N408="snížená",J408,0)</f>
        <v>0</v>
      </c>
      <c r="BG408" s="218">
        <f>IF(N408="zákl. přenesená",J408,0)</f>
        <v>0</v>
      </c>
      <c r="BH408" s="218">
        <f>IF(N408="sníž. přenesená",J408,0)</f>
        <v>0</v>
      </c>
      <c r="BI408" s="218">
        <f>IF(N408="nulová",J408,0)</f>
        <v>0</v>
      </c>
      <c r="BJ408" s="19" t="s">
        <v>84</v>
      </c>
      <c r="BK408" s="218">
        <f>ROUND(I408*H408,2)</f>
        <v>0</v>
      </c>
      <c r="BL408" s="19" t="s">
        <v>237</v>
      </c>
      <c r="BM408" s="217" t="s">
        <v>1394</v>
      </c>
    </row>
    <row r="409" s="2" customFormat="1">
      <c r="A409" s="40"/>
      <c r="B409" s="41"/>
      <c r="C409" s="42"/>
      <c r="D409" s="219" t="s">
        <v>146</v>
      </c>
      <c r="E409" s="42"/>
      <c r="F409" s="220" t="s">
        <v>1395</v>
      </c>
      <c r="G409" s="42"/>
      <c r="H409" s="42"/>
      <c r="I409" s="221"/>
      <c r="J409" s="42"/>
      <c r="K409" s="42"/>
      <c r="L409" s="46"/>
      <c r="M409" s="222"/>
      <c r="N409" s="223"/>
      <c r="O409" s="86"/>
      <c r="P409" s="86"/>
      <c r="Q409" s="86"/>
      <c r="R409" s="86"/>
      <c r="S409" s="86"/>
      <c r="T409" s="87"/>
      <c r="U409" s="40"/>
      <c r="V409" s="40"/>
      <c r="W409" s="40"/>
      <c r="X409" s="40"/>
      <c r="Y409" s="40"/>
      <c r="Z409" s="40"/>
      <c r="AA409" s="40"/>
      <c r="AB409" s="40"/>
      <c r="AC409" s="40"/>
      <c r="AD409" s="40"/>
      <c r="AE409" s="40"/>
      <c r="AT409" s="19" t="s">
        <v>146</v>
      </c>
      <c r="AU409" s="19" t="s">
        <v>86</v>
      </c>
    </row>
    <row r="410" s="13" customFormat="1">
      <c r="A410" s="13"/>
      <c r="B410" s="224"/>
      <c r="C410" s="225"/>
      <c r="D410" s="226" t="s">
        <v>152</v>
      </c>
      <c r="E410" s="227" t="s">
        <v>19</v>
      </c>
      <c r="F410" s="228" t="s">
        <v>1396</v>
      </c>
      <c r="G410" s="225"/>
      <c r="H410" s="229">
        <v>52</v>
      </c>
      <c r="I410" s="230"/>
      <c r="J410" s="225"/>
      <c r="K410" s="225"/>
      <c r="L410" s="231"/>
      <c r="M410" s="232"/>
      <c r="N410" s="233"/>
      <c r="O410" s="233"/>
      <c r="P410" s="233"/>
      <c r="Q410" s="233"/>
      <c r="R410" s="233"/>
      <c r="S410" s="233"/>
      <c r="T410" s="234"/>
      <c r="U410" s="13"/>
      <c r="V410" s="13"/>
      <c r="W410" s="13"/>
      <c r="X410" s="13"/>
      <c r="Y410" s="13"/>
      <c r="Z410" s="13"/>
      <c r="AA410" s="13"/>
      <c r="AB410" s="13"/>
      <c r="AC410" s="13"/>
      <c r="AD410" s="13"/>
      <c r="AE410" s="13"/>
      <c r="AT410" s="235" t="s">
        <v>152</v>
      </c>
      <c r="AU410" s="235" t="s">
        <v>86</v>
      </c>
      <c r="AV410" s="13" t="s">
        <v>86</v>
      </c>
      <c r="AW410" s="13" t="s">
        <v>35</v>
      </c>
      <c r="AX410" s="13" t="s">
        <v>76</v>
      </c>
      <c r="AY410" s="235" t="s">
        <v>136</v>
      </c>
    </row>
    <row r="411" s="13" customFormat="1">
      <c r="A411" s="13"/>
      <c r="B411" s="224"/>
      <c r="C411" s="225"/>
      <c r="D411" s="226" t="s">
        <v>152</v>
      </c>
      <c r="E411" s="227" t="s">
        <v>19</v>
      </c>
      <c r="F411" s="228" t="s">
        <v>1397</v>
      </c>
      <c r="G411" s="225"/>
      <c r="H411" s="229">
        <v>28</v>
      </c>
      <c r="I411" s="230"/>
      <c r="J411" s="225"/>
      <c r="K411" s="225"/>
      <c r="L411" s="231"/>
      <c r="M411" s="232"/>
      <c r="N411" s="233"/>
      <c r="O411" s="233"/>
      <c r="P411" s="233"/>
      <c r="Q411" s="233"/>
      <c r="R411" s="233"/>
      <c r="S411" s="233"/>
      <c r="T411" s="234"/>
      <c r="U411" s="13"/>
      <c r="V411" s="13"/>
      <c r="W411" s="13"/>
      <c r="X411" s="13"/>
      <c r="Y411" s="13"/>
      <c r="Z411" s="13"/>
      <c r="AA411" s="13"/>
      <c r="AB411" s="13"/>
      <c r="AC411" s="13"/>
      <c r="AD411" s="13"/>
      <c r="AE411" s="13"/>
      <c r="AT411" s="235" t="s">
        <v>152</v>
      </c>
      <c r="AU411" s="235" t="s">
        <v>86</v>
      </c>
      <c r="AV411" s="13" t="s">
        <v>86</v>
      </c>
      <c r="AW411" s="13" t="s">
        <v>35</v>
      </c>
      <c r="AX411" s="13" t="s">
        <v>76</v>
      </c>
      <c r="AY411" s="235" t="s">
        <v>136</v>
      </c>
    </row>
    <row r="412" s="14" customFormat="1">
      <c r="A412" s="14"/>
      <c r="B412" s="236"/>
      <c r="C412" s="237"/>
      <c r="D412" s="226" t="s">
        <v>152</v>
      </c>
      <c r="E412" s="238" t="s">
        <v>19</v>
      </c>
      <c r="F412" s="239" t="s">
        <v>172</v>
      </c>
      <c r="G412" s="237"/>
      <c r="H412" s="240">
        <v>80</v>
      </c>
      <c r="I412" s="241"/>
      <c r="J412" s="237"/>
      <c r="K412" s="237"/>
      <c r="L412" s="242"/>
      <c r="M412" s="243"/>
      <c r="N412" s="244"/>
      <c r="O412" s="244"/>
      <c r="P412" s="244"/>
      <c r="Q412" s="244"/>
      <c r="R412" s="244"/>
      <c r="S412" s="244"/>
      <c r="T412" s="245"/>
      <c r="U412" s="14"/>
      <c r="V412" s="14"/>
      <c r="W412" s="14"/>
      <c r="X412" s="14"/>
      <c r="Y412" s="14"/>
      <c r="Z412" s="14"/>
      <c r="AA412" s="14"/>
      <c r="AB412" s="14"/>
      <c r="AC412" s="14"/>
      <c r="AD412" s="14"/>
      <c r="AE412" s="14"/>
      <c r="AT412" s="246" t="s">
        <v>152</v>
      </c>
      <c r="AU412" s="246" t="s">
        <v>86</v>
      </c>
      <c r="AV412" s="14" t="s">
        <v>144</v>
      </c>
      <c r="AW412" s="14" t="s">
        <v>35</v>
      </c>
      <c r="AX412" s="14" t="s">
        <v>84</v>
      </c>
      <c r="AY412" s="246" t="s">
        <v>136</v>
      </c>
    </row>
    <row r="413" s="2" customFormat="1" ht="16.5" customHeight="1">
      <c r="A413" s="40"/>
      <c r="B413" s="41"/>
      <c r="C413" s="206" t="s">
        <v>1398</v>
      </c>
      <c r="D413" s="206" t="s">
        <v>139</v>
      </c>
      <c r="E413" s="207" t="s">
        <v>1399</v>
      </c>
      <c r="F413" s="208" t="s">
        <v>1400</v>
      </c>
      <c r="G413" s="209" t="s">
        <v>142</v>
      </c>
      <c r="H413" s="210">
        <v>53.469999999999999</v>
      </c>
      <c r="I413" s="211"/>
      <c r="J413" s="212">
        <f>ROUND(I413*H413,2)</f>
        <v>0</v>
      </c>
      <c r="K413" s="208" t="s">
        <v>143</v>
      </c>
      <c r="L413" s="46"/>
      <c r="M413" s="213" t="s">
        <v>19</v>
      </c>
      <c r="N413" s="214" t="s">
        <v>47</v>
      </c>
      <c r="O413" s="86"/>
      <c r="P413" s="215">
        <f>O413*H413</f>
        <v>0</v>
      </c>
      <c r="Q413" s="215">
        <v>0</v>
      </c>
      <c r="R413" s="215">
        <f>Q413*H413</f>
        <v>0</v>
      </c>
      <c r="S413" s="215">
        <v>0</v>
      </c>
      <c r="T413" s="216">
        <f>S413*H413</f>
        <v>0</v>
      </c>
      <c r="U413" s="40"/>
      <c r="V413" s="40"/>
      <c r="W413" s="40"/>
      <c r="X413" s="40"/>
      <c r="Y413" s="40"/>
      <c r="Z413" s="40"/>
      <c r="AA413" s="40"/>
      <c r="AB413" s="40"/>
      <c r="AC413" s="40"/>
      <c r="AD413" s="40"/>
      <c r="AE413" s="40"/>
      <c r="AR413" s="217" t="s">
        <v>237</v>
      </c>
      <c r="AT413" s="217" t="s">
        <v>139</v>
      </c>
      <c r="AU413" s="217" t="s">
        <v>86</v>
      </c>
      <c r="AY413" s="19" t="s">
        <v>136</v>
      </c>
      <c r="BE413" s="218">
        <f>IF(N413="základní",J413,0)</f>
        <v>0</v>
      </c>
      <c r="BF413" s="218">
        <f>IF(N413="snížená",J413,0)</f>
        <v>0</v>
      </c>
      <c r="BG413" s="218">
        <f>IF(N413="zákl. přenesená",J413,0)</f>
        <v>0</v>
      </c>
      <c r="BH413" s="218">
        <f>IF(N413="sníž. přenesená",J413,0)</f>
        <v>0</v>
      </c>
      <c r="BI413" s="218">
        <f>IF(N413="nulová",J413,0)</f>
        <v>0</v>
      </c>
      <c r="BJ413" s="19" t="s">
        <v>84</v>
      </c>
      <c r="BK413" s="218">
        <f>ROUND(I413*H413,2)</f>
        <v>0</v>
      </c>
      <c r="BL413" s="19" t="s">
        <v>237</v>
      </c>
      <c r="BM413" s="217" t="s">
        <v>1401</v>
      </c>
    </row>
    <row r="414" s="2" customFormat="1">
      <c r="A414" s="40"/>
      <c r="B414" s="41"/>
      <c r="C414" s="42"/>
      <c r="D414" s="219" t="s">
        <v>146</v>
      </c>
      <c r="E414" s="42"/>
      <c r="F414" s="220" t="s">
        <v>1402</v>
      </c>
      <c r="G414" s="42"/>
      <c r="H414" s="42"/>
      <c r="I414" s="221"/>
      <c r="J414" s="42"/>
      <c r="K414" s="42"/>
      <c r="L414" s="46"/>
      <c r="M414" s="222"/>
      <c r="N414" s="223"/>
      <c r="O414" s="86"/>
      <c r="P414" s="86"/>
      <c r="Q414" s="86"/>
      <c r="R414" s="86"/>
      <c r="S414" s="86"/>
      <c r="T414" s="87"/>
      <c r="U414" s="40"/>
      <c r="V414" s="40"/>
      <c r="W414" s="40"/>
      <c r="X414" s="40"/>
      <c r="Y414" s="40"/>
      <c r="Z414" s="40"/>
      <c r="AA414" s="40"/>
      <c r="AB414" s="40"/>
      <c r="AC414" s="40"/>
      <c r="AD414" s="40"/>
      <c r="AE414" s="40"/>
      <c r="AT414" s="19" t="s">
        <v>146</v>
      </c>
      <c r="AU414" s="19" t="s">
        <v>86</v>
      </c>
    </row>
    <row r="415" s="13" customFormat="1">
      <c r="A415" s="13"/>
      <c r="B415" s="224"/>
      <c r="C415" s="225"/>
      <c r="D415" s="226" t="s">
        <v>152</v>
      </c>
      <c r="E415" s="227" t="s">
        <v>19</v>
      </c>
      <c r="F415" s="228" t="s">
        <v>1403</v>
      </c>
      <c r="G415" s="225"/>
      <c r="H415" s="229">
        <v>50.670000000000002</v>
      </c>
      <c r="I415" s="230"/>
      <c r="J415" s="225"/>
      <c r="K415" s="225"/>
      <c r="L415" s="231"/>
      <c r="M415" s="232"/>
      <c r="N415" s="233"/>
      <c r="O415" s="233"/>
      <c r="P415" s="233"/>
      <c r="Q415" s="233"/>
      <c r="R415" s="233"/>
      <c r="S415" s="233"/>
      <c r="T415" s="234"/>
      <c r="U415" s="13"/>
      <c r="V415" s="13"/>
      <c r="W415" s="13"/>
      <c r="X415" s="13"/>
      <c r="Y415" s="13"/>
      <c r="Z415" s="13"/>
      <c r="AA415" s="13"/>
      <c r="AB415" s="13"/>
      <c r="AC415" s="13"/>
      <c r="AD415" s="13"/>
      <c r="AE415" s="13"/>
      <c r="AT415" s="235" t="s">
        <v>152</v>
      </c>
      <c r="AU415" s="235" t="s">
        <v>86</v>
      </c>
      <c r="AV415" s="13" t="s">
        <v>86</v>
      </c>
      <c r="AW415" s="13" t="s">
        <v>35</v>
      </c>
      <c r="AX415" s="13" t="s">
        <v>76</v>
      </c>
      <c r="AY415" s="235" t="s">
        <v>136</v>
      </c>
    </row>
    <row r="416" s="13" customFormat="1">
      <c r="A416" s="13"/>
      <c r="B416" s="224"/>
      <c r="C416" s="225"/>
      <c r="D416" s="226" t="s">
        <v>152</v>
      </c>
      <c r="E416" s="227" t="s">
        <v>19</v>
      </c>
      <c r="F416" s="228" t="s">
        <v>1404</v>
      </c>
      <c r="G416" s="225"/>
      <c r="H416" s="229">
        <v>2.7999999999999998</v>
      </c>
      <c r="I416" s="230"/>
      <c r="J416" s="225"/>
      <c r="K416" s="225"/>
      <c r="L416" s="231"/>
      <c r="M416" s="232"/>
      <c r="N416" s="233"/>
      <c r="O416" s="233"/>
      <c r="P416" s="233"/>
      <c r="Q416" s="233"/>
      <c r="R416" s="233"/>
      <c r="S416" s="233"/>
      <c r="T416" s="234"/>
      <c r="U416" s="13"/>
      <c r="V416" s="13"/>
      <c r="W416" s="13"/>
      <c r="X416" s="13"/>
      <c r="Y416" s="13"/>
      <c r="Z416" s="13"/>
      <c r="AA416" s="13"/>
      <c r="AB416" s="13"/>
      <c r="AC416" s="13"/>
      <c r="AD416" s="13"/>
      <c r="AE416" s="13"/>
      <c r="AT416" s="235" t="s">
        <v>152</v>
      </c>
      <c r="AU416" s="235" t="s">
        <v>86</v>
      </c>
      <c r="AV416" s="13" t="s">
        <v>86</v>
      </c>
      <c r="AW416" s="13" t="s">
        <v>35</v>
      </c>
      <c r="AX416" s="13" t="s">
        <v>76</v>
      </c>
      <c r="AY416" s="235" t="s">
        <v>136</v>
      </c>
    </row>
    <row r="417" s="14" customFormat="1">
      <c r="A417" s="14"/>
      <c r="B417" s="236"/>
      <c r="C417" s="237"/>
      <c r="D417" s="226" t="s">
        <v>152</v>
      </c>
      <c r="E417" s="238" t="s">
        <v>19</v>
      </c>
      <c r="F417" s="239" t="s">
        <v>172</v>
      </c>
      <c r="G417" s="237"/>
      <c r="H417" s="240">
        <v>53.469999999999999</v>
      </c>
      <c r="I417" s="241"/>
      <c r="J417" s="237"/>
      <c r="K417" s="237"/>
      <c r="L417" s="242"/>
      <c r="M417" s="243"/>
      <c r="N417" s="244"/>
      <c r="O417" s="244"/>
      <c r="P417" s="244"/>
      <c r="Q417" s="244"/>
      <c r="R417" s="244"/>
      <c r="S417" s="244"/>
      <c r="T417" s="245"/>
      <c r="U417" s="14"/>
      <c r="V417" s="14"/>
      <c r="W417" s="14"/>
      <c r="X417" s="14"/>
      <c r="Y417" s="14"/>
      <c r="Z417" s="14"/>
      <c r="AA417" s="14"/>
      <c r="AB417" s="14"/>
      <c r="AC417" s="14"/>
      <c r="AD417" s="14"/>
      <c r="AE417" s="14"/>
      <c r="AT417" s="246" t="s">
        <v>152</v>
      </c>
      <c r="AU417" s="246" t="s">
        <v>86</v>
      </c>
      <c r="AV417" s="14" t="s">
        <v>144</v>
      </c>
      <c r="AW417" s="14" t="s">
        <v>35</v>
      </c>
      <c r="AX417" s="14" t="s">
        <v>84</v>
      </c>
      <c r="AY417" s="246" t="s">
        <v>136</v>
      </c>
    </row>
    <row r="418" s="2" customFormat="1" ht="24.15" customHeight="1">
      <c r="A418" s="40"/>
      <c r="B418" s="41"/>
      <c r="C418" s="206" t="s">
        <v>1405</v>
      </c>
      <c r="D418" s="206" t="s">
        <v>139</v>
      </c>
      <c r="E418" s="207" t="s">
        <v>1406</v>
      </c>
      <c r="F418" s="208" t="s">
        <v>1407</v>
      </c>
      <c r="G418" s="209" t="s">
        <v>213</v>
      </c>
      <c r="H418" s="210">
        <v>0.498</v>
      </c>
      <c r="I418" s="211"/>
      <c r="J418" s="212">
        <f>ROUND(I418*H418,2)</f>
        <v>0</v>
      </c>
      <c r="K418" s="208" t="s">
        <v>143</v>
      </c>
      <c r="L418" s="46"/>
      <c r="M418" s="213" t="s">
        <v>19</v>
      </c>
      <c r="N418" s="214" t="s">
        <v>47</v>
      </c>
      <c r="O418" s="86"/>
      <c r="P418" s="215">
        <f>O418*H418</f>
        <v>0</v>
      </c>
      <c r="Q418" s="215">
        <v>0</v>
      </c>
      <c r="R418" s="215">
        <f>Q418*H418</f>
        <v>0</v>
      </c>
      <c r="S418" s="215">
        <v>0</v>
      </c>
      <c r="T418" s="216">
        <f>S418*H418</f>
        <v>0</v>
      </c>
      <c r="U418" s="40"/>
      <c r="V418" s="40"/>
      <c r="W418" s="40"/>
      <c r="X418" s="40"/>
      <c r="Y418" s="40"/>
      <c r="Z418" s="40"/>
      <c r="AA418" s="40"/>
      <c r="AB418" s="40"/>
      <c r="AC418" s="40"/>
      <c r="AD418" s="40"/>
      <c r="AE418" s="40"/>
      <c r="AR418" s="217" t="s">
        <v>237</v>
      </c>
      <c r="AT418" s="217" t="s">
        <v>139</v>
      </c>
      <c r="AU418" s="217" t="s">
        <v>86</v>
      </c>
      <c r="AY418" s="19" t="s">
        <v>136</v>
      </c>
      <c r="BE418" s="218">
        <f>IF(N418="základní",J418,0)</f>
        <v>0</v>
      </c>
      <c r="BF418" s="218">
        <f>IF(N418="snížená",J418,0)</f>
        <v>0</v>
      </c>
      <c r="BG418" s="218">
        <f>IF(N418="zákl. přenesená",J418,0)</f>
        <v>0</v>
      </c>
      <c r="BH418" s="218">
        <f>IF(N418="sníž. přenesená",J418,0)</f>
        <v>0</v>
      </c>
      <c r="BI418" s="218">
        <f>IF(N418="nulová",J418,0)</f>
        <v>0</v>
      </c>
      <c r="BJ418" s="19" t="s">
        <v>84</v>
      </c>
      <c r="BK418" s="218">
        <f>ROUND(I418*H418,2)</f>
        <v>0</v>
      </c>
      <c r="BL418" s="19" t="s">
        <v>237</v>
      </c>
      <c r="BM418" s="217" t="s">
        <v>1408</v>
      </c>
    </row>
    <row r="419" s="2" customFormat="1">
      <c r="A419" s="40"/>
      <c r="B419" s="41"/>
      <c r="C419" s="42"/>
      <c r="D419" s="219" t="s">
        <v>146</v>
      </c>
      <c r="E419" s="42"/>
      <c r="F419" s="220" t="s">
        <v>1409</v>
      </c>
      <c r="G419" s="42"/>
      <c r="H419" s="42"/>
      <c r="I419" s="221"/>
      <c r="J419" s="42"/>
      <c r="K419" s="42"/>
      <c r="L419" s="46"/>
      <c r="M419" s="222"/>
      <c r="N419" s="223"/>
      <c r="O419" s="86"/>
      <c r="P419" s="86"/>
      <c r="Q419" s="86"/>
      <c r="R419" s="86"/>
      <c r="S419" s="86"/>
      <c r="T419" s="87"/>
      <c r="U419" s="40"/>
      <c r="V419" s="40"/>
      <c r="W419" s="40"/>
      <c r="X419" s="40"/>
      <c r="Y419" s="40"/>
      <c r="Z419" s="40"/>
      <c r="AA419" s="40"/>
      <c r="AB419" s="40"/>
      <c r="AC419" s="40"/>
      <c r="AD419" s="40"/>
      <c r="AE419" s="40"/>
      <c r="AT419" s="19" t="s">
        <v>146</v>
      </c>
      <c r="AU419" s="19" t="s">
        <v>86</v>
      </c>
    </row>
    <row r="420" s="12" customFormat="1" ht="25.92" customHeight="1">
      <c r="A420" s="12"/>
      <c r="B420" s="190"/>
      <c r="C420" s="191"/>
      <c r="D420" s="192" t="s">
        <v>75</v>
      </c>
      <c r="E420" s="193" t="s">
        <v>1410</v>
      </c>
      <c r="F420" s="193" t="s">
        <v>1411</v>
      </c>
      <c r="G420" s="191"/>
      <c r="H420" s="191"/>
      <c r="I420" s="194"/>
      <c r="J420" s="195">
        <f>BK420</f>
        <v>0</v>
      </c>
      <c r="K420" s="191"/>
      <c r="L420" s="196"/>
      <c r="M420" s="197"/>
      <c r="N420" s="198"/>
      <c r="O420" s="198"/>
      <c r="P420" s="199">
        <f>SUM(P421:P445)</f>
        <v>0</v>
      </c>
      <c r="Q420" s="198"/>
      <c r="R420" s="199">
        <f>SUM(R421:R445)</f>
        <v>0</v>
      </c>
      <c r="S420" s="198"/>
      <c r="T420" s="200">
        <f>SUM(T421:T445)</f>
        <v>0</v>
      </c>
      <c r="U420" s="12"/>
      <c r="V420" s="12"/>
      <c r="W420" s="12"/>
      <c r="X420" s="12"/>
      <c r="Y420" s="12"/>
      <c r="Z420" s="12"/>
      <c r="AA420" s="12"/>
      <c r="AB420" s="12"/>
      <c r="AC420" s="12"/>
      <c r="AD420" s="12"/>
      <c r="AE420" s="12"/>
      <c r="AR420" s="201" t="s">
        <v>144</v>
      </c>
      <c r="AT420" s="202" t="s">
        <v>75</v>
      </c>
      <c r="AU420" s="202" t="s">
        <v>76</v>
      </c>
      <c r="AY420" s="201" t="s">
        <v>136</v>
      </c>
      <c r="BK420" s="203">
        <f>SUM(BK421:BK445)</f>
        <v>0</v>
      </c>
    </row>
    <row r="421" s="2" customFormat="1" ht="16.5" customHeight="1">
      <c r="A421" s="40"/>
      <c r="B421" s="41"/>
      <c r="C421" s="206" t="s">
        <v>1412</v>
      </c>
      <c r="D421" s="206" t="s">
        <v>139</v>
      </c>
      <c r="E421" s="207" t="s">
        <v>1413</v>
      </c>
      <c r="F421" s="208" t="s">
        <v>1414</v>
      </c>
      <c r="G421" s="209" t="s">
        <v>1415</v>
      </c>
      <c r="H421" s="210">
        <v>80</v>
      </c>
      <c r="I421" s="211"/>
      <c r="J421" s="212">
        <f>ROUND(I421*H421,2)</f>
        <v>0</v>
      </c>
      <c r="K421" s="208" t="s">
        <v>143</v>
      </c>
      <c r="L421" s="46"/>
      <c r="M421" s="213" t="s">
        <v>19</v>
      </c>
      <c r="N421" s="214" t="s">
        <v>47</v>
      </c>
      <c r="O421" s="86"/>
      <c r="P421" s="215">
        <f>O421*H421</f>
        <v>0</v>
      </c>
      <c r="Q421" s="215">
        <v>0</v>
      </c>
      <c r="R421" s="215">
        <f>Q421*H421</f>
        <v>0</v>
      </c>
      <c r="S421" s="215">
        <v>0</v>
      </c>
      <c r="T421" s="216">
        <f>S421*H421</f>
        <v>0</v>
      </c>
      <c r="U421" s="40"/>
      <c r="V421" s="40"/>
      <c r="W421" s="40"/>
      <c r="X421" s="40"/>
      <c r="Y421" s="40"/>
      <c r="Z421" s="40"/>
      <c r="AA421" s="40"/>
      <c r="AB421" s="40"/>
      <c r="AC421" s="40"/>
      <c r="AD421" s="40"/>
      <c r="AE421" s="40"/>
      <c r="AR421" s="217" t="s">
        <v>1416</v>
      </c>
      <c r="AT421" s="217" t="s">
        <v>139</v>
      </c>
      <c r="AU421" s="217" t="s">
        <v>84</v>
      </c>
      <c r="AY421" s="19" t="s">
        <v>136</v>
      </c>
      <c r="BE421" s="218">
        <f>IF(N421="základní",J421,0)</f>
        <v>0</v>
      </c>
      <c r="BF421" s="218">
        <f>IF(N421="snížená",J421,0)</f>
        <v>0</v>
      </c>
      <c r="BG421" s="218">
        <f>IF(N421="zákl. přenesená",J421,0)</f>
        <v>0</v>
      </c>
      <c r="BH421" s="218">
        <f>IF(N421="sníž. přenesená",J421,0)</f>
        <v>0</v>
      </c>
      <c r="BI421" s="218">
        <f>IF(N421="nulová",J421,0)</f>
        <v>0</v>
      </c>
      <c r="BJ421" s="19" t="s">
        <v>84</v>
      </c>
      <c r="BK421" s="218">
        <f>ROUND(I421*H421,2)</f>
        <v>0</v>
      </c>
      <c r="BL421" s="19" t="s">
        <v>1416</v>
      </c>
      <c r="BM421" s="217" t="s">
        <v>1417</v>
      </c>
    </row>
    <row r="422" s="2" customFormat="1">
      <c r="A422" s="40"/>
      <c r="B422" s="41"/>
      <c r="C422" s="42"/>
      <c r="D422" s="219" t="s">
        <v>146</v>
      </c>
      <c r="E422" s="42"/>
      <c r="F422" s="220" t="s">
        <v>1418</v>
      </c>
      <c r="G422" s="42"/>
      <c r="H422" s="42"/>
      <c r="I422" s="221"/>
      <c r="J422" s="42"/>
      <c r="K422" s="42"/>
      <c r="L422" s="46"/>
      <c r="M422" s="222"/>
      <c r="N422" s="223"/>
      <c r="O422" s="86"/>
      <c r="P422" s="86"/>
      <c r="Q422" s="86"/>
      <c r="R422" s="86"/>
      <c r="S422" s="86"/>
      <c r="T422" s="87"/>
      <c r="U422" s="40"/>
      <c r="V422" s="40"/>
      <c r="W422" s="40"/>
      <c r="X422" s="40"/>
      <c r="Y422" s="40"/>
      <c r="Z422" s="40"/>
      <c r="AA422" s="40"/>
      <c r="AB422" s="40"/>
      <c r="AC422" s="40"/>
      <c r="AD422" s="40"/>
      <c r="AE422" s="40"/>
      <c r="AT422" s="19" t="s">
        <v>146</v>
      </c>
      <c r="AU422" s="19" t="s">
        <v>84</v>
      </c>
    </row>
    <row r="423" s="2" customFormat="1">
      <c r="A423" s="40"/>
      <c r="B423" s="41"/>
      <c r="C423" s="42"/>
      <c r="D423" s="226" t="s">
        <v>281</v>
      </c>
      <c r="E423" s="42"/>
      <c r="F423" s="247" t="s">
        <v>1419</v>
      </c>
      <c r="G423" s="42"/>
      <c r="H423" s="42"/>
      <c r="I423" s="221"/>
      <c r="J423" s="42"/>
      <c r="K423" s="42"/>
      <c r="L423" s="46"/>
      <c r="M423" s="222"/>
      <c r="N423" s="223"/>
      <c r="O423" s="86"/>
      <c r="P423" s="86"/>
      <c r="Q423" s="86"/>
      <c r="R423" s="86"/>
      <c r="S423" s="86"/>
      <c r="T423" s="87"/>
      <c r="U423" s="40"/>
      <c r="V423" s="40"/>
      <c r="W423" s="40"/>
      <c r="X423" s="40"/>
      <c r="Y423" s="40"/>
      <c r="Z423" s="40"/>
      <c r="AA423" s="40"/>
      <c r="AB423" s="40"/>
      <c r="AC423" s="40"/>
      <c r="AD423" s="40"/>
      <c r="AE423" s="40"/>
      <c r="AT423" s="19" t="s">
        <v>281</v>
      </c>
      <c r="AU423" s="19" t="s">
        <v>84</v>
      </c>
    </row>
    <row r="424" s="13" customFormat="1">
      <c r="A424" s="13"/>
      <c r="B424" s="224"/>
      <c r="C424" s="225"/>
      <c r="D424" s="226" t="s">
        <v>152</v>
      </c>
      <c r="E424" s="227" t="s">
        <v>19</v>
      </c>
      <c r="F424" s="228" t="s">
        <v>1420</v>
      </c>
      <c r="G424" s="225"/>
      <c r="H424" s="229">
        <v>80</v>
      </c>
      <c r="I424" s="230"/>
      <c r="J424" s="225"/>
      <c r="K424" s="225"/>
      <c r="L424" s="231"/>
      <c r="M424" s="232"/>
      <c r="N424" s="233"/>
      <c r="O424" s="233"/>
      <c r="P424" s="233"/>
      <c r="Q424" s="233"/>
      <c r="R424" s="233"/>
      <c r="S424" s="233"/>
      <c r="T424" s="234"/>
      <c r="U424" s="13"/>
      <c r="V424" s="13"/>
      <c r="W424" s="13"/>
      <c r="X424" s="13"/>
      <c r="Y424" s="13"/>
      <c r="Z424" s="13"/>
      <c r="AA424" s="13"/>
      <c r="AB424" s="13"/>
      <c r="AC424" s="13"/>
      <c r="AD424" s="13"/>
      <c r="AE424" s="13"/>
      <c r="AT424" s="235" t="s">
        <v>152</v>
      </c>
      <c r="AU424" s="235" t="s">
        <v>84</v>
      </c>
      <c r="AV424" s="13" t="s">
        <v>86</v>
      </c>
      <c r="AW424" s="13" t="s">
        <v>35</v>
      </c>
      <c r="AX424" s="13" t="s">
        <v>76</v>
      </c>
      <c r="AY424" s="235" t="s">
        <v>136</v>
      </c>
    </row>
    <row r="425" s="14" customFormat="1">
      <c r="A425" s="14"/>
      <c r="B425" s="236"/>
      <c r="C425" s="237"/>
      <c r="D425" s="226" t="s">
        <v>152</v>
      </c>
      <c r="E425" s="238" t="s">
        <v>19</v>
      </c>
      <c r="F425" s="239" t="s">
        <v>172</v>
      </c>
      <c r="G425" s="237"/>
      <c r="H425" s="240">
        <v>80</v>
      </c>
      <c r="I425" s="241"/>
      <c r="J425" s="237"/>
      <c r="K425" s="237"/>
      <c r="L425" s="242"/>
      <c r="M425" s="243"/>
      <c r="N425" s="244"/>
      <c r="O425" s="244"/>
      <c r="P425" s="244"/>
      <c r="Q425" s="244"/>
      <c r="R425" s="244"/>
      <c r="S425" s="244"/>
      <c r="T425" s="245"/>
      <c r="U425" s="14"/>
      <c r="V425" s="14"/>
      <c r="W425" s="14"/>
      <c r="X425" s="14"/>
      <c r="Y425" s="14"/>
      <c r="Z425" s="14"/>
      <c r="AA425" s="14"/>
      <c r="AB425" s="14"/>
      <c r="AC425" s="14"/>
      <c r="AD425" s="14"/>
      <c r="AE425" s="14"/>
      <c r="AT425" s="246" t="s">
        <v>152</v>
      </c>
      <c r="AU425" s="246" t="s">
        <v>84</v>
      </c>
      <c r="AV425" s="14" t="s">
        <v>144</v>
      </c>
      <c r="AW425" s="14" t="s">
        <v>35</v>
      </c>
      <c r="AX425" s="14" t="s">
        <v>84</v>
      </c>
      <c r="AY425" s="246" t="s">
        <v>136</v>
      </c>
    </row>
    <row r="426" s="2" customFormat="1" ht="16.5" customHeight="1">
      <c r="A426" s="40"/>
      <c r="B426" s="41"/>
      <c r="C426" s="206" t="s">
        <v>1421</v>
      </c>
      <c r="D426" s="206" t="s">
        <v>139</v>
      </c>
      <c r="E426" s="207" t="s">
        <v>1422</v>
      </c>
      <c r="F426" s="208" t="s">
        <v>1423</v>
      </c>
      <c r="G426" s="209" t="s">
        <v>1415</v>
      </c>
      <c r="H426" s="210">
        <v>112</v>
      </c>
      <c r="I426" s="211"/>
      <c r="J426" s="212">
        <f>ROUND(I426*H426,2)</f>
        <v>0</v>
      </c>
      <c r="K426" s="208" t="s">
        <v>143</v>
      </c>
      <c r="L426" s="46"/>
      <c r="M426" s="213" t="s">
        <v>19</v>
      </c>
      <c r="N426" s="214" t="s">
        <v>47</v>
      </c>
      <c r="O426" s="86"/>
      <c r="P426" s="215">
        <f>O426*H426</f>
        <v>0</v>
      </c>
      <c r="Q426" s="215">
        <v>0</v>
      </c>
      <c r="R426" s="215">
        <f>Q426*H426</f>
        <v>0</v>
      </c>
      <c r="S426" s="215">
        <v>0</v>
      </c>
      <c r="T426" s="216">
        <f>S426*H426</f>
        <v>0</v>
      </c>
      <c r="U426" s="40"/>
      <c r="V426" s="40"/>
      <c r="W426" s="40"/>
      <c r="X426" s="40"/>
      <c r="Y426" s="40"/>
      <c r="Z426" s="40"/>
      <c r="AA426" s="40"/>
      <c r="AB426" s="40"/>
      <c r="AC426" s="40"/>
      <c r="AD426" s="40"/>
      <c r="AE426" s="40"/>
      <c r="AR426" s="217" t="s">
        <v>1416</v>
      </c>
      <c r="AT426" s="217" t="s">
        <v>139</v>
      </c>
      <c r="AU426" s="217" t="s">
        <v>84</v>
      </c>
      <c r="AY426" s="19" t="s">
        <v>136</v>
      </c>
      <c r="BE426" s="218">
        <f>IF(N426="základní",J426,0)</f>
        <v>0</v>
      </c>
      <c r="BF426" s="218">
        <f>IF(N426="snížená",J426,0)</f>
        <v>0</v>
      </c>
      <c r="BG426" s="218">
        <f>IF(N426="zákl. přenesená",J426,0)</f>
        <v>0</v>
      </c>
      <c r="BH426" s="218">
        <f>IF(N426="sníž. přenesená",J426,0)</f>
        <v>0</v>
      </c>
      <c r="BI426" s="218">
        <f>IF(N426="nulová",J426,0)</f>
        <v>0</v>
      </c>
      <c r="BJ426" s="19" t="s">
        <v>84</v>
      </c>
      <c r="BK426" s="218">
        <f>ROUND(I426*H426,2)</f>
        <v>0</v>
      </c>
      <c r="BL426" s="19" t="s">
        <v>1416</v>
      </c>
      <c r="BM426" s="217" t="s">
        <v>1424</v>
      </c>
    </row>
    <row r="427" s="2" customFormat="1">
      <c r="A427" s="40"/>
      <c r="B427" s="41"/>
      <c r="C427" s="42"/>
      <c r="D427" s="219" t="s">
        <v>146</v>
      </c>
      <c r="E427" s="42"/>
      <c r="F427" s="220" t="s">
        <v>1425</v>
      </c>
      <c r="G427" s="42"/>
      <c r="H427" s="42"/>
      <c r="I427" s="221"/>
      <c r="J427" s="42"/>
      <c r="K427" s="42"/>
      <c r="L427" s="46"/>
      <c r="M427" s="222"/>
      <c r="N427" s="223"/>
      <c r="O427" s="86"/>
      <c r="P427" s="86"/>
      <c r="Q427" s="86"/>
      <c r="R427" s="86"/>
      <c r="S427" s="86"/>
      <c r="T427" s="87"/>
      <c r="U427" s="40"/>
      <c r="V427" s="40"/>
      <c r="W427" s="40"/>
      <c r="X427" s="40"/>
      <c r="Y427" s="40"/>
      <c r="Z427" s="40"/>
      <c r="AA427" s="40"/>
      <c r="AB427" s="40"/>
      <c r="AC427" s="40"/>
      <c r="AD427" s="40"/>
      <c r="AE427" s="40"/>
      <c r="AT427" s="19" t="s">
        <v>146</v>
      </c>
      <c r="AU427" s="19" t="s">
        <v>84</v>
      </c>
    </row>
    <row r="428" s="2" customFormat="1">
      <c r="A428" s="40"/>
      <c r="B428" s="41"/>
      <c r="C428" s="42"/>
      <c r="D428" s="226" t="s">
        <v>281</v>
      </c>
      <c r="E428" s="42"/>
      <c r="F428" s="247" t="s">
        <v>1426</v>
      </c>
      <c r="G428" s="42"/>
      <c r="H428" s="42"/>
      <c r="I428" s="221"/>
      <c r="J428" s="42"/>
      <c r="K428" s="42"/>
      <c r="L428" s="46"/>
      <c r="M428" s="222"/>
      <c r="N428" s="223"/>
      <c r="O428" s="86"/>
      <c r="P428" s="86"/>
      <c r="Q428" s="86"/>
      <c r="R428" s="86"/>
      <c r="S428" s="86"/>
      <c r="T428" s="87"/>
      <c r="U428" s="40"/>
      <c r="V428" s="40"/>
      <c r="W428" s="40"/>
      <c r="X428" s="40"/>
      <c r="Y428" s="40"/>
      <c r="Z428" s="40"/>
      <c r="AA428" s="40"/>
      <c r="AB428" s="40"/>
      <c r="AC428" s="40"/>
      <c r="AD428" s="40"/>
      <c r="AE428" s="40"/>
      <c r="AT428" s="19" t="s">
        <v>281</v>
      </c>
      <c r="AU428" s="19" t="s">
        <v>84</v>
      </c>
    </row>
    <row r="429" s="13" customFormat="1">
      <c r="A429" s="13"/>
      <c r="B429" s="224"/>
      <c r="C429" s="225"/>
      <c r="D429" s="226" t="s">
        <v>152</v>
      </c>
      <c r="E429" s="227" t="s">
        <v>19</v>
      </c>
      <c r="F429" s="228" t="s">
        <v>1427</v>
      </c>
      <c r="G429" s="225"/>
      <c r="H429" s="229">
        <v>112</v>
      </c>
      <c r="I429" s="230"/>
      <c r="J429" s="225"/>
      <c r="K429" s="225"/>
      <c r="L429" s="231"/>
      <c r="M429" s="232"/>
      <c r="N429" s="233"/>
      <c r="O429" s="233"/>
      <c r="P429" s="233"/>
      <c r="Q429" s="233"/>
      <c r="R429" s="233"/>
      <c r="S429" s="233"/>
      <c r="T429" s="234"/>
      <c r="U429" s="13"/>
      <c r="V429" s="13"/>
      <c r="W429" s="13"/>
      <c r="X429" s="13"/>
      <c r="Y429" s="13"/>
      <c r="Z429" s="13"/>
      <c r="AA429" s="13"/>
      <c r="AB429" s="13"/>
      <c r="AC429" s="13"/>
      <c r="AD429" s="13"/>
      <c r="AE429" s="13"/>
      <c r="AT429" s="235" t="s">
        <v>152</v>
      </c>
      <c r="AU429" s="235" t="s">
        <v>84</v>
      </c>
      <c r="AV429" s="13" t="s">
        <v>86</v>
      </c>
      <c r="AW429" s="13" t="s">
        <v>35</v>
      </c>
      <c r="AX429" s="13" t="s">
        <v>76</v>
      </c>
      <c r="AY429" s="235" t="s">
        <v>136</v>
      </c>
    </row>
    <row r="430" s="14" customFormat="1">
      <c r="A430" s="14"/>
      <c r="B430" s="236"/>
      <c r="C430" s="237"/>
      <c r="D430" s="226" t="s">
        <v>152</v>
      </c>
      <c r="E430" s="238" t="s">
        <v>19</v>
      </c>
      <c r="F430" s="239" t="s">
        <v>172</v>
      </c>
      <c r="G430" s="237"/>
      <c r="H430" s="240">
        <v>112</v>
      </c>
      <c r="I430" s="241"/>
      <c r="J430" s="237"/>
      <c r="K430" s="237"/>
      <c r="L430" s="242"/>
      <c r="M430" s="243"/>
      <c r="N430" s="244"/>
      <c r="O430" s="244"/>
      <c r="P430" s="244"/>
      <c r="Q430" s="244"/>
      <c r="R430" s="244"/>
      <c r="S430" s="244"/>
      <c r="T430" s="245"/>
      <c r="U430" s="14"/>
      <c r="V430" s="14"/>
      <c r="W430" s="14"/>
      <c r="X430" s="14"/>
      <c r="Y430" s="14"/>
      <c r="Z430" s="14"/>
      <c r="AA430" s="14"/>
      <c r="AB430" s="14"/>
      <c r="AC430" s="14"/>
      <c r="AD430" s="14"/>
      <c r="AE430" s="14"/>
      <c r="AT430" s="246" t="s">
        <v>152</v>
      </c>
      <c r="AU430" s="246" t="s">
        <v>84</v>
      </c>
      <c r="AV430" s="14" t="s">
        <v>144</v>
      </c>
      <c r="AW430" s="14" t="s">
        <v>35</v>
      </c>
      <c r="AX430" s="14" t="s">
        <v>84</v>
      </c>
      <c r="AY430" s="246" t="s">
        <v>136</v>
      </c>
    </row>
    <row r="431" s="2" customFormat="1" ht="16.5" customHeight="1">
      <c r="A431" s="40"/>
      <c r="B431" s="41"/>
      <c r="C431" s="206" t="s">
        <v>1428</v>
      </c>
      <c r="D431" s="206" t="s">
        <v>139</v>
      </c>
      <c r="E431" s="207" t="s">
        <v>1429</v>
      </c>
      <c r="F431" s="208" t="s">
        <v>1430</v>
      </c>
      <c r="G431" s="209" t="s">
        <v>1415</v>
      </c>
      <c r="H431" s="210">
        <v>48</v>
      </c>
      <c r="I431" s="211"/>
      <c r="J431" s="212">
        <f>ROUND(I431*H431,2)</f>
        <v>0</v>
      </c>
      <c r="K431" s="208" t="s">
        <v>143</v>
      </c>
      <c r="L431" s="46"/>
      <c r="M431" s="213" t="s">
        <v>19</v>
      </c>
      <c r="N431" s="214" t="s">
        <v>47</v>
      </c>
      <c r="O431" s="86"/>
      <c r="P431" s="215">
        <f>O431*H431</f>
        <v>0</v>
      </c>
      <c r="Q431" s="215">
        <v>0</v>
      </c>
      <c r="R431" s="215">
        <f>Q431*H431</f>
        <v>0</v>
      </c>
      <c r="S431" s="215">
        <v>0</v>
      </c>
      <c r="T431" s="216">
        <f>S431*H431</f>
        <v>0</v>
      </c>
      <c r="U431" s="40"/>
      <c r="V431" s="40"/>
      <c r="W431" s="40"/>
      <c r="X431" s="40"/>
      <c r="Y431" s="40"/>
      <c r="Z431" s="40"/>
      <c r="AA431" s="40"/>
      <c r="AB431" s="40"/>
      <c r="AC431" s="40"/>
      <c r="AD431" s="40"/>
      <c r="AE431" s="40"/>
      <c r="AR431" s="217" t="s">
        <v>1416</v>
      </c>
      <c r="AT431" s="217" t="s">
        <v>139</v>
      </c>
      <c r="AU431" s="217" t="s">
        <v>84</v>
      </c>
      <c r="AY431" s="19" t="s">
        <v>136</v>
      </c>
      <c r="BE431" s="218">
        <f>IF(N431="základní",J431,0)</f>
        <v>0</v>
      </c>
      <c r="BF431" s="218">
        <f>IF(N431="snížená",J431,0)</f>
        <v>0</v>
      </c>
      <c r="BG431" s="218">
        <f>IF(N431="zákl. přenesená",J431,0)</f>
        <v>0</v>
      </c>
      <c r="BH431" s="218">
        <f>IF(N431="sníž. přenesená",J431,0)</f>
        <v>0</v>
      </c>
      <c r="BI431" s="218">
        <f>IF(N431="nulová",J431,0)</f>
        <v>0</v>
      </c>
      <c r="BJ431" s="19" t="s">
        <v>84</v>
      </c>
      <c r="BK431" s="218">
        <f>ROUND(I431*H431,2)</f>
        <v>0</v>
      </c>
      <c r="BL431" s="19" t="s">
        <v>1416</v>
      </c>
      <c r="BM431" s="217" t="s">
        <v>1431</v>
      </c>
    </row>
    <row r="432" s="2" customFormat="1">
      <c r="A432" s="40"/>
      <c r="B432" s="41"/>
      <c r="C432" s="42"/>
      <c r="D432" s="219" t="s">
        <v>146</v>
      </c>
      <c r="E432" s="42"/>
      <c r="F432" s="220" t="s">
        <v>1432</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146</v>
      </c>
      <c r="AU432" s="19" t="s">
        <v>84</v>
      </c>
    </row>
    <row r="433" s="2" customFormat="1">
      <c r="A433" s="40"/>
      <c r="B433" s="41"/>
      <c r="C433" s="42"/>
      <c r="D433" s="226" t="s">
        <v>281</v>
      </c>
      <c r="E433" s="42"/>
      <c r="F433" s="247" t="s">
        <v>1433</v>
      </c>
      <c r="G433" s="42"/>
      <c r="H433" s="42"/>
      <c r="I433" s="221"/>
      <c r="J433" s="42"/>
      <c r="K433" s="42"/>
      <c r="L433" s="46"/>
      <c r="M433" s="222"/>
      <c r="N433" s="223"/>
      <c r="O433" s="86"/>
      <c r="P433" s="86"/>
      <c r="Q433" s="86"/>
      <c r="R433" s="86"/>
      <c r="S433" s="86"/>
      <c r="T433" s="87"/>
      <c r="U433" s="40"/>
      <c r="V433" s="40"/>
      <c r="W433" s="40"/>
      <c r="X433" s="40"/>
      <c r="Y433" s="40"/>
      <c r="Z433" s="40"/>
      <c r="AA433" s="40"/>
      <c r="AB433" s="40"/>
      <c r="AC433" s="40"/>
      <c r="AD433" s="40"/>
      <c r="AE433" s="40"/>
      <c r="AT433" s="19" t="s">
        <v>281</v>
      </c>
      <c r="AU433" s="19" t="s">
        <v>84</v>
      </c>
    </row>
    <row r="434" s="13" customFormat="1">
      <c r="A434" s="13"/>
      <c r="B434" s="224"/>
      <c r="C434" s="225"/>
      <c r="D434" s="226" t="s">
        <v>152</v>
      </c>
      <c r="E434" s="227" t="s">
        <v>19</v>
      </c>
      <c r="F434" s="228" t="s">
        <v>1434</v>
      </c>
      <c r="G434" s="225"/>
      <c r="H434" s="229">
        <v>48</v>
      </c>
      <c r="I434" s="230"/>
      <c r="J434" s="225"/>
      <c r="K434" s="225"/>
      <c r="L434" s="231"/>
      <c r="M434" s="232"/>
      <c r="N434" s="233"/>
      <c r="O434" s="233"/>
      <c r="P434" s="233"/>
      <c r="Q434" s="233"/>
      <c r="R434" s="233"/>
      <c r="S434" s="233"/>
      <c r="T434" s="234"/>
      <c r="U434" s="13"/>
      <c r="V434" s="13"/>
      <c r="W434" s="13"/>
      <c r="X434" s="13"/>
      <c r="Y434" s="13"/>
      <c r="Z434" s="13"/>
      <c r="AA434" s="13"/>
      <c r="AB434" s="13"/>
      <c r="AC434" s="13"/>
      <c r="AD434" s="13"/>
      <c r="AE434" s="13"/>
      <c r="AT434" s="235" t="s">
        <v>152</v>
      </c>
      <c r="AU434" s="235" t="s">
        <v>84</v>
      </c>
      <c r="AV434" s="13" t="s">
        <v>86</v>
      </c>
      <c r="AW434" s="13" t="s">
        <v>35</v>
      </c>
      <c r="AX434" s="13" t="s">
        <v>76</v>
      </c>
      <c r="AY434" s="235" t="s">
        <v>136</v>
      </c>
    </row>
    <row r="435" s="14" customFormat="1">
      <c r="A435" s="14"/>
      <c r="B435" s="236"/>
      <c r="C435" s="237"/>
      <c r="D435" s="226" t="s">
        <v>152</v>
      </c>
      <c r="E435" s="238" t="s">
        <v>19</v>
      </c>
      <c r="F435" s="239" t="s">
        <v>172</v>
      </c>
      <c r="G435" s="237"/>
      <c r="H435" s="240">
        <v>48</v>
      </c>
      <c r="I435" s="241"/>
      <c r="J435" s="237"/>
      <c r="K435" s="237"/>
      <c r="L435" s="242"/>
      <c r="M435" s="243"/>
      <c r="N435" s="244"/>
      <c r="O435" s="244"/>
      <c r="P435" s="244"/>
      <c r="Q435" s="244"/>
      <c r="R435" s="244"/>
      <c r="S435" s="244"/>
      <c r="T435" s="245"/>
      <c r="U435" s="14"/>
      <c r="V435" s="14"/>
      <c r="W435" s="14"/>
      <c r="X435" s="14"/>
      <c r="Y435" s="14"/>
      <c r="Z435" s="14"/>
      <c r="AA435" s="14"/>
      <c r="AB435" s="14"/>
      <c r="AC435" s="14"/>
      <c r="AD435" s="14"/>
      <c r="AE435" s="14"/>
      <c r="AT435" s="246" t="s">
        <v>152</v>
      </c>
      <c r="AU435" s="246" t="s">
        <v>84</v>
      </c>
      <c r="AV435" s="14" t="s">
        <v>144</v>
      </c>
      <c r="AW435" s="14" t="s">
        <v>35</v>
      </c>
      <c r="AX435" s="14" t="s">
        <v>84</v>
      </c>
      <c r="AY435" s="246" t="s">
        <v>136</v>
      </c>
    </row>
    <row r="436" s="2" customFormat="1" ht="21.75" customHeight="1">
      <c r="A436" s="40"/>
      <c r="B436" s="41"/>
      <c r="C436" s="206" t="s">
        <v>1435</v>
      </c>
      <c r="D436" s="206" t="s">
        <v>139</v>
      </c>
      <c r="E436" s="207" t="s">
        <v>1436</v>
      </c>
      <c r="F436" s="208" t="s">
        <v>1437</v>
      </c>
      <c r="G436" s="209" t="s">
        <v>1415</v>
      </c>
      <c r="H436" s="210">
        <v>64</v>
      </c>
      <c r="I436" s="211"/>
      <c r="J436" s="212">
        <f>ROUND(I436*H436,2)</f>
        <v>0</v>
      </c>
      <c r="K436" s="208" t="s">
        <v>143</v>
      </c>
      <c r="L436" s="46"/>
      <c r="M436" s="213" t="s">
        <v>19</v>
      </c>
      <c r="N436" s="214" t="s">
        <v>47</v>
      </c>
      <c r="O436" s="86"/>
      <c r="P436" s="215">
        <f>O436*H436</f>
        <v>0</v>
      </c>
      <c r="Q436" s="215">
        <v>0</v>
      </c>
      <c r="R436" s="215">
        <f>Q436*H436</f>
        <v>0</v>
      </c>
      <c r="S436" s="215">
        <v>0</v>
      </c>
      <c r="T436" s="216">
        <f>S436*H436</f>
        <v>0</v>
      </c>
      <c r="U436" s="40"/>
      <c r="V436" s="40"/>
      <c r="W436" s="40"/>
      <c r="X436" s="40"/>
      <c r="Y436" s="40"/>
      <c r="Z436" s="40"/>
      <c r="AA436" s="40"/>
      <c r="AB436" s="40"/>
      <c r="AC436" s="40"/>
      <c r="AD436" s="40"/>
      <c r="AE436" s="40"/>
      <c r="AR436" s="217" t="s">
        <v>1416</v>
      </c>
      <c r="AT436" s="217" t="s">
        <v>139</v>
      </c>
      <c r="AU436" s="217" t="s">
        <v>84</v>
      </c>
      <c r="AY436" s="19" t="s">
        <v>136</v>
      </c>
      <c r="BE436" s="218">
        <f>IF(N436="základní",J436,0)</f>
        <v>0</v>
      </c>
      <c r="BF436" s="218">
        <f>IF(N436="snížená",J436,0)</f>
        <v>0</v>
      </c>
      <c r="BG436" s="218">
        <f>IF(N436="zákl. přenesená",J436,0)</f>
        <v>0</v>
      </c>
      <c r="BH436" s="218">
        <f>IF(N436="sníž. přenesená",J436,0)</f>
        <v>0</v>
      </c>
      <c r="BI436" s="218">
        <f>IF(N436="nulová",J436,0)</f>
        <v>0</v>
      </c>
      <c r="BJ436" s="19" t="s">
        <v>84</v>
      </c>
      <c r="BK436" s="218">
        <f>ROUND(I436*H436,2)</f>
        <v>0</v>
      </c>
      <c r="BL436" s="19" t="s">
        <v>1416</v>
      </c>
      <c r="BM436" s="217" t="s">
        <v>1438</v>
      </c>
    </row>
    <row r="437" s="2" customFormat="1">
      <c r="A437" s="40"/>
      <c r="B437" s="41"/>
      <c r="C437" s="42"/>
      <c r="D437" s="219" t="s">
        <v>146</v>
      </c>
      <c r="E437" s="42"/>
      <c r="F437" s="220" t="s">
        <v>1439</v>
      </c>
      <c r="G437" s="42"/>
      <c r="H437" s="42"/>
      <c r="I437" s="221"/>
      <c r="J437" s="42"/>
      <c r="K437" s="42"/>
      <c r="L437" s="46"/>
      <c r="M437" s="222"/>
      <c r="N437" s="223"/>
      <c r="O437" s="86"/>
      <c r="P437" s="86"/>
      <c r="Q437" s="86"/>
      <c r="R437" s="86"/>
      <c r="S437" s="86"/>
      <c r="T437" s="87"/>
      <c r="U437" s="40"/>
      <c r="V437" s="40"/>
      <c r="W437" s="40"/>
      <c r="X437" s="40"/>
      <c r="Y437" s="40"/>
      <c r="Z437" s="40"/>
      <c r="AA437" s="40"/>
      <c r="AB437" s="40"/>
      <c r="AC437" s="40"/>
      <c r="AD437" s="40"/>
      <c r="AE437" s="40"/>
      <c r="AT437" s="19" t="s">
        <v>146</v>
      </c>
      <c r="AU437" s="19" t="s">
        <v>84</v>
      </c>
    </row>
    <row r="438" s="2" customFormat="1">
      <c r="A438" s="40"/>
      <c r="B438" s="41"/>
      <c r="C438" s="42"/>
      <c r="D438" s="226" t="s">
        <v>281</v>
      </c>
      <c r="E438" s="42"/>
      <c r="F438" s="247" t="s">
        <v>1440</v>
      </c>
      <c r="G438" s="42"/>
      <c r="H438" s="42"/>
      <c r="I438" s="221"/>
      <c r="J438" s="42"/>
      <c r="K438" s="42"/>
      <c r="L438" s="46"/>
      <c r="M438" s="222"/>
      <c r="N438" s="223"/>
      <c r="O438" s="86"/>
      <c r="P438" s="86"/>
      <c r="Q438" s="86"/>
      <c r="R438" s="86"/>
      <c r="S438" s="86"/>
      <c r="T438" s="87"/>
      <c r="U438" s="40"/>
      <c r="V438" s="40"/>
      <c r="W438" s="40"/>
      <c r="X438" s="40"/>
      <c r="Y438" s="40"/>
      <c r="Z438" s="40"/>
      <c r="AA438" s="40"/>
      <c r="AB438" s="40"/>
      <c r="AC438" s="40"/>
      <c r="AD438" s="40"/>
      <c r="AE438" s="40"/>
      <c r="AT438" s="19" t="s">
        <v>281</v>
      </c>
      <c r="AU438" s="19" t="s">
        <v>84</v>
      </c>
    </row>
    <row r="439" s="13" customFormat="1">
      <c r="A439" s="13"/>
      <c r="B439" s="224"/>
      <c r="C439" s="225"/>
      <c r="D439" s="226" t="s">
        <v>152</v>
      </c>
      <c r="E439" s="227" t="s">
        <v>19</v>
      </c>
      <c r="F439" s="228" t="s">
        <v>1441</v>
      </c>
      <c r="G439" s="225"/>
      <c r="H439" s="229">
        <v>64</v>
      </c>
      <c r="I439" s="230"/>
      <c r="J439" s="225"/>
      <c r="K439" s="225"/>
      <c r="L439" s="231"/>
      <c r="M439" s="232"/>
      <c r="N439" s="233"/>
      <c r="O439" s="233"/>
      <c r="P439" s="233"/>
      <c r="Q439" s="233"/>
      <c r="R439" s="233"/>
      <c r="S439" s="233"/>
      <c r="T439" s="234"/>
      <c r="U439" s="13"/>
      <c r="V439" s="13"/>
      <c r="W439" s="13"/>
      <c r="X439" s="13"/>
      <c r="Y439" s="13"/>
      <c r="Z439" s="13"/>
      <c r="AA439" s="13"/>
      <c r="AB439" s="13"/>
      <c r="AC439" s="13"/>
      <c r="AD439" s="13"/>
      <c r="AE439" s="13"/>
      <c r="AT439" s="235" t="s">
        <v>152</v>
      </c>
      <c r="AU439" s="235" t="s">
        <v>84</v>
      </c>
      <c r="AV439" s="13" t="s">
        <v>86</v>
      </c>
      <c r="AW439" s="13" t="s">
        <v>35</v>
      </c>
      <c r="AX439" s="13" t="s">
        <v>76</v>
      </c>
      <c r="AY439" s="235" t="s">
        <v>136</v>
      </c>
    </row>
    <row r="440" s="14" customFormat="1">
      <c r="A440" s="14"/>
      <c r="B440" s="236"/>
      <c r="C440" s="237"/>
      <c r="D440" s="226" t="s">
        <v>152</v>
      </c>
      <c r="E440" s="238" t="s">
        <v>19</v>
      </c>
      <c r="F440" s="239" t="s">
        <v>172</v>
      </c>
      <c r="G440" s="237"/>
      <c r="H440" s="240">
        <v>64</v>
      </c>
      <c r="I440" s="241"/>
      <c r="J440" s="237"/>
      <c r="K440" s="237"/>
      <c r="L440" s="242"/>
      <c r="M440" s="243"/>
      <c r="N440" s="244"/>
      <c r="O440" s="244"/>
      <c r="P440" s="244"/>
      <c r="Q440" s="244"/>
      <c r="R440" s="244"/>
      <c r="S440" s="244"/>
      <c r="T440" s="245"/>
      <c r="U440" s="14"/>
      <c r="V440" s="14"/>
      <c r="W440" s="14"/>
      <c r="X440" s="14"/>
      <c r="Y440" s="14"/>
      <c r="Z440" s="14"/>
      <c r="AA440" s="14"/>
      <c r="AB440" s="14"/>
      <c r="AC440" s="14"/>
      <c r="AD440" s="14"/>
      <c r="AE440" s="14"/>
      <c r="AT440" s="246" t="s">
        <v>152</v>
      </c>
      <c r="AU440" s="246" t="s">
        <v>84</v>
      </c>
      <c r="AV440" s="14" t="s">
        <v>144</v>
      </c>
      <c r="AW440" s="14" t="s">
        <v>35</v>
      </c>
      <c r="AX440" s="14" t="s">
        <v>84</v>
      </c>
      <c r="AY440" s="246" t="s">
        <v>136</v>
      </c>
    </row>
    <row r="441" s="2" customFormat="1" ht="24.15" customHeight="1">
      <c r="A441" s="40"/>
      <c r="B441" s="41"/>
      <c r="C441" s="206" t="s">
        <v>1442</v>
      </c>
      <c r="D441" s="206" t="s">
        <v>139</v>
      </c>
      <c r="E441" s="207" t="s">
        <v>1443</v>
      </c>
      <c r="F441" s="208" t="s">
        <v>1444</v>
      </c>
      <c r="G441" s="209" t="s">
        <v>1415</v>
      </c>
      <c r="H441" s="210">
        <v>16</v>
      </c>
      <c r="I441" s="211"/>
      <c r="J441" s="212">
        <f>ROUND(I441*H441,2)</f>
        <v>0</v>
      </c>
      <c r="K441" s="208" t="s">
        <v>143</v>
      </c>
      <c r="L441" s="46"/>
      <c r="M441" s="213" t="s">
        <v>19</v>
      </c>
      <c r="N441" s="214" t="s">
        <v>47</v>
      </c>
      <c r="O441" s="86"/>
      <c r="P441" s="215">
        <f>O441*H441</f>
        <v>0</v>
      </c>
      <c r="Q441" s="215">
        <v>0</v>
      </c>
      <c r="R441" s="215">
        <f>Q441*H441</f>
        <v>0</v>
      </c>
      <c r="S441" s="215">
        <v>0</v>
      </c>
      <c r="T441" s="216">
        <f>S441*H441</f>
        <v>0</v>
      </c>
      <c r="U441" s="40"/>
      <c r="V441" s="40"/>
      <c r="W441" s="40"/>
      <c r="X441" s="40"/>
      <c r="Y441" s="40"/>
      <c r="Z441" s="40"/>
      <c r="AA441" s="40"/>
      <c r="AB441" s="40"/>
      <c r="AC441" s="40"/>
      <c r="AD441" s="40"/>
      <c r="AE441" s="40"/>
      <c r="AR441" s="217" t="s">
        <v>1416</v>
      </c>
      <c r="AT441" s="217" t="s">
        <v>139</v>
      </c>
      <c r="AU441" s="217" t="s">
        <v>84</v>
      </c>
      <c r="AY441" s="19" t="s">
        <v>136</v>
      </c>
      <c r="BE441" s="218">
        <f>IF(N441="základní",J441,0)</f>
        <v>0</v>
      </c>
      <c r="BF441" s="218">
        <f>IF(N441="snížená",J441,0)</f>
        <v>0</v>
      </c>
      <c r="BG441" s="218">
        <f>IF(N441="zákl. přenesená",J441,0)</f>
        <v>0</v>
      </c>
      <c r="BH441" s="218">
        <f>IF(N441="sníž. přenesená",J441,0)</f>
        <v>0</v>
      </c>
      <c r="BI441" s="218">
        <f>IF(N441="nulová",J441,0)</f>
        <v>0</v>
      </c>
      <c r="BJ441" s="19" t="s">
        <v>84</v>
      </c>
      <c r="BK441" s="218">
        <f>ROUND(I441*H441,2)</f>
        <v>0</v>
      </c>
      <c r="BL441" s="19" t="s">
        <v>1416</v>
      </c>
      <c r="BM441" s="217" t="s">
        <v>1445</v>
      </c>
    </row>
    <row r="442" s="2" customFormat="1">
      <c r="A442" s="40"/>
      <c r="B442" s="41"/>
      <c r="C442" s="42"/>
      <c r="D442" s="219" t="s">
        <v>146</v>
      </c>
      <c r="E442" s="42"/>
      <c r="F442" s="220" t="s">
        <v>1446</v>
      </c>
      <c r="G442" s="42"/>
      <c r="H442" s="42"/>
      <c r="I442" s="221"/>
      <c r="J442" s="42"/>
      <c r="K442" s="42"/>
      <c r="L442" s="46"/>
      <c r="M442" s="222"/>
      <c r="N442" s="223"/>
      <c r="O442" s="86"/>
      <c r="P442" s="86"/>
      <c r="Q442" s="86"/>
      <c r="R442" s="86"/>
      <c r="S442" s="86"/>
      <c r="T442" s="87"/>
      <c r="U442" s="40"/>
      <c r="V442" s="40"/>
      <c r="W442" s="40"/>
      <c r="X442" s="40"/>
      <c r="Y442" s="40"/>
      <c r="Z442" s="40"/>
      <c r="AA442" s="40"/>
      <c r="AB442" s="40"/>
      <c r="AC442" s="40"/>
      <c r="AD442" s="40"/>
      <c r="AE442" s="40"/>
      <c r="AT442" s="19" t="s">
        <v>146</v>
      </c>
      <c r="AU442" s="19" t="s">
        <v>84</v>
      </c>
    </row>
    <row r="443" s="2" customFormat="1">
      <c r="A443" s="40"/>
      <c r="B443" s="41"/>
      <c r="C443" s="42"/>
      <c r="D443" s="226" t="s">
        <v>281</v>
      </c>
      <c r="E443" s="42"/>
      <c r="F443" s="247" t="s">
        <v>1447</v>
      </c>
      <c r="G443" s="42"/>
      <c r="H443" s="42"/>
      <c r="I443" s="221"/>
      <c r="J443" s="42"/>
      <c r="K443" s="42"/>
      <c r="L443" s="46"/>
      <c r="M443" s="222"/>
      <c r="N443" s="223"/>
      <c r="O443" s="86"/>
      <c r="P443" s="86"/>
      <c r="Q443" s="86"/>
      <c r="R443" s="86"/>
      <c r="S443" s="86"/>
      <c r="T443" s="87"/>
      <c r="U443" s="40"/>
      <c r="V443" s="40"/>
      <c r="W443" s="40"/>
      <c r="X443" s="40"/>
      <c r="Y443" s="40"/>
      <c r="Z443" s="40"/>
      <c r="AA443" s="40"/>
      <c r="AB443" s="40"/>
      <c r="AC443" s="40"/>
      <c r="AD443" s="40"/>
      <c r="AE443" s="40"/>
      <c r="AT443" s="19" t="s">
        <v>281</v>
      </c>
      <c r="AU443" s="19" t="s">
        <v>84</v>
      </c>
    </row>
    <row r="444" s="13" customFormat="1">
      <c r="A444" s="13"/>
      <c r="B444" s="224"/>
      <c r="C444" s="225"/>
      <c r="D444" s="226" t="s">
        <v>152</v>
      </c>
      <c r="E444" s="227" t="s">
        <v>19</v>
      </c>
      <c r="F444" s="228" t="s">
        <v>1448</v>
      </c>
      <c r="G444" s="225"/>
      <c r="H444" s="229">
        <v>16</v>
      </c>
      <c r="I444" s="230"/>
      <c r="J444" s="225"/>
      <c r="K444" s="225"/>
      <c r="L444" s="231"/>
      <c r="M444" s="232"/>
      <c r="N444" s="233"/>
      <c r="O444" s="233"/>
      <c r="P444" s="233"/>
      <c r="Q444" s="233"/>
      <c r="R444" s="233"/>
      <c r="S444" s="233"/>
      <c r="T444" s="234"/>
      <c r="U444" s="13"/>
      <c r="V444" s="13"/>
      <c r="W444" s="13"/>
      <c r="X444" s="13"/>
      <c r="Y444" s="13"/>
      <c r="Z444" s="13"/>
      <c r="AA444" s="13"/>
      <c r="AB444" s="13"/>
      <c r="AC444" s="13"/>
      <c r="AD444" s="13"/>
      <c r="AE444" s="13"/>
      <c r="AT444" s="235" t="s">
        <v>152</v>
      </c>
      <c r="AU444" s="235" t="s">
        <v>84</v>
      </c>
      <c r="AV444" s="13" t="s">
        <v>86</v>
      </c>
      <c r="AW444" s="13" t="s">
        <v>35</v>
      </c>
      <c r="AX444" s="13" t="s">
        <v>76</v>
      </c>
      <c r="AY444" s="235" t="s">
        <v>136</v>
      </c>
    </row>
    <row r="445" s="14" customFormat="1">
      <c r="A445" s="14"/>
      <c r="B445" s="236"/>
      <c r="C445" s="237"/>
      <c r="D445" s="226" t="s">
        <v>152</v>
      </c>
      <c r="E445" s="238" t="s">
        <v>19</v>
      </c>
      <c r="F445" s="239" t="s">
        <v>172</v>
      </c>
      <c r="G445" s="237"/>
      <c r="H445" s="240">
        <v>16</v>
      </c>
      <c r="I445" s="241"/>
      <c r="J445" s="237"/>
      <c r="K445" s="237"/>
      <c r="L445" s="242"/>
      <c r="M445" s="276"/>
      <c r="N445" s="277"/>
      <c r="O445" s="277"/>
      <c r="P445" s="277"/>
      <c r="Q445" s="277"/>
      <c r="R445" s="277"/>
      <c r="S445" s="277"/>
      <c r="T445" s="278"/>
      <c r="U445" s="14"/>
      <c r="V445" s="14"/>
      <c r="W445" s="14"/>
      <c r="X445" s="14"/>
      <c r="Y445" s="14"/>
      <c r="Z445" s="14"/>
      <c r="AA445" s="14"/>
      <c r="AB445" s="14"/>
      <c r="AC445" s="14"/>
      <c r="AD445" s="14"/>
      <c r="AE445" s="14"/>
      <c r="AT445" s="246" t="s">
        <v>152</v>
      </c>
      <c r="AU445" s="246" t="s">
        <v>84</v>
      </c>
      <c r="AV445" s="14" t="s">
        <v>144</v>
      </c>
      <c r="AW445" s="14" t="s">
        <v>35</v>
      </c>
      <c r="AX445" s="14" t="s">
        <v>84</v>
      </c>
      <c r="AY445" s="246" t="s">
        <v>136</v>
      </c>
    </row>
    <row r="446" s="2" customFormat="1" ht="6.96" customHeight="1">
      <c r="A446" s="40"/>
      <c r="B446" s="61"/>
      <c r="C446" s="62"/>
      <c r="D446" s="62"/>
      <c r="E446" s="62"/>
      <c r="F446" s="62"/>
      <c r="G446" s="62"/>
      <c r="H446" s="62"/>
      <c r="I446" s="62"/>
      <c r="J446" s="62"/>
      <c r="K446" s="62"/>
      <c r="L446" s="46"/>
      <c r="M446" s="40"/>
      <c r="O446" s="40"/>
      <c r="P446" s="40"/>
      <c r="Q446" s="40"/>
      <c r="R446" s="40"/>
      <c r="S446" s="40"/>
      <c r="T446" s="40"/>
      <c r="U446" s="40"/>
      <c r="V446" s="40"/>
      <c r="W446" s="40"/>
      <c r="X446" s="40"/>
      <c r="Y446" s="40"/>
      <c r="Z446" s="40"/>
      <c r="AA446" s="40"/>
      <c r="AB446" s="40"/>
      <c r="AC446" s="40"/>
      <c r="AD446" s="40"/>
      <c r="AE446" s="40"/>
    </row>
  </sheetData>
  <sheetProtection sheet="1" autoFilter="0" formatColumns="0" formatRows="0" objects="1" scenarios="1" spinCount="100000" saltValue="fsdyQS+hDeZBk+6xuYjASujJp5g4Dt46r2a1BQoFZP2+YZhN0FbdJz7qPc0+0N+rqT9jT9Wjs4JDhX692H+CMw==" hashValue="5e0oZY8+tscMWx2uYMi4v9BlOV0zQFK9lyiRSNZF7DIiW8kfXmoph22ViWHxz9hbytplm10nPxXKLR4SWSwwzA==" algorithmName="SHA-512" password="CC35"/>
  <autoFilter ref="C86:K445"/>
  <mergeCells count="9">
    <mergeCell ref="E7:H7"/>
    <mergeCell ref="E9:H9"/>
    <mergeCell ref="E18:H18"/>
    <mergeCell ref="E27:H27"/>
    <mergeCell ref="E48:H48"/>
    <mergeCell ref="E50:H50"/>
    <mergeCell ref="E77:H77"/>
    <mergeCell ref="E79:H79"/>
    <mergeCell ref="L2:V2"/>
  </mergeCells>
  <hyperlinks>
    <hyperlink ref="F91" r:id="rId1" display="https://podminky.urs.cz/item/CS_URS_2025_01/721140802"/>
    <hyperlink ref="F93" r:id="rId2" display="https://podminky.urs.cz/item/CS_URS_2025_01/721140913"/>
    <hyperlink ref="F95" r:id="rId3" display="https://podminky.urs.cz/item/CS_URS_2025_01/721140915"/>
    <hyperlink ref="F97" r:id="rId4" display="https://podminky.urs.cz/item/CS_URS_2025_01/721171803"/>
    <hyperlink ref="F99" r:id="rId5" display="https://podminky.urs.cz/item/CS_URS_2025_01/721171808"/>
    <hyperlink ref="F101" r:id="rId6" display="https://podminky.urs.cz/item/CS_URS_2025_01/721174024"/>
    <hyperlink ref="F103" r:id="rId7" display="https://podminky.urs.cz/item/CS_URS_2025_01/721174025"/>
    <hyperlink ref="F105" r:id="rId8" display="https://podminky.urs.cz/item/CS_URS_2025_01/721174042"/>
    <hyperlink ref="F107" r:id="rId9" display="https://podminky.urs.cz/item/CS_URS_2025_01/721174043"/>
    <hyperlink ref="F109" r:id="rId10" display="https://podminky.urs.cz/item/CS_URS_2025_01/721194104"/>
    <hyperlink ref="F111" r:id="rId11" display="https://podminky.urs.cz/item/CS_URS_2025_01/721194105"/>
    <hyperlink ref="F113" r:id="rId12" display="https://podminky.urs.cz/item/CS_URS_2025_01/721194109"/>
    <hyperlink ref="F115" r:id="rId13" display="https://podminky.urs.cz/item/CS_URS_2025_01/721210813"/>
    <hyperlink ref="F117" r:id="rId14" display="https://podminky.urs.cz/item/CS_URS_2025_01/721220801"/>
    <hyperlink ref="F119" r:id="rId15" display="https://podminky.urs.cz/item/CS_URS_2025_01/721290111"/>
    <hyperlink ref="F123" r:id="rId16" display="https://podminky.urs.cz/item/CS_URS_2025_01/721910912"/>
    <hyperlink ref="F126" r:id="rId17" display="https://podminky.urs.cz/item/CS_URS_2025_01/721910922"/>
    <hyperlink ref="F129" r:id="rId18" display="https://podminky.urs.cz/item/CS_URS_2025_01/998721121"/>
    <hyperlink ref="F132" r:id="rId19" display="https://podminky.urs.cz/item/CS_URS_2025_01/722130235"/>
    <hyperlink ref="F134" r:id="rId20" display="https://podminky.urs.cz/item/CS_URS_2025_01/722130801"/>
    <hyperlink ref="F143" r:id="rId21" display="https://podminky.urs.cz/item/CS_URS_2025_01/722130802"/>
    <hyperlink ref="F149" r:id="rId22" display="https://podminky.urs.cz/item/CS_URS_2025_01/722130831"/>
    <hyperlink ref="F153" r:id="rId23" display="https://podminky.urs.cz/item/CS_URS_2025_01/722174021"/>
    <hyperlink ref="F157" r:id="rId24" display="https://podminky.urs.cz/item/CS_URS_2025_01/722174022"/>
    <hyperlink ref="F163" r:id="rId25" display="https://podminky.urs.cz/item/CS_URS_2025_01/722174023"/>
    <hyperlink ref="F169" r:id="rId26" display="https://podminky.urs.cz/item/CS_URS_2025_01/722174024"/>
    <hyperlink ref="F174" r:id="rId27" display="https://podminky.urs.cz/item/CS_URS_2025_01/722174025"/>
    <hyperlink ref="F179" r:id="rId28" display="https://podminky.urs.cz/item/CS_URS_2025_01/722181221"/>
    <hyperlink ref="F185" r:id="rId29" display="https://podminky.urs.cz/item/CS_URS_2025_01/722181222"/>
    <hyperlink ref="F194" r:id="rId30" display="https://podminky.urs.cz/item/CS_URS_2025_01/722181241"/>
    <hyperlink ref="F200" r:id="rId31" display="https://podminky.urs.cz/item/CS_URS_2025_01/722181242"/>
    <hyperlink ref="F209" r:id="rId32" display="https://podminky.urs.cz/item/CS_URS_2025_01/722181812"/>
    <hyperlink ref="F213" r:id="rId33" display="https://podminky.urs.cz/item/CS_URS_2025_01/722182011"/>
    <hyperlink ref="F215" r:id="rId34" display="https://podminky.urs.cz/item/CS_URS_2025_01/722182012"/>
    <hyperlink ref="F217" r:id="rId35" display="https://podminky.urs.cz/item/CS_URS_2025_01/722182013"/>
    <hyperlink ref="F219" r:id="rId36" display="https://podminky.urs.cz/item/CS_URS_2025_01/722182014"/>
    <hyperlink ref="F221" r:id="rId37" display="https://podminky.urs.cz/item/CS_URS_2025_01/722190401"/>
    <hyperlink ref="F227" r:id="rId38" display="https://podminky.urs.cz/item/CS_URS_2025_01/722190901"/>
    <hyperlink ref="F229" r:id="rId39" display="https://podminky.urs.cz/item/CS_URS_2025_01/722220111"/>
    <hyperlink ref="F235" r:id="rId40" display="https://podminky.urs.cz/item/CS_URS_2025_01/722220121"/>
    <hyperlink ref="F237" r:id="rId41" display="https://podminky.urs.cz/item/CS_URS_2025_01/722220861"/>
    <hyperlink ref="F239" r:id="rId42" display="https://podminky.urs.cz/item/CS_URS_2025_01/722220862"/>
    <hyperlink ref="F241" r:id="rId43" display="https://podminky.urs.cz/item/CS_URS_2025_01/722232043"/>
    <hyperlink ref="F245" r:id="rId44" display="https://podminky.urs.cz/item/CS_URS_2025_01/722232044"/>
    <hyperlink ref="F247" r:id="rId45" display="https://podminky.urs.cz/item/CS_URS_2025_01/722232045"/>
    <hyperlink ref="F249" r:id="rId46" display="https://podminky.urs.cz/item/CS_URS_2025_01/722239101"/>
    <hyperlink ref="F255" r:id="rId47" display="https://podminky.urs.cz/item/CS_URS_2025_01/722290226"/>
    <hyperlink ref="F257" r:id="rId48" display="https://podminky.urs.cz/item/CS_URS_2025_01/722290234"/>
    <hyperlink ref="F261" r:id="rId49" display="https://podminky.urs.cz/item/CS_URS_2025_01/722290246"/>
    <hyperlink ref="F265" r:id="rId50" display="https://podminky.urs.cz/item/CS_URS_2025_01/998722121"/>
    <hyperlink ref="F268" r:id="rId51" display="https://podminky.urs.cz/item/CS_URS_2025_01/725110811"/>
    <hyperlink ref="F270" r:id="rId52" display="https://podminky.urs.cz/item/CS_URS_2025_01/725110814"/>
    <hyperlink ref="F272" r:id="rId53" display="https://podminky.urs.cz/item/CS_URS_2025_01/725112022"/>
    <hyperlink ref="F275" r:id="rId54" display="https://podminky.urs.cz/item/CS_URS_2025_01/725210821"/>
    <hyperlink ref="F277" r:id="rId55" display="https://podminky.urs.cz/item/CS_URS_2025_01/725210826"/>
    <hyperlink ref="F279" r:id="rId56" display="https://podminky.urs.cz/item/CS_URS_2025_01/725211615"/>
    <hyperlink ref="F281" r:id="rId57" display="https://podminky.urs.cz/item/CS_URS_2025_01/725211617"/>
    <hyperlink ref="F283" r:id="rId58" display="https://podminky.urs.cz/item/CS_URS_2025_01/725211701"/>
    <hyperlink ref="F285" r:id="rId59" display="https://podminky.urs.cz/item/CS_URS_2025_01/725211703"/>
    <hyperlink ref="F287" r:id="rId60" display="https://podminky.urs.cz/item/CS_URS_2025_01/725219102"/>
    <hyperlink ref="F289" r:id="rId61" display="https://podminky.urs.cz/item/CS_URS_2025_01/725240812"/>
    <hyperlink ref="F291" r:id="rId62" display="https://podminky.urs.cz/item/CS_URS_2025_01/725291650"/>
    <hyperlink ref="F295" r:id="rId63" display="https://podminky.urs.cz/item/CS_URS_2025_01/725291652"/>
    <hyperlink ref="F298" r:id="rId64" display="https://podminky.urs.cz/item/CS_URS_2025_01/725291653"/>
    <hyperlink ref="F301" r:id="rId65" display="https://podminky.urs.cz/item/CS_URS_2025_01/725291654"/>
    <hyperlink ref="F304" r:id="rId66" display="https://podminky.urs.cz/item/CS_URS_2025_01/725291664"/>
    <hyperlink ref="F307" r:id="rId67" display="https://podminky.urs.cz/item/CS_URS_2025_01/725291668"/>
    <hyperlink ref="F310" r:id="rId68" display="https://podminky.urs.cz/item/CS_URS_2025_01/725310823"/>
    <hyperlink ref="F312" r:id="rId69" display="https://podminky.urs.cz/item/CS_URS_2025_01/725311121"/>
    <hyperlink ref="F314" r:id="rId70" display="https://podminky.urs.cz/item/CS_URS_2025_01/725813111"/>
    <hyperlink ref="F316" r:id="rId71" display="https://podminky.urs.cz/item/CS_URS_2025_01/725820801"/>
    <hyperlink ref="F318" r:id="rId72" display="https://podminky.urs.cz/item/CS_URS_2025_01/725821325"/>
    <hyperlink ref="F320" r:id="rId73" display="https://podminky.urs.cz/item/CS_URS_2025_01/725822611"/>
    <hyperlink ref="F322" r:id="rId74" display="https://podminky.urs.cz/item/CS_URS_2025_01/725822663M"/>
    <hyperlink ref="F325" r:id="rId75" display="https://podminky.urs.cz/item/CS_URS_2025_01/725840850"/>
    <hyperlink ref="F327" r:id="rId76" display="https://podminky.urs.cz/item/CS_URS_2025_01/725841354"/>
    <hyperlink ref="F329" r:id="rId77" display="https://podminky.urs.cz/item/CS_URS_2025_01/725860811"/>
    <hyperlink ref="F331" r:id="rId78" display="https://podminky.urs.cz/item/CS_URS_2025_01/725861102"/>
    <hyperlink ref="F333" r:id="rId79" display="https://podminky.urs.cz/item/CS_URS_2025_01/725862113"/>
    <hyperlink ref="F335" r:id="rId80" display="https://podminky.urs.cz/item/CS_URS_2025_01/725865311"/>
    <hyperlink ref="F337" r:id="rId81" display="https://podminky.urs.cz/item/CS_URS_2025_01/725980122"/>
    <hyperlink ref="F341" r:id="rId82" display="https://podminky.urs.cz/item/CS_URS_2025_01/998725121"/>
    <hyperlink ref="F344" r:id="rId83" display="https://podminky.urs.cz/item/CS_URS_2025_01/726131041"/>
    <hyperlink ref="F349" r:id="rId84" display="https://podminky.urs.cz/item/CS_URS_2025_01/726191001"/>
    <hyperlink ref="F351" r:id="rId85" display="https://podminky.urs.cz/item/CS_URS_2025_01/726191002"/>
    <hyperlink ref="F353" r:id="rId86" display="https://podminky.urs.cz/item/CS_URS_2025_01/726191011"/>
    <hyperlink ref="F356" r:id="rId87" display="https://podminky.urs.cz/item/CS_URS_2025_01/998726131"/>
    <hyperlink ref="F359" r:id="rId88" display="https://podminky.urs.cz/item/CS_URS_2025_01/727223103"/>
    <hyperlink ref="F361" r:id="rId89" display="https://podminky.urs.cz/item/CS_URS_2025_01/727223105"/>
    <hyperlink ref="F363" r:id="rId90" display="https://podminky.urs.cz/item/CS_URS_2025_01/998727121"/>
    <hyperlink ref="F366" r:id="rId91" display="https://podminky.urs.cz/item/CS_URS_2025_01/735111810"/>
    <hyperlink ref="F378" r:id="rId92" display="https://podminky.urs.cz/item/CS_URS_2025_01/735151373"/>
    <hyperlink ref="F381" r:id="rId93" display="https://podminky.urs.cz/item/CS_URS_2025_01/735151377"/>
    <hyperlink ref="F384" r:id="rId94" display="https://podminky.urs.cz/item/CS_URS_2025_01/735151379"/>
    <hyperlink ref="F387" r:id="rId95" display="https://podminky.urs.cz/item/CS_URS_2025_01/735151380"/>
    <hyperlink ref="F390" r:id="rId96" display="https://podminky.urs.cz/item/CS_URS_2025_01/735160132"/>
    <hyperlink ref="F392" r:id="rId97" display="https://podminky.urs.cz/item/CS_URS_2025_01/735160143"/>
    <hyperlink ref="F394" r:id="rId98" display="https://podminky.urs.cz/item/CS_URS_2025_01/735191905"/>
    <hyperlink ref="F398" r:id="rId99" display="https://podminky.urs.cz/item/CS_URS_2025_01/735191910"/>
    <hyperlink ref="F407" r:id="rId100" display="https://podminky.urs.cz/item/CS_URS_2025_01/735221842"/>
    <hyperlink ref="F409" r:id="rId101" display="https://podminky.urs.cz/item/CS_URS_2025_01/735291800"/>
    <hyperlink ref="F414" r:id="rId102" display="https://podminky.urs.cz/item/CS_URS_2025_01/735494811"/>
    <hyperlink ref="F419" r:id="rId103" display="https://podminky.urs.cz/item/CS_URS_2025_01/998735121"/>
    <hyperlink ref="F422" r:id="rId104" display="https://podminky.urs.cz/item/CS_URS_2025_01/HZS2122"/>
    <hyperlink ref="F427" r:id="rId105" display="https://podminky.urs.cz/item/CS_URS_2025_01/HZS2212"/>
    <hyperlink ref="F432" r:id="rId106" display="https://podminky.urs.cz/item/CS_URS_2025_01/HZS2222"/>
    <hyperlink ref="F437" r:id="rId107" display="https://podminky.urs.cz/item/CS_URS_2025_01/HZS2491"/>
    <hyperlink ref="F442" r:id="rId108" display="https://podminky.urs.cz/item/CS_URS_2025_01/HZS3212"/>
  </hyperlinks>
  <pageMargins left="0.39375" right="0.39375" top="0.39375" bottom="0.39375" header="0" footer="0"/>
  <pageSetup paperSize="9" orientation="landscape" blackAndWhite="1" fitToHeight="100"/>
  <headerFooter>
    <oddFooter>&amp;CStrana &amp;P z &amp;N</oddFooter>
  </headerFooter>
  <drawing r:id="rId10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1449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ROUND(J86,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ROUND((SUM(BE86:BE117)),  2)</f>
        <v>0</v>
      </c>
      <c r="G33" s="40"/>
      <c r="H33" s="40"/>
      <c r="I33" s="150">
        <v>0.20999999999999999</v>
      </c>
      <c r="J33" s="149">
        <f>ROUND(((SUM(BE86:BE117))*I33),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ROUND((SUM(BF86:BF117)),  2)</f>
        <v>0</v>
      </c>
      <c r="G34" s="40"/>
      <c r="H34" s="40"/>
      <c r="I34" s="150">
        <v>0.12</v>
      </c>
      <c r="J34" s="149">
        <f>ROUND(((SUM(BF86:BF117))*I34),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ROUND((SUM(BG86:BG117)),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ROUND((SUM(BH86:BH117)),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ROUND((SUM(BI86:BI117)),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 Elektro</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J86</f>
        <v>0</v>
      </c>
      <c r="K59" s="42"/>
      <c r="L59" s="136"/>
      <c r="S59" s="40"/>
      <c r="T59" s="40"/>
      <c r="U59" s="40"/>
      <c r="V59" s="40"/>
      <c r="W59" s="40"/>
      <c r="X59" s="40"/>
      <c r="Y59" s="40"/>
      <c r="Z59" s="40"/>
      <c r="AA59" s="40"/>
      <c r="AB59" s="40"/>
      <c r="AC59" s="40"/>
      <c r="AD59" s="40"/>
      <c r="AE59" s="40"/>
      <c r="AU59" s="19" t="s">
        <v>108</v>
      </c>
    </row>
    <row r="60" s="9" customFormat="1" ht="24.96" customHeight="1">
      <c r="A60" s="9"/>
      <c r="B60" s="167"/>
      <c r="C60" s="168"/>
      <c r="D60" s="169" t="s">
        <v>112</v>
      </c>
      <c r="E60" s="170"/>
      <c r="F60" s="170"/>
      <c r="G60" s="170"/>
      <c r="H60" s="170"/>
      <c r="I60" s="170"/>
      <c r="J60" s="171">
        <f>J87</f>
        <v>0</v>
      </c>
      <c r="K60" s="168"/>
      <c r="L60" s="172"/>
      <c r="S60" s="9"/>
      <c r="T60" s="9"/>
      <c r="U60" s="9"/>
      <c r="V60" s="9"/>
      <c r="W60" s="9"/>
      <c r="X60" s="9"/>
      <c r="Y60" s="9"/>
      <c r="Z60" s="9"/>
      <c r="AA60" s="9"/>
      <c r="AB60" s="9"/>
      <c r="AC60" s="9"/>
      <c r="AD60" s="9"/>
      <c r="AE60" s="9"/>
    </row>
    <row r="61" s="10" customFormat="1" ht="19.92" customHeight="1">
      <c r="A61" s="10"/>
      <c r="B61" s="173"/>
      <c r="C61" s="174"/>
      <c r="D61" s="175" t="s">
        <v>1450</v>
      </c>
      <c r="E61" s="176"/>
      <c r="F61" s="176"/>
      <c r="G61" s="176"/>
      <c r="H61" s="176"/>
      <c r="I61" s="176"/>
      <c r="J61" s="177">
        <f>J88</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1451</v>
      </c>
      <c r="E62" s="170"/>
      <c r="F62" s="170"/>
      <c r="G62" s="170"/>
      <c r="H62" s="170"/>
      <c r="I62" s="170"/>
      <c r="J62" s="171">
        <f>J109</f>
        <v>0</v>
      </c>
      <c r="K62" s="168"/>
      <c r="L62" s="172"/>
      <c r="S62" s="9"/>
      <c r="T62" s="9"/>
      <c r="U62" s="9"/>
      <c r="V62" s="9"/>
      <c r="W62" s="9"/>
      <c r="X62" s="9"/>
      <c r="Y62" s="9"/>
      <c r="Z62" s="9"/>
      <c r="AA62" s="9"/>
      <c r="AB62" s="9"/>
      <c r="AC62" s="9"/>
      <c r="AD62" s="9"/>
      <c r="AE62" s="9"/>
    </row>
    <row r="63" s="10" customFormat="1" ht="19.92" customHeight="1">
      <c r="A63" s="10"/>
      <c r="B63" s="173"/>
      <c r="C63" s="174"/>
      <c r="D63" s="175" t="s">
        <v>1452</v>
      </c>
      <c r="E63" s="176"/>
      <c r="F63" s="176"/>
      <c r="G63" s="176"/>
      <c r="H63" s="176"/>
      <c r="I63" s="176"/>
      <c r="J63" s="177">
        <f>J110</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884</v>
      </c>
      <c r="E64" s="170"/>
      <c r="F64" s="170"/>
      <c r="G64" s="170"/>
      <c r="H64" s="170"/>
      <c r="I64" s="170"/>
      <c r="J64" s="171">
        <f>J113</f>
        <v>0</v>
      </c>
      <c r="K64" s="168"/>
      <c r="L64" s="172"/>
      <c r="S64" s="9"/>
      <c r="T64" s="9"/>
      <c r="U64" s="9"/>
      <c r="V64" s="9"/>
      <c r="W64" s="9"/>
      <c r="X64" s="9"/>
      <c r="Y64" s="9"/>
      <c r="Z64" s="9"/>
      <c r="AA64" s="9"/>
      <c r="AB64" s="9"/>
      <c r="AC64" s="9"/>
      <c r="AD64" s="9"/>
      <c r="AE64" s="9"/>
    </row>
    <row r="65" s="9" customFormat="1" ht="24.96" customHeight="1">
      <c r="A65" s="9"/>
      <c r="B65" s="167"/>
      <c r="C65" s="168"/>
      <c r="D65" s="169" t="s">
        <v>1453</v>
      </c>
      <c r="E65" s="170"/>
      <c r="F65" s="170"/>
      <c r="G65" s="170"/>
      <c r="H65" s="170"/>
      <c r="I65" s="170"/>
      <c r="J65" s="171">
        <f>J115</f>
        <v>0</v>
      </c>
      <c r="K65" s="168"/>
      <c r="L65" s="172"/>
      <c r="S65" s="9"/>
      <c r="T65" s="9"/>
      <c r="U65" s="9"/>
      <c r="V65" s="9"/>
      <c r="W65" s="9"/>
      <c r="X65" s="9"/>
      <c r="Y65" s="9"/>
      <c r="Z65" s="9"/>
      <c r="AA65" s="9"/>
      <c r="AB65" s="9"/>
      <c r="AC65" s="9"/>
      <c r="AD65" s="9"/>
      <c r="AE65" s="9"/>
    </row>
    <row r="66" s="10" customFormat="1" ht="19.92" customHeight="1">
      <c r="A66" s="10"/>
      <c r="B66" s="173"/>
      <c r="C66" s="174"/>
      <c r="D66" s="175" t="s">
        <v>1454</v>
      </c>
      <c r="E66" s="176"/>
      <c r="F66" s="176"/>
      <c r="G66" s="176"/>
      <c r="H66" s="176"/>
      <c r="I66" s="176"/>
      <c r="J66" s="177">
        <f>J116</f>
        <v>0</v>
      </c>
      <c r="K66" s="174"/>
      <c r="L66" s="178"/>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3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36"/>
      <c r="S72" s="40"/>
      <c r="T72" s="40"/>
      <c r="U72" s="40"/>
      <c r="V72" s="40"/>
      <c r="W72" s="40"/>
      <c r="X72" s="40"/>
      <c r="Y72" s="40"/>
      <c r="Z72" s="40"/>
      <c r="AA72" s="40"/>
      <c r="AB72" s="40"/>
      <c r="AC72" s="40"/>
      <c r="AD72" s="40"/>
      <c r="AE72" s="40"/>
    </row>
    <row r="73" s="2" customFormat="1" ht="24.96" customHeight="1">
      <c r="A73" s="40"/>
      <c r="B73" s="41"/>
      <c r="C73" s="25" t="s">
        <v>121</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162" t="str">
        <f>E7</f>
        <v>Rekonstrukce hygienického zařízení, MŠ Paraplíčko Havířov</v>
      </c>
      <c r="F76" s="34"/>
      <c r="G76" s="34"/>
      <c r="H76" s="34"/>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103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71" t="str">
        <f>E9</f>
        <v>05 - Elektro</v>
      </c>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ul. Mozartova 1092/2</v>
      </c>
      <c r="G80" s="42"/>
      <c r="H80" s="42"/>
      <c r="I80" s="34" t="s">
        <v>23</v>
      </c>
      <c r="J80" s="74" t="str">
        <f>IF(J12="","",J12)</f>
        <v>30. 1. 2025</v>
      </c>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E15</f>
        <v>MŠ Paraplíčko, Havířov, p.o.</v>
      </c>
      <c r="G82" s="42"/>
      <c r="H82" s="42"/>
      <c r="I82" s="34" t="s">
        <v>33</v>
      </c>
      <c r="J82" s="38" t="str">
        <f>E21</f>
        <v xml:space="preserve"> </v>
      </c>
      <c r="K82" s="42"/>
      <c r="L82" s="136"/>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IF(E18="","",E18)</f>
        <v>Vyplň údaj</v>
      </c>
      <c r="G83" s="42"/>
      <c r="H83" s="42"/>
      <c r="I83" s="34" t="s">
        <v>36</v>
      </c>
      <c r="J83" s="38" t="str">
        <f>E24</f>
        <v>Amun Pro s.r.o.</v>
      </c>
      <c r="K83" s="42"/>
      <c r="L83" s="13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11" customFormat="1" ht="29.28" customHeight="1">
      <c r="A85" s="179"/>
      <c r="B85" s="180"/>
      <c r="C85" s="181" t="s">
        <v>122</v>
      </c>
      <c r="D85" s="182" t="s">
        <v>61</v>
      </c>
      <c r="E85" s="182" t="s">
        <v>57</v>
      </c>
      <c r="F85" s="182" t="s">
        <v>58</v>
      </c>
      <c r="G85" s="182" t="s">
        <v>123</v>
      </c>
      <c r="H85" s="182" t="s">
        <v>124</v>
      </c>
      <c r="I85" s="182" t="s">
        <v>125</v>
      </c>
      <c r="J85" s="182" t="s">
        <v>107</v>
      </c>
      <c r="K85" s="183" t="s">
        <v>126</v>
      </c>
      <c r="L85" s="184"/>
      <c r="M85" s="94" t="s">
        <v>19</v>
      </c>
      <c r="N85" s="95" t="s">
        <v>46</v>
      </c>
      <c r="O85" s="95" t="s">
        <v>127</v>
      </c>
      <c r="P85" s="95" t="s">
        <v>128</v>
      </c>
      <c r="Q85" s="95" t="s">
        <v>129</v>
      </c>
      <c r="R85" s="95" t="s">
        <v>130</v>
      </c>
      <c r="S85" s="95" t="s">
        <v>131</v>
      </c>
      <c r="T85" s="96" t="s">
        <v>132</v>
      </c>
      <c r="U85" s="179"/>
      <c r="V85" s="179"/>
      <c r="W85" s="179"/>
      <c r="X85" s="179"/>
      <c r="Y85" s="179"/>
      <c r="Z85" s="179"/>
      <c r="AA85" s="179"/>
      <c r="AB85" s="179"/>
      <c r="AC85" s="179"/>
      <c r="AD85" s="179"/>
      <c r="AE85" s="179"/>
    </row>
    <row r="86" s="2" customFormat="1" ht="22.8" customHeight="1">
      <c r="A86" s="40"/>
      <c r="B86" s="41"/>
      <c r="C86" s="101" t="s">
        <v>133</v>
      </c>
      <c r="D86" s="42"/>
      <c r="E86" s="42"/>
      <c r="F86" s="42"/>
      <c r="G86" s="42"/>
      <c r="H86" s="42"/>
      <c r="I86" s="42"/>
      <c r="J86" s="185">
        <f>BK86</f>
        <v>0</v>
      </c>
      <c r="K86" s="42"/>
      <c r="L86" s="46"/>
      <c r="M86" s="97"/>
      <c r="N86" s="186"/>
      <c r="O86" s="98"/>
      <c r="P86" s="187">
        <f>P87+P109+P113+P115</f>
        <v>0</v>
      </c>
      <c r="Q86" s="98"/>
      <c r="R86" s="187">
        <f>R87+R109+R113+R115</f>
        <v>0.035577999999999999</v>
      </c>
      <c r="S86" s="98"/>
      <c r="T86" s="188">
        <f>T87+T109+T113+T115</f>
        <v>0.083920000000000008</v>
      </c>
      <c r="U86" s="40"/>
      <c r="V86" s="40"/>
      <c r="W86" s="40"/>
      <c r="X86" s="40"/>
      <c r="Y86" s="40"/>
      <c r="Z86" s="40"/>
      <c r="AA86" s="40"/>
      <c r="AB86" s="40"/>
      <c r="AC86" s="40"/>
      <c r="AD86" s="40"/>
      <c r="AE86" s="40"/>
      <c r="AT86" s="19" t="s">
        <v>75</v>
      </c>
      <c r="AU86" s="19" t="s">
        <v>108</v>
      </c>
      <c r="BK86" s="189">
        <f>BK87+BK109+BK113+BK115</f>
        <v>0</v>
      </c>
    </row>
    <row r="87" s="12" customFormat="1" ht="25.92" customHeight="1">
      <c r="A87" s="12"/>
      <c r="B87" s="190"/>
      <c r="C87" s="191"/>
      <c r="D87" s="192" t="s">
        <v>75</v>
      </c>
      <c r="E87" s="193" t="s">
        <v>252</v>
      </c>
      <c r="F87" s="193" t="s">
        <v>253</v>
      </c>
      <c r="G87" s="191"/>
      <c r="H87" s="191"/>
      <c r="I87" s="194"/>
      <c r="J87" s="195">
        <f>BK87</f>
        <v>0</v>
      </c>
      <c r="K87" s="191"/>
      <c r="L87" s="196"/>
      <c r="M87" s="197"/>
      <c r="N87" s="198"/>
      <c r="O87" s="198"/>
      <c r="P87" s="199">
        <f>P88</f>
        <v>0</v>
      </c>
      <c r="Q87" s="198"/>
      <c r="R87" s="199">
        <f>R88</f>
        <v>0.035057999999999999</v>
      </c>
      <c r="S87" s="198"/>
      <c r="T87" s="200">
        <f>T88</f>
        <v>0.028480000000000002</v>
      </c>
      <c r="U87" s="12"/>
      <c r="V87" s="12"/>
      <c r="W87" s="12"/>
      <c r="X87" s="12"/>
      <c r="Y87" s="12"/>
      <c r="Z87" s="12"/>
      <c r="AA87" s="12"/>
      <c r="AB87" s="12"/>
      <c r="AC87" s="12"/>
      <c r="AD87" s="12"/>
      <c r="AE87" s="12"/>
      <c r="AR87" s="201" t="s">
        <v>86</v>
      </c>
      <c r="AT87" s="202" t="s">
        <v>75</v>
      </c>
      <c r="AU87" s="202" t="s">
        <v>76</v>
      </c>
      <c r="AY87" s="201" t="s">
        <v>136</v>
      </c>
      <c r="BK87" s="203">
        <f>BK88</f>
        <v>0</v>
      </c>
    </row>
    <row r="88" s="12" customFormat="1" ht="22.8" customHeight="1">
      <c r="A88" s="12"/>
      <c r="B88" s="190"/>
      <c r="C88" s="191"/>
      <c r="D88" s="192" t="s">
        <v>75</v>
      </c>
      <c r="E88" s="204" t="s">
        <v>1455</v>
      </c>
      <c r="F88" s="204" t="s">
        <v>1456</v>
      </c>
      <c r="G88" s="191"/>
      <c r="H88" s="191"/>
      <c r="I88" s="194"/>
      <c r="J88" s="205">
        <f>BK88</f>
        <v>0</v>
      </c>
      <c r="K88" s="191"/>
      <c r="L88" s="196"/>
      <c r="M88" s="197"/>
      <c r="N88" s="198"/>
      <c r="O88" s="198"/>
      <c r="P88" s="199">
        <f>SUM(P89:P108)</f>
        <v>0</v>
      </c>
      <c r="Q88" s="198"/>
      <c r="R88" s="199">
        <f>SUM(R89:R108)</f>
        <v>0.035057999999999999</v>
      </c>
      <c r="S88" s="198"/>
      <c r="T88" s="200">
        <f>SUM(T89:T108)</f>
        <v>0.028480000000000002</v>
      </c>
      <c r="U88" s="12"/>
      <c r="V88" s="12"/>
      <c r="W88" s="12"/>
      <c r="X88" s="12"/>
      <c r="Y88" s="12"/>
      <c r="Z88" s="12"/>
      <c r="AA88" s="12"/>
      <c r="AB88" s="12"/>
      <c r="AC88" s="12"/>
      <c r="AD88" s="12"/>
      <c r="AE88" s="12"/>
      <c r="AR88" s="201" t="s">
        <v>86</v>
      </c>
      <c r="AT88" s="202" t="s">
        <v>75</v>
      </c>
      <c r="AU88" s="202" t="s">
        <v>84</v>
      </c>
      <c r="AY88" s="201" t="s">
        <v>136</v>
      </c>
      <c r="BK88" s="203">
        <f>SUM(BK89:BK108)</f>
        <v>0</v>
      </c>
    </row>
    <row r="89" s="2" customFormat="1" ht="16.5" customHeight="1">
      <c r="A89" s="40"/>
      <c r="B89" s="41"/>
      <c r="C89" s="206" t="s">
        <v>84</v>
      </c>
      <c r="D89" s="206" t="s">
        <v>139</v>
      </c>
      <c r="E89" s="207" t="s">
        <v>1457</v>
      </c>
      <c r="F89" s="208" t="s">
        <v>1458</v>
      </c>
      <c r="G89" s="209" t="s">
        <v>259</v>
      </c>
      <c r="H89" s="210">
        <v>4</v>
      </c>
      <c r="I89" s="211"/>
      <c r="J89" s="212">
        <f>ROUND(I89*H89,2)</f>
        <v>0</v>
      </c>
      <c r="K89" s="208" t="s">
        <v>19</v>
      </c>
      <c r="L89" s="46"/>
      <c r="M89" s="213" t="s">
        <v>19</v>
      </c>
      <c r="N89" s="214" t="s">
        <v>47</v>
      </c>
      <c r="O89" s="86"/>
      <c r="P89" s="215">
        <f>O89*H89</f>
        <v>0</v>
      </c>
      <c r="Q89" s="215">
        <v>0</v>
      </c>
      <c r="R89" s="215">
        <f>Q89*H89</f>
        <v>0</v>
      </c>
      <c r="S89" s="215">
        <v>0</v>
      </c>
      <c r="T89" s="216">
        <f>S89*H89</f>
        <v>0</v>
      </c>
      <c r="U89" s="40"/>
      <c r="V89" s="40"/>
      <c r="W89" s="40"/>
      <c r="X89" s="40"/>
      <c r="Y89" s="40"/>
      <c r="Z89" s="40"/>
      <c r="AA89" s="40"/>
      <c r="AB89" s="40"/>
      <c r="AC89" s="40"/>
      <c r="AD89" s="40"/>
      <c r="AE89" s="40"/>
      <c r="AR89" s="217" t="s">
        <v>237</v>
      </c>
      <c r="AT89" s="217" t="s">
        <v>139</v>
      </c>
      <c r="AU89" s="217" t="s">
        <v>86</v>
      </c>
      <c r="AY89" s="19" t="s">
        <v>136</v>
      </c>
      <c r="BE89" s="218">
        <f>IF(N89="základní",J89,0)</f>
        <v>0</v>
      </c>
      <c r="BF89" s="218">
        <f>IF(N89="snížená",J89,0)</f>
        <v>0</v>
      </c>
      <c r="BG89" s="218">
        <f>IF(N89="zákl. přenesená",J89,0)</f>
        <v>0</v>
      </c>
      <c r="BH89" s="218">
        <f>IF(N89="sníž. přenesená",J89,0)</f>
        <v>0</v>
      </c>
      <c r="BI89" s="218">
        <f>IF(N89="nulová",J89,0)</f>
        <v>0</v>
      </c>
      <c r="BJ89" s="19" t="s">
        <v>84</v>
      </c>
      <c r="BK89" s="218">
        <f>ROUND(I89*H89,2)</f>
        <v>0</v>
      </c>
      <c r="BL89" s="19" t="s">
        <v>237</v>
      </c>
      <c r="BM89" s="217" t="s">
        <v>1459</v>
      </c>
    </row>
    <row r="90" s="2" customFormat="1" ht="16.5" customHeight="1">
      <c r="A90" s="40"/>
      <c r="B90" s="41"/>
      <c r="C90" s="252" t="s">
        <v>86</v>
      </c>
      <c r="D90" s="252" t="s">
        <v>398</v>
      </c>
      <c r="E90" s="253" t="s">
        <v>1460</v>
      </c>
      <c r="F90" s="254" t="s">
        <v>1461</v>
      </c>
      <c r="G90" s="255" t="s">
        <v>259</v>
      </c>
      <c r="H90" s="256">
        <v>4</v>
      </c>
      <c r="I90" s="257"/>
      <c r="J90" s="258">
        <f>ROUND(I90*H90,2)</f>
        <v>0</v>
      </c>
      <c r="K90" s="254" t="s">
        <v>19</v>
      </c>
      <c r="L90" s="259"/>
      <c r="M90" s="260" t="s">
        <v>19</v>
      </c>
      <c r="N90" s="261" t="s">
        <v>47</v>
      </c>
      <c r="O90" s="86"/>
      <c r="P90" s="215">
        <f>O90*H90</f>
        <v>0</v>
      </c>
      <c r="Q90" s="215">
        <v>4.0000000000000003E-05</v>
      </c>
      <c r="R90" s="215">
        <f>Q90*H90</f>
        <v>0.00016000000000000001</v>
      </c>
      <c r="S90" s="215">
        <v>0</v>
      </c>
      <c r="T90" s="216">
        <f>S90*H90</f>
        <v>0</v>
      </c>
      <c r="U90" s="40"/>
      <c r="V90" s="40"/>
      <c r="W90" s="40"/>
      <c r="X90" s="40"/>
      <c r="Y90" s="40"/>
      <c r="Z90" s="40"/>
      <c r="AA90" s="40"/>
      <c r="AB90" s="40"/>
      <c r="AC90" s="40"/>
      <c r="AD90" s="40"/>
      <c r="AE90" s="40"/>
      <c r="AR90" s="217" t="s">
        <v>350</v>
      </c>
      <c r="AT90" s="217" t="s">
        <v>398</v>
      </c>
      <c r="AU90" s="217" t="s">
        <v>86</v>
      </c>
      <c r="AY90" s="19" t="s">
        <v>136</v>
      </c>
      <c r="BE90" s="218">
        <f>IF(N90="základní",J90,0)</f>
        <v>0</v>
      </c>
      <c r="BF90" s="218">
        <f>IF(N90="snížená",J90,0)</f>
        <v>0</v>
      </c>
      <c r="BG90" s="218">
        <f>IF(N90="zákl. přenesená",J90,0)</f>
        <v>0</v>
      </c>
      <c r="BH90" s="218">
        <f>IF(N90="sníž. přenesená",J90,0)</f>
        <v>0</v>
      </c>
      <c r="BI90" s="218">
        <f>IF(N90="nulová",J90,0)</f>
        <v>0</v>
      </c>
      <c r="BJ90" s="19" t="s">
        <v>84</v>
      </c>
      <c r="BK90" s="218">
        <f>ROUND(I90*H90,2)</f>
        <v>0</v>
      </c>
      <c r="BL90" s="19" t="s">
        <v>237</v>
      </c>
      <c r="BM90" s="217" t="s">
        <v>1462</v>
      </c>
    </row>
    <row r="91" s="2" customFormat="1" ht="16.5" customHeight="1">
      <c r="A91" s="40"/>
      <c r="B91" s="41"/>
      <c r="C91" s="206" t="s">
        <v>154</v>
      </c>
      <c r="D91" s="206" t="s">
        <v>139</v>
      </c>
      <c r="E91" s="207" t="s">
        <v>1463</v>
      </c>
      <c r="F91" s="208" t="s">
        <v>1464</v>
      </c>
      <c r="G91" s="209" t="s">
        <v>259</v>
      </c>
      <c r="H91" s="210">
        <v>42</v>
      </c>
      <c r="I91" s="211"/>
      <c r="J91" s="212">
        <f>ROUND(I91*H91,2)</f>
        <v>0</v>
      </c>
      <c r="K91" s="208" t="s">
        <v>19</v>
      </c>
      <c r="L91" s="46"/>
      <c r="M91" s="213" t="s">
        <v>19</v>
      </c>
      <c r="N91" s="214" t="s">
        <v>47</v>
      </c>
      <c r="O91" s="86"/>
      <c r="P91" s="215">
        <f>O91*H91</f>
        <v>0</v>
      </c>
      <c r="Q91" s="215">
        <v>0</v>
      </c>
      <c r="R91" s="215">
        <f>Q91*H91</f>
        <v>0</v>
      </c>
      <c r="S91" s="215">
        <v>0</v>
      </c>
      <c r="T91" s="216">
        <f>S91*H91</f>
        <v>0</v>
      </c>
      <c r="U91" s="40"/>
      <c r="V91" s="40"/>
      <c r="W91" s="40"/>
      <c r="X91" s="40"/>
      <c r="Y91" s="40"/>
      <c r="Z91" s="40"/>
      <c r="AA91" s="40"/>
      <c r="AB91" s="40"/>
      <c r="AC91" s="40"/>
      <c r="AD91" s="40"/>
      <c r="AE91" s="40"/>
      <c r="AR91" s="217" t="s">
        <v>237</v>
      </c>
      <c r="AT91" s="217" t="s">
        <v>139</v>
      </c>
      <c r="AU91" s="217" t="s">
        <v>86</v>
      </c>
      <c r="AY91" s="19" t="s">
        <v>136</v>
      </c>
      <c r="BE91" s="218">
        <f>IF(N91="základní",J91,0)</f>
        <v>0</v>
      </c>
      <c r="BF91" s="218">
        <f>IF(N91="snížená",J91,0)</f>
        <v>0</v>
      </c>
      <c r="BG91" s="218">
        <f>IF(N91="zákl. přenesená",J91,0)</f>
        <v>0</v>
      </c>
      <c r="BH91" s="218">
        <f>IF(N91="sníž. přenesená",J91,0)</f>
        <v>0</v>
      </c>
      <c r="BI91" s="218">
        <f>IF(N91="nulová",J91,0)</f>
        <v>0</v>
      </c>
      <c r="BJ91" s="19" t="s">
        <v>84</v>
      </c>
      <c r="BK91" s="218">
        <f>ROUND(I91*H91,2)</f>
        <v>0</v>
      </c>
      <c r="BL91" s="19" t="s">
        <v>237</v>
      </c>
      <c r="BM91" s="217" t="s">
        <v>1465</v>
      </c>
    </row>
    <row r="92" s="2" customFormat="1" ht="16.5" customHeight="1">
      <c r="A92" s="40"/>
      <c r="B92" s="41"/>
      <c r="C92" s="252" t="s">
        <v>144</v>
      </c>
      <c r="D92" s="252" t="s">
        <v>398</v>
      </c>
      <c r="E92" s="253" t="s">
        <v>1466</v>
      </c>
      <c r="F92" s="254" t="s">
        <v>1467</v>
      </c>
      <c r="G92" s="255" t="s">
        <v>259</v>
      </c>
      <c r="H92" s="256">
        <v>42</v>
      </c>
      <c r="I92" s="257"/>
      <c r="J92" s="258">
        <f>ROUND(I92*H92,2)</f>
        <v>0</v>
      </c>
      <c r="K92" s="254" t="s">
        <v>19</v>
      </c>
      <c r="L92" s="259"/>
      <c r="M92" s="260" t="s">
        <v>19</v>
      </c>
      <c r="N92" s="261" t="s">
        <v>47</v>
      </c>
      <c r="O92" s="86"/>
      <c r="P92" s="215">
        <f>O92*H92</f>
        <v>0</v>
      </c>
      <c r="Q92" s="215">
        <v>0.00010000000000000001</v>
      </c>
      <c r="R92" s="215">
        <f>Q92*H92</f>
        <v>0.0042000000000000006</v>
      </c>
      <c r="S92" s="215">
        <v>0</v>
      </c>
      <c r="T92" s="216">
        <f>S92*H92</f>
        <v>0</v>
      </c>
      <c r="U92" s="40"/>
      <c r="V92" s="40"/>
      <c r="W92" s="40"/>
      <c r="X92" s="40"/>
      <c r="Y92" s="40"/>
      <c r="Z92" s="40"/>
      <c r="AA92" s="40"/>
      <c r="AB92" s="40"/>
      <c r="AC92" s="40"/>
      <c r="AD92" s="40"/>
      <c r="AE92" s="40"/>
      <c r="AR92" s="217" t="s">
        <v>350</v>
      </c>
      <c r="AT92" s="217" t="s">
        <v>398</v>
      </c>
      <c r="AU92" s="217" t="s">
        <v>86</v>
      </c>
      <c r="AY92" s="19" t="s">
        <v>136</v>
      </c>
      <c r="BE92" s="218">
        <f>IF(N92="základní",J92,0)</f>
        <v>0</v>
      </c>
      <c r="BF92" s="218">
        <f>IF(N92="snížená",J92,0)</f>
        <v>0</v>
      </c>
      <c r="BG92" s="218">
        <f>IF(N92="zákl. přenesená",J92,0)</f>
        <v>0</v>
      </c>
      <c r="BH92" s="218">
        <f>IF(N92="sníž. přenesená",J92,0)</f>
        <v>0</v>
      </c>
      <c r="BI92" s="218">
        <f>IF(N92="nulová",J92,0)</f>
        <v>0</v>
      </c>
      <c r="BJ92" s="19" t="s">
        <v>84</v>
      </c>
      <c r="BK92" s="218">
        <f>ROUND(I92*H92,2)</f>
        <v>0</v>
      </c>
      <c r="BL92" s="19" t="s">
        <v>237</v>
      </c>
      <c r="BM92" s="217" t="s">
        <v>1468</v>
      </c>
    </row>
    <row r="93" s="2" customFormat="1" ht="16.5" customHeight="1">
      <c r="A93" s="40"/>
      <c r="B93" s="41"/>
      <c r="C93" s="206" t="s">
        <v>163</v>
      </c>
      <c r="D93" s="206" t="s">
        <v>139</v>
      </c>
      <c r="E93" s="207" t="s">
        <v>1469</v>
      </c>
      <c r="F93" s="208" t="s">
        <v>1470</v>
      </c>
      <c r="G93" s="209" t="s">
        <v>198</v>
      </c>
      <c r="H93" s="210">
        <v>184</v>
      </c>
      <c r="I93" s="211"/>
      <c r="J93" s="212">
        <f>ROUND(I93*H93,2)</f>
        <v>0</v>
      </c>
      <c r="K93" s="208" t="s">
        <v>19</v>
      </c>
      <c r="L93" s="46"/>
      <c r="M93" s="213" t="s">
        <v>19</v>
      </c>
      <c r="N93" s="214" t="s">
        <v>47</v>
      </c>
      <c r="O93" s="86"/>
      <c r="P93" s="215">
        <f>O93*H93</f>
        <v>0</v>
      </c>
      <c r="Q93" s="215">
        <v>0</v>
      </c>
      <c r="R93" s="215">
        <f>Q93*H93</f>
        <v>0</v>
      </c>
      <c r="S93" s="215">
        <v>0</v>
      </c>
      <c r="T93" s="216">
        <f>S93*H93</f>
        <v>0</v>
      </c>
      <c r="U93" s="40"/>
      <c r="V93" s="40"/>
      <c r="W93" s="40"/>
      <c r="X93" s="40"/>
      <c r="Y93" s="40"/>
      <c r="Z93" s="40"/>
      <c r="AA93" s="40"/>
      <c r="AB93" s="40"/>
      <c r="AC93" s="40"/>
      <c r="AD93" s="40"/>
      <c r="AE93" s="40"/>
      <c r="AR93" s="217" t="s">
        <v>237</v>
      </c>
      <c r="AT93" s="217" t="s">
        <v>139</v>
      </c>
      <c r="AU93" s="217" t="s">
        <v>86</v>
      </c>
      <c r="AY93" s="19" t="s">
        <v>136</v>
      </c>
      <c r="BE93" s="218">
        <f>IF(N93="základní",J93,0)</f>
        <v>0</v>
      </c>
      <c r="BF93" s="218">
        <f>IF(N93="snížená",J93,0)</f>
        <v>0</v>
      </c>
      <c r="BG93" s="218">
        <f>IF(N93="zákl. přenesená",J93,0)</f>
        <v>0</v>
      </c>
      <c r="BH93" s="218">
        <f>IF(N93="sníž. přenesená",J93,0)</f>
        <v>0</v>
      </c>
      <c r="BI93" s="218">
        <f>IF(N93="nulová",J93,0)</f>
        <v>0</v>
      </c>
      <c r="BJ93" s="19" t="s">
        <v>84</v>
      </c>
      <c r="BK93" s="218">
        <f>ROUND(I93*H93,2)</f>
        <v>0</v>
      </c>
      <c r="BL93" s="19" t="s">
        <v>237</v>
      </c>
      <c r="BM93" s="217" t="s">
        <v>1471</v>
      </c>
    </row>
    <row r="94" s="2" customFormat="1" ht="24.15" customHeight="1">
      <c r="A94" s="40"/>
      <c r="B94" s="41"/>
      <c r="C94" s="252" t="s">
        <v>173</v>
      </c>
      <c r="D94" s="252" t="s">
        <v>398</v>
      </c>
      <c r="E94" s="253" t="s">
        <v>1472</v>
      </c>
      <c r="F94" s="254" t="s">
        <v>1473</v>
      </c>
      <c r="G94" s="255" t="s">
        <v>198</v>
      </c>
      <c r="H94" s="256">
        <v>211.59999999999999</v>
      </c>
      <c r="I94" s="257"/>
      <c r="J94" s="258">
        <f>ROUND(I94*H94,2)</f>
        <v>0</v>
      </c>
      <c r="K94" s="254" t="s">
        <v>19</v>
      </c>
      <c r="L94" s="259"/>
      <c r="M94" s="260" t="s">
        <v>19</v>
      </c>
      <c r="N94" s="261" t="s">
        <v>47</v>
      </c>
      <c r="O94" s="86"/>
      <c r="P94" s="215">
        <f>O94*H94</f>
        <v>0</v>
      </c>
      <c r="Q94" s="215">
        <v>0.00012999999999999999</v>
      </c>
      <c r="R94" s="215">
        <f>Q94*H94</f>
        <v>0.027507999999999998</v>
      </c>
      <c r="S94" s="215">
        <v>0</v>
      </c>
      <c r="T94" s="216">
        <f>S94*H94</f>
        <v>0</v>
      </c>
      <c r="U94" s="40"/>
      <c r="V94" s="40"/>
      <c r="W94" s="40"/>
      <c r="X94" s="40"/>
      <c r="Y94" s="40"/>
      <c r="Z94" s="40"/>
      <c r="AA94" s="40"/>
      <c r="AB94" s="40"/>
      <c r="AC94" s="40"/>
      <c r="AD94" s="40"/>
      <c r="AE94" s="40"/>
      <c r="AR94" s="217" t="s">
        <v>350</v>
      </c>
      <c r="AT94" s="217" t="s">
        <v>398</v>
      </c>
      <c r="AU94" s="217" t="s">
        <v>86</v>
      </c>
      <c r="AY94" s="19" t="s">
        <v>136</v>
      </c>
      <c r="BE94" s="218">
        <f>IF(N94="základní",J94,0)</f>
        <v>0</v>
      </c>
      <c r="BF94" s="218">
        <f>IF(N94="snížená",J94,0)</f>
        <v>0</v>
      </c>
      <c r="BG94" s="218">
        <f>IF(N94="zákl. přenesená",J94,0)</f>
        <v>0</v>
      </c>
      <c r="BH94" s="218">
        <f>IF(N94="sníž. přenesená",J94,0)</f>
        <v>0</v>
      </c>
      <c r="BI94" s="218">
        <f>IF(N94="nulová",J94,0)</f>
        <v>0</v>
      </c>
      <c r="BJ94" s="19" t="s">
        <v>84</v>
      </c>
      <c r="BK94" s="218">
        <f>ROUND(I94*H94,2)</f>
        <v>0</v>
      </c>
      <c r="BL94" s="19" t="s">
        <v>237</v>
      </c>
      <c r="BM94" s="217" t="s">
        <v>1474</v>
      </c>
    </row>
    <row r="95" s="2" customFormat="1">
      <c r="A95" s="40"/>
      <c r="B95" s="41"/>
      <c r="C95" s="42"/>
      <c r="D95" s="226" t="s">
        <v>281</v>
      </c>
      <c r="E95" s="42"/>
      <c r="F95" s="247" t="s">
        <v>1475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281</v>
      </c>
      <c r="AU95" s="19" t="s">
        <v>86</v>
      </c>
    </row>
    <row r="96" s="2" customFormat="1" ht="16.5" customHeight="1">
      <c r="A96" s="40"/>
      <c r="B96" s="41"/>
      <c r="C96" s="206" t="s">
        <v>184</v>
      </c>
      <c r="D96" s="206" t="s">
        <v>139</v>
      </c>
      <c r="E96" s="207" t="s">
        <v>1476</v>
      </c>
      <c r="F96" s="208" t="s">
        <v>1477</v>
      </c>
      <c r="G96" s="209" t="s">
        <v>259</v>
      </c>
      <c r="H96" s="210">
        <v>165</v>
      </c>
      <c r="I96" s="211"/>
      <c r="J96" s="212">
        <f>ROUND(I96*H96,2)</f>
        <v>0</v>
      </c>
      <c r="K96" s="208" t="s">
        <v>19</v>
      </c>
      <c r="L96" s="46"/>
      <c r="M96" s="213" t="s">
        <v>19</v>
      </c>
      <c r="N96" s="214" t="s">
        <v>47</v>
      </c>
      <c r="O96" s="86"/>
      <c r="P96" s="215">
        <f>O96*H96</f>
        <v>0</v>
      </c>
      <c r="Q96" s="215">
        <v>0</v>
      </c>
      <c r="R96" s="215">
        <f>Q96*H96</f>
        <v>0</v>
      </c>
      <c r="S96" s="215">
        <v>0</v>
      </c>
      <c r="T96" s="216">
        <f>S96*H96</f>
        <v>0</v>
      </c>
      <c r="U96" s="40"/>
      <c r="V96" s="40"/>
      <c r="W96" s="40"/>
      <c r="X96" s="40"/>
      <c r="Y96" s="40"/>
      <c r="Z96" s="40"/>
      <c r="AA96" s="40"/>
      <c r="AB96" s="40"/>
      <c r="AC96" s="40"/>
      <c r="AD96" s="40"/>
      <c r="AE96" s="40"/>
      <c r="AR96" s="217" t="s">
        <v>237</v>
      </c>
      <c r="AT96" s="217" t="s">
        <v>139</v>
      </c>
      <c r="AU96" s="217" t="s">
        <v>86</v>
      </c>
      <c r="AY96" s="19" t="s">
        <v>136</v>
      </c>
      <c r="BE96" s="218">
        <f>IF(N96="základní",J96,0)</f>
        <v>0</v>
      </c>
      <c r="BF96" s="218">
        <f>IF(N96="snížená",J96,0)</f>
        <v>0</v>
      </c>
      <c r="BG96" s="218">
        <f>IF(N96="zákl. přenesená",J96,0)</f>
        <v>0</v>
      </c>
      <c r="BH96" s="218">
        <f>IF(N96="sníž. přenesená",J96,0)</f>
        <v>0</v>
      </c>
      <c r="BI96" s="218">
        <f>IF(N96="nulová",J96,0)</f>
        <v>0</v>
      </c>
      <c r="BJ96" s="19" t="s">
        <v>84</v>
      </c>
      <c r="BK96" s="218">
        <f>ROUND(I96*H96,2)</f>
        <v>0</v>
      </c>
      <c r="BL96" s="19" t="s">
        <v>237</v>
      </c>
      <c r="BM96" s="217" t="s">
        <v>1478</v>
      </c>
    </row>
    <row r="97" s="2" customFormat="1" ht="16.5" customHeight="1">
      <c r="A97" s="40"/>
      <c r="B97" s="41"/>
      <c r="C97" s="206" t="s">
        <v>190</v>
      </c>
      <c r="D97" s="206" t="s">
        <v>139</v>
      </c>
      <c r="E97" s="207" t="s">
        <v>1479</v>
      </c>
      <c r="F97" s="208" t="s">
        <v>1480</v>
      </c>
      <c r="G97" s="209" t="s">
        <v>259</v>
      </c>
      <c r="H97" s="210">
        <v>150</v>
      </c>
      <c r="I97" s="211"/>
      <c r="J97" s="212">
        <f>ROUND(I97*H97,2)</f>
        <v>0</v>
      </c>
      <c r="K97" s="208" t="s">
        <v>19</v>
      </c>
      <c r="L97" s="46"/>
      <c r="M97" s="213" t="s">
        <v>19</v>
      </c>
      <c r="N97" s="214" t="s">
        <v>47</v>
      </c>
      <c r="O97" s="86"/>
      <c r="P97" s="215">
        <f>O97*H97</f>
        <v>0</v>
      </c>
      <c r="Q97" s="215">
        <v>0</v>
      </c>
      <c r="R97" s="215">
        <f>Q97*H97</f>
        <v>0</v>
      </c>
      <c r="S97" s="215">
        <v>0</v>
      </c>
      <c r="T97" s="216">
        <f>S97*H97</f>
        <v>0</v>
      </c>
      <c r="U97" s="40"/>
      <c r="V97" s="40"/>
      <c r="W97" s="40"/>
      <c r="X97" s="40"/>
      <c r="Y97" s="40"/>
      <c r="Z97" s="40"/>
      <c r="AA97" s="40"/>
      <c r="AB97" s="40"/>
      <c r="AC97" s="40"/>
      <c r="AD97" s="40"/>
      <c r="AE97" s="40"/>
      <c r="AR97" s="217" t="s">
        <v>237</v>
      </c>
      <c r="AT97" s="217" t="s">
        <v>139</v>
      </c>
      <c r="AU97" s="217" t="s">
        <v>86</v>
      </c>
      <c r="AY97" s="19" t="s">
        <v>136</v>
      </c>
      <c r="BE97" s="218">
        <f>IF(N97="základní",J97,0)</f>
        <v>0</v>
      </c>
      <c r="BF97" s="218">
        <f>IF(N97="snížená",J97,0)</f>
        <v>0</v>
      </c>
      <c r="BG97" s="218">
        <f>IF(N97="zákl. přenesená",J97,0)</f>
        <v>0</v>
      </c>
      <c r="BH97" s="218">
        <f>IF(N97="sníž. přenesená",J97,0)</f>
        <v>0</v>
      </c>
      <c r="BI97" s="218">
        <f>IF(N97="nulová",J97,0)</f>
        <v>0</v>
      </c>
      <c r="BJ97" s="19" t="s">
        <v>84</v>
      </c>
      <c r="BK97" s="218">
        <f>ROUND(I97*H97,2)</f>
        <v>0</v>
      </c>
      <c r="BL97" s="19" t="s">
        <v>237</v>
      </c>
      <c r="BM97" s="217" t="s">
        <v>1481</v>
      </c>
    </row>
    <row r="98" s="2" customFormat="1" ht="21.75" customHeight="1">
      <c r="A98" s="40"/>
      <c r="B98" s="41"/>
      <c r="C98" s="206" t="s">
        <v>137</v>
      </c>
      <c r="D98" s="206" t="s">
        <v>139</v>
      </c>
      <c r="E98" s="207" t="s">
        <v>1482</v>
      </c>
      <c r="F98" s="208" t="s">
        <v>1483</v>
      </c>
      <c r="G98" s="209" t="s">
        <v>259</v>
      </c>
      <c r="H98" s="210">
        <v>10</v>
      </c>
      <c r="I98" s="211"/>
      <c r="J98" s="212">
        <f>ROUND(I98*H98,2)</f>
        <v>0</v>
      </c>
      <c r="K98" s="208" t="s">
        <v>19</v>
      </c>
      <c r="L98" s="46"/>
      <c r="M98" s="213" t="s">
        <v>19</v>
      </c>
      <c r="N98" s="214" t="s">
        <v>47</v>
      </c>
      <c r="O98" s="86"/>
      <c r="P98" s="215">
        <f>O98*H98</f>
        <v>0</v>
      </c>
      <c r="Q98" s="215">
        <v>0</v>
      </c>
      <c r="R98" s="215">
        <f>Q98*H98</f>
        <v>0</v>
      </c>
      <c r="S98" s="215">
        <v>4.8000000000000001E-05</v>
      </c>
      <c r="T98" s="216">
        <f>S98*H98</f>
        <v>0.00048000000000000001</v>
      </c>
      <c r="U98" s="40"/>
      <c r="V98" s="40"/>
      <c r="W98" s="40"/>
      <c r="X98" s="40"/>
      <c r="Y98" s="40"/>
      <c r="Z98" s="40"/>
      <c r="AA98" s="40"/>
      <c r="AB98" s="40"/>
      <c r="AC98" s="40"/>
      <c r="AD98" s="40"/>
      <c r="AE98" s="40"/>
      <c r="AR98" s="217" t="s">
        <v>237</v>
      </c>
      <c r="AT98" s="217" t="s">
        <v>139</v>
      </c>
      <c r="AU98" s="217" t="s">
        <v>86</v>
      </c>
      <c r="AY98" s="19" t="s">
        <v>136</v>
      </c>
      <c r="BE98" s="218">
        <f>IF(N98="základní",J98,0)</f>
        <v>0</v>
      </c>
      <c r="BF98" s="218">
        <f>IF(N98="snížená",J98,0)</f>
        <v>0</v>
      </c>
      <c r="BG98" s="218">
        <f>IF(N98="zákl. přenesená",J98,0)</f>
        <v>0</v>
      </c>
      <c r="BH98" s="218">
        <f>IF(N98="sníž. přenesená",J98,0)</f>
        <v>0</v>
      </c>
      <c r="BI98" s="218">
        <f>IF(N98="nulová",J98,0)</f>
        <v>0</v>
      </c>
      <c r="BJ98" s="19" t="s">
        <v>84</v>
      </c>
      <c r="BK98" s="218">
        <f>ROUND(I98*H98,2)</f>
        <v>0</v>
      </c>
      <c r="BL98" s="19" t="s">
        <v>237</v>
      </c>
      <c r="BM98" s="217" t="s">
        <v>1484</v>
      </c>
    </row>
    <row r="99" s="2" customFormat="1" ht="21.75" customHeight="1">
      <c r="A99" s="40"/>
      <c r="B99" s="41"/>
      <c r="C99" s="206" t="s">
        <v>202</v>
      </c>
      <c r="D99" s="206" t="s">
        <v>139</v>
      </c>
      <c r="E99" s="207" t="s">
        <v>1485</v>
      </c>
      <c r="F99" s="208" t="s">
        <v>1486</v>
      </c>
      <c r="G99" s="209" t="s">
        <v>259</v>
      </c>
      <c r="H99" s="210">
        <v>20</v>
      </c>
      <c r="I99" s="211"/>
      <c r="J99" s="212">
        <f>ROUND(I99*H99,2)</f>
        <v>0</v>
      </c>
      <c r="K99" s="208" t="s">
        <v>19</v>
      </c>
      <c r="L99" s="46"/>
      <c r="M99" s="213" t="s">
        <v>19</v>
      </c>
      <c r="N99" s="214" t="s">
        <v>47</v>
      </c>
      <c r="O99" s="86"/>
      <c r="P99" s="215">
        <f>O99*H99</f>
        <v>0</v>
      </c>
      <c r="Q99" s="215">
        <v>0</v>
      </c>
      <c r="R99" s="215">
        <f>Q99*H99</f>
        <v>0</v>
      </c>
      <c r="S99" s="215">
        <v>0.001</v>
      </c>
      <c r="T99" s="216">
        <f>S99*H99</f>
        <v>0.02</v>
      </c>
      <c r="U99" s="40"/>
      <c r="V99" s="40"/>
      <c r="W99" s="40"/>
      <c r="X99" s="40"/>
      <c r="Y99" s="40"/>
      <c r="Z99" s="40"/>
      <c r="AA99" s="40"/>
      <c r="AB99" s="40"/>
      <c r="AC99" s="40"/>
      <c r="AD99" s="40"/>
      <c r="AE99" s="40"/>
      <c r="AR99" s="217" t="s">
        <v>237</v>
      </c>
      <c r="AT99" s="217" t="s">
        <v>139</v>
      </c>
      <c r="AU99" s="217" t="s">
        <v>86</v>
      </c>
      <c r="AY99" s="19" t="s">
        <v>136</v>
      </c>
      <c r="BE99" s="218">
        <f>IF(N99="základní",J99,0)</f>
        <v>0</v>
      </c>
      <c r="BF99" s="218">
        <f>IF(N99="snížená",J99,0)</f>
        <v>0</v>
      </c>
      <c r="BG99" s="218">
        <f>IF(N99="zákl. přenesená",J99,0)</f>
        <v>0</v>
      </c>
      <c r="BH99" s="218">
        <f>IF(N99="sníž. přenesená",J99,0)</f>
        <v>0</v>
      </c>
      <c r="BI99" s="218">
        <f>IF(N99="nulová",J99,0)</f>
        <v>0</v>
      </c>
      <c r="BJ99" s="19" t="s">
        <v>84</v>
      </c>
      <c r="BK99" s="218">
        <f>ROUND(I99*H99,2)</f>
        <v>0</v>
      </c>
      <c r="BL99" s="19" t="s">
        <v>237</v>
      </c>
      <c r="BM99" s="217" t="s">
        <v>1487</v>
      </c>
    </row>
    <row r="100" s="2" customFormat="1" ht="24.15" customHeight="1">
      <c r="A100" s="40"/>
      <c r="B100" s="41"/>
      <c r="C100" s="206" t="s">
        <v>210</v>
      </c>
      <c r="D100" s="206" t="s">
        <v>139</v>
      </c>
      <c r="E100" s="207" t="s">
        <v>1488</v>
      </c>
      <c r="F100" s="208" t="s">
        <v>1489</v>
      </c>
      <c r="G100" s="209" t="s">
        <v>259</v>
      </c>
      <c r="H100" s="210">
        <v>8</v>
      </c>
      <c r="I100" s="211"/>
      <c r="J100" s="212">
        <f>ROUND(I100*H100,2)</f>
        <v>0</v>
      </c>
      <c r="K100" s="208" t="s">
        <v>19</v>
      </c>
      <c r="L100" s="46"/>
      <c r="M100" s="213" t="s">
        <v>19</v>
      </c>
      <c r="N100" s="214" t="s">
        <v>47</v>
      </c>
      <c r="O100" s="86"/>
      <c r="P100" s="215">
        <f>O100*H100</f>
        <v>0</v>
      </c>
      <c r="Q100" s="215">
        <v>0</v>
      </c>
      <c r="R100" s="215">
        <f>Q100*H100</f>
        <v>0</v>
      </c>
      <c r="S100" s="215">
        <v>0.001</v>
      </c>
      <c r="T100" s="216">
        <f>S100*H100</f>
        <v>0.0080000000000000002</v>
      </c>
      <c r="U100" s="40"/>
      <c r="V100" s="40"/>
      <c r="W100" s="40"/>
      <c r="X100" s="40"/>
      <c r="Y100" s="40"/>
      <c r="Z100" s="40"/>
      <c r="AA100" s="40"/>
      <c r="AB100" s="40"/>
      <c r="AC100" s="40"/>
      <c r="AD100" s="40"/>
      <c r="AE100" s="40"/>
      <c r="AR100" s="217" t="s">
        <v>237</v>
      </c>
      <c r="AT100" s="217" t="s">
        <v>139</v>
      </c>
      <c r="AU100" s="217" t="s">
        <v>86</v>
      </c>
      <c r="AY100" s="19" t="s">
        <v>136</v>
      </c>
      <c r="BE100" s="218">
        <f>IF(N100="základní",J100,0)</f>
        <v>0</v>
      </c>
      <c r="BF100" s="218">
        <f>IF(N100="snížená",J100,0)</f>
        <v>0</v>
      </c>
      <c r="BG100" s="218">
        <f>IF(N100="zákl. přenesená",J100,0)</f>
        <v>0</v>
      </c>
      <c r="BH100" s="218">
        <f>IF(N100="sníž. přenesená",J100,0)</f>
        <v>0</v>
      </c>
      <c r="BI100" s="218">
        <f>IF(N100="nulová",J100,0)</f>
        <v>0</v>
      </c>
      <c r="BJ100" s="19" t="s">
        <v>84</v>
      </c>
      <c r="BK100" s="218">
        <f>ROUND(I100*H100,2)</f>
        <v>0</v>
      </c>
      <c r="BL100" s="19" t="s">
        <v>237</v>
      </c>
      <c r="BM100" s="217" t="s">
        <v>1490</v>
      </c>
    </row>
    <row r="101" s="2" customFormat="1" ht="16.5" customHeight="1">
      <c r="A101" s="40"/>
      <c r="B101" s="41"/>
      <c r="C101" s="206" t="s">
        <v>8</v>
      </c>
      <c r="D101" s="206" t="s">
        <v>139</v>
      </c>
      <c r="E101" s="207" t="s">
        <v>1491</v>
      </c>
      <c r="F101" s="208" t="s">
        <v>1492</v>
      </c>
      <c r="G101" s="209" t="s">
        <v>259</v>
      </c>
      <c r="H101" s="210">
        <v>7</v>
      </c>
      <c r="I101" s="211"/>
      <c r="J101" s="212">
        <f>ROUND(I101*H101,2)</f>
        <v>0</v>
      </c>
      <c r="K101" s="208" t="s">
        <v>19</v>
      </c>
      <c r="L101" s="46"/>
      <c r="M101" s="213" t="s">
        <v>19</v>
      </c>
      <c r="N101" s="214" t="s">
        <v>47</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237</v>
      </c>
      <c r="AT101" s="217" t="s">
        <v>139</v>
      </c>
      <c r="AU101" s="217" t="s">
        <v>86</v>
      </c>
      <c r="AY101" s="19" t="s">
        <v>136</v>
      </c>
      <c r="BE101" s="218">
        <f>IF(N101="základní",J101,0)</f>
        <v>0</v>
      </c>
      <c r="BF101" s="218">
        <f>IF(N101="snížená",J101,0)</f>
        <v>0</v>
      </c>
      <c r="BG101" s="218">
        <f>IF(N101="zákl. přenesená",J101,0)</f>
        <v>0</v>
      </c>
      <c r="BH101" s="218">
        <f>IF(N101="sníž. přenesená",J101,0)</f>
        <v>0</v>
      </c>
      <c r="BI101" s="218">
        <f>IF(N101="nulová",J101,0)</f>
        <v>0</v>
      </c>
      <c r="BJ101" s="19" t="s">
        <v>84</v>
      </c>
      <c r="BK101" s="218">
        <f>ROUND(I101*H101,2)</f>
        <v>0</v>
      </c>
      <c r="BL101" s="19" t="s">
        <v>237</v>
      </c>
      <c r="BM101" s="217" t="s">
        <v>1493</v>
      </c>
    </row>
    <row r="102" s="2" customFormat="1" ht="16.5" customHeight="1">
      <c r="A102" s="40"/>
      <c r="B102" s="41"/>
      <c r="C102" s="252" t="s">
        <v>220</v>
      </c>
      <c r="D102" s="252" t="s">
        <v>398</v>
      </c>
      <c r="E102" s="253" t="s">
        <v>1494</v>
      </c>
      <c r="F102" s="254" t="s">
        <v>1495</v>
      </c>
      <c r="G102" s="255" t="s">
        <v>259</v>
      </c>
      <c r="H102" s="256">
        <v>7</v>
      </c>
      <c r="I102" s="257"/>
      <c r="J102" s="258">
        <f>ROUND(I102*H102,2)</f>
        <v>0</v>
      </c>
      <c r="K102" s="254" t="s">
        <v>19</v>
      </c>
      <c r="L102" s="259"/>
      <c r="M102" s="260" t="s">
        <v>19</v>
      </c>
      <c r="N102" s="261" t="s">
        <v>47</v>
      </c>
      <c r="O102" s="86"/>
      <c r="P102" s="215">
        <f>O102*H102</f>
        <v>0</v>
      </c>
      <c r="Q102" s="215">
        <v>0.00027</v>
      </c>
      <c r="R102" s="215">
        <f>Q102*H102</f>
        <v>0.00189</v>
      </c>
      <c r="S102" s="215">
        <v>0</v>
      </c>
      <c r="T102" s="216">
        <f>S102*H102</f>
        <v>0</v>
      </c>
      <c r="U102" s="40"/>
      <c r="V102" s="40"/>
      <c r="W102" s="40"/>
      <c r="X102" s="40"/>
      <c r="Y102" s="40"/>
      <c r="Z102" s="40"/>
      <c r="AA102" s="40"/>
      <c r="AB102" s="40"/>
      <c r="AC102" s="40"/>
      <c r="AD102" s="40"/>
      <c r="AE102" s="40"/>
      <c r="AR102" s="217" t="s">
        <v>350</v>
      </c>
      <c r="AT102" s="217" t="s">
        <v>398</v>
      </c>
      <c r="AU102" s="217" t="s">
        <v>86</v>
      </c>
      <c r="AY102" s="19" t="s">
        <v>136</v>
      </c>
      <c r="BE102" s="218">
        <f>IF(N102="základní",J102,0)</f>
        <v>0</v>
      </c>
      <c r="BF102" s="218">
        <f>IF(N102="snížená",J102,0)</f>
        <v>0</v>
      </c>
      <c r="BG102" s="218">
        <f>IF(N102="zákl. přenesená",J102,0)</f>
        <v>0</v>
      </c>
      <c r="BH102" s="218">
        <f>IF(N102="sníž. přenesená",J102,0)</f>
        <v>0</v>
      </c>
      <c r="BI102" s="218">
        <f>IF(N102="nulová",J102,0)</f>
        <v>0</v>
      </c>
      <c r="BJ102" s="19" t="s">
        <v>84</v>
      </c>
      <c r="BK102" s="218">
        <f>ROUND(I102*H102,2)</f>
        <v>0</v>
      </c>
      <c r="BL102" s="19" t="s">
        <v>237</v>
      </c>
      <c r="BM102" s="217" t="s">
        <v>1496</v>
      </c>
    </row>
    <row r="103" s="2" customFormat="1" ht="24.15" customHeight="1">
      <c r="A103" s="40"/>
      <c r="B103" s="41"/>
      <c r="C103" s="206" t="s">
        <v>226</v>
      </c>
      <c r="D103" s="206" t="s">
        <v>139</v>
      </c>
      <c r="E103" s="207" t="s">
        <v>1497</v>
      </c>
      <c r="F103" s="208" t="s">
        <v>1498</v>
      </c>
      <c r="G103" s="209" t="s">
        <v>259</v>
      </c>
      <c r="H103" s="210">
        <v>1</v>
      </c>
      <c r="I103" s="211"/>
      <c r="J103" s="212">
        <f>ROUND(I103*H103,2)</f>
        <v>0</v>
      </c>
      <c r="K103" s="208" t="s">
        <v>19</v>
      </c>
      <c r="L103" s="46"/>
      <c r="M103" s="213" t="s">
        <v>19</v>
      </c>
      <c r="N103" s="214" t="s">
        <v>47</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237</v>
      </c>
      <c r="AT103" s="217" t="s">
        <v>139</v>
      </c>
      <c r="AU103" s="217" t="s">
        <v>86</v>
      </c>
      <c r="AY103" s="19" t="s">
        <v>136</v>
      </c>
      <c r="BE103" s="218">
        <f>IF(N103="základní",J103,0)</f>
        <v>0</v>
      </c>
      <c r="BF103" s="218">
        <f>IF(N103="snížená",J103,0)</f>
        <v>0</v>
      </c>
      <c r="BG103" s="218">
        <f>IF(N103="zákl. přenesená",J103,0)</f>
        <v>0</v>
      </c>
      <c r="BH103" s="218">
        <f>IF(N103="sníž. přenesená",J103,0)</f>
        <v>0</v>
      </c>
      <c r="BI103" s="218">
        <f>IF(N103="nulová",J103,0)</f>
        <v>0</v>
      </c>
      <c r="BJ103" s="19" t="s">
        <v>84</v>
      </c>
      <c r="BK103" s="218">
        <f>ROUND(I103*H103,2)</f>
        <v>0</v>
      </c>
      <c r="BL103" s="19" t="s">
        <v>237</v>
      </c>
      <c r="BM103" s="217" t="s">
        <v>1499</v>
      </c>
    </row>
    <row r="104" s="2" customFormat="1" ht="16.5" customHeight="1">
      <c r="A104" s="40"/>
      <c r="B104" s="41"/>
      <c r="C104" s="252" t="s">
        <v>231</v>
      </c>
      <c r="D104" s="252" t="s">
        <v>398</v>
      </c>
      <c r="E104" s="253" t="s">
        <v>1500</v>
      </c>
      <c r="F104" s="254" t="s">
        <v>1501</v>
      </c>
      <c r="G104" s="255" t="s">
        <v>259</v>
      </c>
      <c r="H104" s="256">
        <v>1</v>
      </c>
      <c r="I104" s="257"/>
      <c r="J104" s="258">
        <f>ROUND(I104*H104,2)</f>
        <v>0</v>
      </c>
      <c r="K104" s="254" t="s">
        <v>19</v>
      </c>
      <c r="L104" s="259"/>
      <c r="M104" s="260" t="s">
        <v>19</v>
      </c>
      <c r="N104" s="261" t="s">
        <v>47</v>
      </c>
      <c r="O104" s="86"/>
      <c r="P104" s="215">
        <f>O104*H104</f>
        <v>0</v>
      </c>
      <c r="Q104" s="215">
        <v>0.0012999999999999999</v>
      </c>
      <c r="R104" s="215">
        <f>Q104*H104</f>
        <v>0.0012999999999999999</v>
      </c>
      <c r="S104" s="215">
        <v>0</v>
      </c>
      <c r="T104" s="216">
        <f>S104*H104</f>
        <v>0</v>
      </c>
      <c r="U104" s="40"/>
      <c r="V104" s="40"/>
      <c r="W104" s="40"/>
      <c r="X104" s="40"/>
      <c r="Y104" s="40"/>
      <c r="Z104" s="40"/>
      <c r="AA104" s="40"/>
      <c r="AB104" s="40"/>
      <c r="AC104" s="40"/>
      <c r="AD104" s="40"/>
      <c r="AE104" s="40"/>
      <c r="AR104" s="217" t="s">
        <v>350</v>
      </c>
      <c r="AT104" s="217" t="s">
        <v>398</v>
      </c>
      <c r="AU104" s="217" t="s">
        <v>86</v>
      </c>
      <c r="AY104" s="19" t="s">
        <v>136</v>
      </c>
      <c r="BE104" s="218">
        <f>IF(N104="základní",J104,0)</f>
        <v>0</v>
      </c>
      <c r="BF104" s="218">
        <f>IF(N104="snížená",J104,0)</f>
        <v>0</v>
      </c>
      <c r="BG104" s="218">
        <f>IF(N104="zákl. přenesená",J104,0)</f>
        <v>0</v>
      </c>
      <c r="BH104" s="218">
        <f>IF(N104="sníž. přenesená",J104,0)</f>
        <v>0</v>
      </c>
      <c r="BI104" s="218">
        <f>IF(N104="nulová",J104,0)</f>
        <v>0</v>
      </c>
      <c r="BJ104" s="19" t="s">
        <v>84</v>
      </c>
      <c r="BK104" s="218">
        <f>ROUND(I104*H104,2)</f>
        <v>0</v>
      </c>
      <c r="BL104" s="19" t="s">
        <v>237</v>
      </c>
      <c r="BM104" s="217" t="s">
        <v>1502</v>
      </c>
    </row>
    <row r="105" s="2" customFormat="1" ht="24.15" customHeight="1">
      <c r="A105" s="40"/>
      <c r="B105" s="41"/>
      <c r="C105" s="206" t="s">
        <v>237</v>
      </c>
      <c r="D105" s="206" t="s">
        <v>139</v>
      </c>
      <c r="E105" s="207" t="s">
        <v>1503</v>
      </c>
      <c r="F105" s="208" t="s">
        <v>1504</v>
      </c>
      <c r="G105" s="209" t="s">
        <v>259</v>
      </c>
      <c r="H105" s="210">
        <v>53</v>
      </c>
      <c r="I105" s="211"/>
      <c r="J105" s="212">
        <f>ROUND(I105*H105,2)</f>
        <v>0</v>
      </c>
      <c r="K105" s="208" t="s">
        <v>19</v>
      </c>
      <c r="L105" s="46"/>
      <c r="M105" s="213" t="s">
        <v>19</v>
      </c>
      <c r="N105" s="214" t="s">
        <v>47</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237</v>
      </c>
      <c r="AT105" s="217" t="s">
        <v>139</v>
      </c>
      <c r="AU105" s="217" t="s">
        <v>86</v>
      </c>
      <c r="AY105" s="19" t="s">
        <v>136</v>
      </c>
      <c r="BE105" s="218">
        <f>IF(N105="základní",J105,0)</f>
        <v>0</v>
      </c>
      <c r="BF105" s="218">
        <f>IF(N105="snížená",J105,0)</f>
        <v>0</v>
      </c>
      <c r="BG105" s="218">
        <f>IF(N105="zákl. přenesená",J105,0)</f>
        <v>0</v>
      </c>
      <c r="BH105" s="218">
        <f>IF(N105="sníž. přenesená",J105,0)</f>
        <v>0</v>
      </c>
      <c r="BI105" s="218">
        <f>IF(N105="nulová",J105,0)</f>
        <v>0</v>
      </c>
      <c r="BJ105" s="19" t="s">
        <v>84</v>
      </c>
      <c r="BK105" s="218">
        <f>ROUND(I105*H105,2)</f>
        <v>0</v>
      </c>
      <c r="BL105" s="19" t="s">
        <v>237</v>
      </c>
      <c r="BM105" s="217" t="s">
        <v>1505</v>
      </c>
    </row>
    <row r="106" s="2" customFormat="1" ht="16.5" customHeight="1">
      <c r="A106" s="40"/>
      <c r="B106" s="41"/>
      <c r="C106" s="252" t="s">
        <v>242</v>
      </c>
      <c r="D106" s="252" t="s">
        <v>398</v>
      </c>
      <c r="E106" s="253" t="s">
        <v>1506</v>
      </c>
      <c r="F106" s="254" t="s">
        <v>1507</v>
      </c>
      <c r="G106" s="255" t="s">
        <v>259</v>
      </c>
      <c r="H106" s="256">
        <v>53</v>
      </c>
      <c r="I106" s="257"/>
      <c r="J106" s="258">
        <f>ROUND(I106*H106,2)</f>
        <v>0</v>
      </c>
      <c r="K106" s="254" t="s">
        <v>19</v>
      </c>
      <c r="L106" s="259"/>
      <c r="M106" s="260" t="s">
        <v>19</v>
      </c>
      <c r="N106" s="261" t="s">
        <v>47</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350</v>
      </c>
      <c r="AT106" s="217" t="s">
        <v>398</v>
      </c>
      <c r="AU106" s="217" t="s">
        <v>86</v>
      </c>
      <c r="AY106" s="19" t="s">
        <v>136</v>
      </c>
      <c r="BE106" s="218">
        <f>IF(N106="základní",J106,0)</f>
        <v>0</v>
      </c>
      <c r="BF106" s="218">
        <f>IF(N106="snížená",J106,0)</f>
        <v>0</v>
      </c>
      <c r="BG106" s="218">
        <f>IF(N106="zákl. přenesená",J106,0)</f>
        <v>0</v>
      </c>
      <c r="BH106" s="218">
        <f>IF(N106="sníž. přenesená",J106,0)</f>
        <v>0</v>
      </c>
      <c r="BI106" s="218">
        <f>IF(N106="nulová",J106,0)</f>
        <v>0</v>
      </c>
      <c r="BJ106" s="19" t="s">
        <v>84</v>
      </c>
      <c r="BK106" s="218">
        <f>ROUND(I106*H106,2)</f>
        <v>0</v>
      </c>
      <c r="BL106" s="19" t="s">
        <v>237</v>
      </c>
      <c r="BM106" s="217" t="s">
        <v>1508</v>
      </c>
    </row>
    <row r="107" s="2" customFormat="1" ht="16.5" customHeight="1">
      <c r="A107" s="40"/>
      <c r="B107" s="41"/>
      <c r="C107" s="206" t="s">
        <v>247</v>
      </c>
      <c r="D107" s="206" t="s">
        <v>139</v>
      </c>
      <c r="E107" s="207" t="s">
        <v>1509</v>
      </c>
      <c r="F107" s="208" t="s">
        <v>1510</v>
      </c>
      <c r="G107" s="209" t="s">
        <v>259</v>
      </c>
      <c r="H107" s="210">
        <v>1</v>
      </c>
      <c r="I107" s="211"/>
      <c r="J107" s="212">
        <f>ROUND(I107*H107,2)</f>
        <v>0</v>
      </c>
      <c r="K107" s="208" t="s">
        <v>19</v>
      </c>
      <c r="L107" s="46"/>
      <c r="M107" s="213" t="s">
        <v>19</v>
      </c>
      <c r="N107" s="214" t="s">
        <v>47</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237</v>
      </c>
      <c r="AT107" s="217" t="s">
        <v>139</v>
      </c>
      <c r="AU107" s="217" t="s">
        <v>86</v>
      </c>
      <c r="AY107" s="19" t="s">
        <v>136</v>
      </c>
      <c r="BE107" s="218">
        <f>IF(N107="základní",J107,0)</f>
        <v>0</v>
      </c>
      <c r="BF107" s="218">
        <f>IF(N107="snížená",J107,0)</f>
        <v>0</v>
      </c>
      <c r="BG107" s="218">
        <f>IF(N107="zákl. přenesená",J107,0)</f>
        <v>0</v>
      </c>
      <c r="BH107" s="218">
        <f>IF(N107="sníž. přenesená",J107,0)</f>
        <v>0</v>
      </c>
      <c r="BI107" s="218">
        <f>IF(N107="nulová",J107,0)</f>
        <v>0</v>
      </c>
      <c r="BJ107" s="19" t="s">
        <v>84</v>
      </c>
      <c r="BK107" s="218">
        <f>ROUND(I107*H107,2)</f>
        <v>0</v>
      </c>
      <c r="BL107" s="19" t="s">
        <v>237</v>
      </c>
      <c r="BM107" s="217" t="s">
        <v>1511</v>
      </c>
    </row>
    <row r="108" s="2" customFormat="1" ht="16.5" customHeight="1">
      <c r="A108" s="40"/>
      <c r="B108" s="41"/>
      <c r="C108" s="206" t="s">
        <v>256</v>
      </c>
      <c r="D108" s="206" t="s">
        <v>139</v>
      </c>
      <c r="E108" s="207" t="s">
        <v>1512</v>
      </c>
      <c r="F108" s="208" t="s">
        <v>1513</v>
      </c>
      <c r="G108" s="209" t="s">
        <v>213</v>
      </c>
      <c r="H108" s="210">
        <v>0.035000000000000003</v>
      </c>
      <c r="I108" s="211"/>
      <c r="J108" s="212">
        <f>ROUND(I108*H108,2)</f>
        <v>0</v>
      </c>
      <c r="K108" s="208" t="s">
        <v>19</v>
      </c>
      <c r="L108" s="46"/>
      <c r="M108" s="213" t="s">
        <v>19</v>
      </c>
      <c r="N108" s="214" t="s">
        <v>47</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237</v>
      </c>
      <c r="AT108" s="217" t="s">
        <v>139</v>
      </c>
      <c r="AU108" s="217" t="s">
        <v>86</v>
      </c>
      <c r="AY108" s="19" t="s">
        <v>136</v>
      </c>
      <c r="BE108" s="218">
        <f>IF(N108="základní",J108,0)</f>
        <v>0</v>
      </c>
      <c r="BF108" s="218">
        <f>IF(N108="snížená",J108,0)</f>
        <v>0</v>
      </c>
      <c r="BG108" s="218">
        <f>IF(N108="zákl. přenesená",J108,0)</f>
        <v>0</v>
      </c>
      <c r="BH108" s="218">
        <f>IF(N108="sníž. přenesená",J108,0)</f>
        <v>0</v>
      </c>
      <c r="BI108" s="218">
        <f>IF(N108="nulová",J108,0)</f>
        <v>0</v>
      </c>
      <c r="BJ108" s="19" t="s">
        <v>84</v>
      </c>
      <c r="BK108" s="218">
        <f>ROUND(I108*H108,2)</f>
        <v>0</v>
      </c>
      <c r="BL108" s="19" t="s">
        <v>237</v>
      </c>
      <c r="BM108" s="217" t="s">
        <v>1514</v>
      </c>
    </row>
    <row r="109" s="12" customFormat="1" ht="25.92" customHeight="1">
      <c r="A109" s="12"/>
      <c r="B109" s="190"/>
      <c r="C109" s="191"/>
      <c r="D109" s="192" t="s">
        <v>75</v>
      </c>
      <c r="E109" s="193" t="s">
        <v>398</v>
      </c>
      <c r="F109" s="193" t="s">
        <v>1515</v>
      </c>
      <c r="G109" s="191"/>
      <c r="H109" s="191"/>
      <c r="I109" s="194"/>
      <c r="J109" s="195">
        <f>BK109</f>
        <v>0</v>
      </c>
      <c r="K109" s="191"/>
      <c r="L109" s="196"/>
      <c r="M109" s="197"/>
      <c r="N109" s="198"/>
      <c r="O109" s="198"/>
      <c r="P109" s="199">
        <f>P110</f>
        <v>0</v>
      </c>
      <c r="Q109" s="198"/>
      <c r="R109" s="199">
        <f>R110</f>
        <v>0.00052000000000000006</v>
      </c>
      <c r="S109" s="198"/>
      <c r="T109" s="200">
        <f>T110</f>
        <v>0.055440000000000003</v>
      </c>
      <c r="U109" s="12"/>
      <c r="V109" s="12"/>
      <c r="W109" s="12"/>
      <c r="X109" s="12"/>
      <c r="Y109" s="12"/>
      <c r="Z109" s="12"/>
      <c r="AA109" s="12"/>
      <c r="AB109" s="12"/>
      <c r="AC109" s="12"/>
      <c r="AD109" s="12"/>
      <c r="AE109" s="12"/>
      <c r="AR109" s="201" t="s">
        <v>154</v>
      </c>
      <c r="AT109" s="202" t="s">
        <v>75</v>
      </c>
      <c r="AU109" s="202" t="s">
        <v>76</v>
      </c>
      <c r="AY109" s="201" t="s">
        <v>136</v>
      </c>
      <c r="BK109" s="203">
        <f>BK110</f>
        <v>0</v>
      </c>
    </row>
    <row r="110" s="12" customFormat="1" ht="22.8" customHeight="1">
      <c r="A110" s="12"/>
      <c r="B110" s="190"/>
      <c r="C110" s="191"/>
      <c r="D110" s="192" t="s">
        <v>75</v>
      </c>
      <c r="E110" s="204" t="s">
        <v>1516</v>
      </c>
      <c r="F110" s="204" t="s">
        <v>1517</v>
      </c>
      <c r="G110" s="191"/>
      <c r="H110" s="191"/>
      <c r="I110" s="194"/>
      <c r="J110" s="205">
        <f>BK110</f>
        <v>0</v>
      </c>
      <c r="K110" s="191"/>
      <c r="L110" s="196"/>
      <c r="M110" s="197"/>
      <c r="N110" s="198"/>
      <c r="O110" s="198"/>
      <c r="P110" s="199">
        <f>SUM(P111:P112)</f>
        <v>0</v>
      </c>
      <c r="Q110" s="198"/>
      <c r="R110" s="199">
        <f>SUM(R111:R112)</f>
        <v>0.00052000000000000006</v>
      </c>
      <c r="S110" s="198"/>
      <c r="T110" s="200">
        <f>SUM(T111:T112)</f>
        <v>0.055440000000000003</v>
      </c>
      <c r="U110" s="12"/>
      <c r="V110" s="12"/>
      <c r="W110" s="12"/>
      <c r="X110" s="12"/>
      <c r="Y110" s="12"/>
      <c r="Z110" s="12"/>
      <c r="AA110" s="12"/>
      <c r="AB110" s="12"/>
      <c r="AC110" s="12"/>
      <c r="AD110" s="12"/>
      <c r="AE110" s="12"/>
      <c r="AR110" s="201" t="s">
        <v>154</v>
      </c>
      <c r="AT110" s="202" t="s">
        <v>75</v>
      </c>
      <c r="AU110" s="202" t="s">
        <v>84</v>
      </c>
      <c r="AY110" s="201" t="s">
        <v>136</v>
      </c>
      <c r="BK110" s="203">
        <f>SUM(BK111:BK112)</f>
        <v>0</v>
      </c>
    </row>
    <row r="111" s="2" customFormat="1" ht="16.5" customHeight="1">
      <c r="A111" s="40"/>
      <c r="B111" s="41"/>
      <c r="C111" s="206" t="s">
        <v>262</v>
      </c>
      <c r="D111" s="206" t="s">
        <v>139</v>
      </c>
      <c r="E111" s="207" t="s">
        <v>1518</v>
      </c>
      <c r="F111" s="208" t="s">
        <v>1519</v>
      </c>
      <c r="G111" s="209" t="s">
        <v>259</v>
      </c>
      <c r="H111" s="210">
        <v>4</v>
      </c>
      <c r="I111" s="211"/>
      <c r="J111" s="212">
        <f>ROUND(I111*H111,2)</f>
        <v>0</v>
      </c>
      <c r="K111" s="208" t="s">
        <v>19</v>
      </c>
      <c r="L111" s="46"/>
      <c r="M111" s="213" t="s">
        <v>19</v>
      </c>
      <c r="N111" s="214" t="s">
        <v>47</v>
      </c>
      <c r="O111" s="86"/>
      <c r="P111" s="215">
        <f>O111*H111</f>
        <v>0</v>
      </c>
      <c r="Q111" s="215">
        <v>0</v>
      </c>
      <c r="R111" s="215">
        <f>Q111*H111</f>
        <v>0</v>
      </c>
      <c r="S111" s="215">
        <v>0.00085999999999999998</v>
      </c>
      <c r="T111" s="216">
        <f>S111*H111</f>
        <v>0.0034399999999999999</v>
      </c>
      <c r="U111" s="40"/>
      <c r="V111" s="40"/>
      <c r="W111" s="40"/>
      <c r="X111" s="40"/>
      <c r="Y111" s="40"/>
      <c r="Z111" s="40"/>
      <c r="AA111" s="40"/>
      <c r="AB111" s="40"/>
      <c r="AC111" s="40"/>
      <c r="AD111" s="40"/>
      <c r="AE111" s="40"/>
      <c r="AR111" s="217" t="s">
        <v>671</v>
      </c>
      <c r="AT111" s="217" t="s">
        <v>139</v>
      </c>
      <c r="AU111" s="217" t="s">
        <v>86</v>
      </c>
      <c r="AY111" s="19" t="s">
        <v>136</v>
      </c>
      <c r="BE111" s="218">
        <f>IF(N111="základní",J111,0)</f>
        <v>0</v>
      </c>
      <c r="BF111" s="218">
        <f>IF(N111="snížená",J111,0)</f>
        <v>0</v>
      </c>
      <c r="BG111" s="218">
        <f>IF(N111="zákl. přenesená",J111,0)</f>
        <v>0</v>
      </c>
      <c r="BH111" s="218">
        <f>IF(N111="sníž. přenesená",J111,0)</f>
        <v>0</v>
      </c>
      <c r="BI111" s="218">
        <f>IF(N111="nulová",J111,0)</f>
        <v>0</v>
      </c>
      <c r="BJ111" s="19" t="s">
        <v>84</v>
      </c>
      <c r="BK111" s="218">
        <f>ROUND(I111*H111,2)</f>
        <v>0</v>
      </c>
      <c r="BL111" s="19" t="s">
        <v>671</v>
      </c>
      <c r="BM111" s="217" t="s">
        <v>1520</v>
      </c>
    </row>
    <row r="112" s="2" customFormat="1" ht="16.5" customHeight="1">
      <c r="A112" s="40"/>
      <c r="B112" s="41"/>
      <c r="C112" s="206" t="s">
        <v>7</v>
      </c>
      <c r="D112" s="206" t="s">
        <v>139</v>
      </c>
      <c r="E112" s="207" t="s">
        <v>1521</v>
      </c>
      <c r="F112" s="208" t="s">
        <v>1522</v>
      </c>
      <c r="G112" s="209" t="s">
        <v>198</v>
      </c>
      <c r="H112" s="210">
        <v>26</v>
      </c>
      <c r="I112" s="211"/>
      <c r="J112" s="212">
        <f>ROUND(I112*H112,2)</f>
        <v>0</v>
      </c>
      <c r="K112" s="208" t="s">
        <v>19</v>
      </c>
      <c r="L112" s="46"/>
      <c r="M112" s="213" t="s">
        <v>19</v>
      </c>
      <c r="N112" s="214" t="s">
        <v>47</v>
      </c>
      <c r="O112" s="86"/>
      <c r="P112" s="215">
        <f>O112*H112</f>
        <v>0</v>
      </c>
      <c r="Q112" s="215">
        <v>2.0000000000000002E-05</v>
      </c>
      <c r="R112" s="215">
        <f>Q112*H112</f>
        <v>0.00052000000000000006</v>
      </c>
      <c r="S112" s="215">
        <v>0.002</v>
      </c>
      <c r="T112" s="216">
        <f>S112*H112</f>
        <v>0.052000000000000005</v>
      </c>
      <c r="U112" s="40"/>
      <c r="V112" s="40"/>
      <c r="W112" s="40"/>
      <c r="X112" s="40"/>
      <c r="Y112" s="40"/>
      <c r="Z112" s="40"/>
      <c r="AA112" s="40"/>
      <c r="AB112" s="40"/>
      <c r="AC112" s="40"/>
      <c r="AD112" s="40"/>
      <c r="AE112" s="40"/>
      <c r="AR112" s="217" t="s">
        <v>671</v>
      </c>
      <c r="AT112" s="217" t="s">
        <v>139</v>
      </c>
      <c r="AU112" s="217" t="s">
        <v>86</v>
      </c>
      <c r="AY112" s="19" t="s">
        <v>136</v>
      </c>
      <c r="BE112" s="218">
        <f>IF(N112="základní",J112,0)</f>
        <v>0</v>
      </c>
      <c r="BF112" s="218">
        <f>IF(N112="snížená",J112,0)</f>
        <v>0</v>
      </c>
      <c r="BG112" s="218">
        <f>IF(N112="zákl. přenesená",J112,0)</f>
        <v>0</v>
      </c>
      <c r="BH112" s="218">
        <f>IF(N112="sníž. přenesená",J112,0)</f>
        <v>0</v>
      </c>
      <c r="BI112" s="218">
        <f>IF(N112="nulová",J112,0)</f>
        <v>0</v>
      </c>
      <c r="BJ112" s="19" t="s">
        <v>84</v>
      </c>
      <c r="BK112" s="218">
        <f>ROUND(I112*H112,2)</f>
        <v>0</v>
      </c>
      <c r="BL112" s="19" t="s">
        <v>671</v>
      </c>
      <c r="BM112" s="217" t="s">
        <v>1523</v>
      </c>
    </row>
    <row r="113" s="12" customFormat="1" ht="25.92" customHeight="1">
      <c r="A113" s="12"/>
      <c r="B113" s="190"/>
      <c r="C113" s="191"/>
      <c r="D113" s="192" t="s">
        <v>75</v>
      </c>
      <c r="E113" s="193" t="s">
        <v>1410</v>
      </c>
      <c r="F113" s="193" t="s">
        <v>1411</v>
      </c>
      <c r="G113" s="191"/>
      <c r="H113" s="191"/>
      <c r="I113" s="194"/>
      <c r="J113" s="195">
        <f>BK113</f>
        <v>0</v>
      </c>
      <c r="K113" s="191"/>
      <c r="L113" s="196"/>
      <c r="M113" s="197"/>
      <c r="N113" s="198"/>
      <c r="O113" s="198"/>
      <c r="P113" s="199">
        <f>P114</f>
        <v>0</v>
      </c>
      <c r="Q113" s="198"/>
      <c r="R113" s="199">
        <f>R114</f>
        <v>0</v>
      </c>
      <c r="S113" s="198"/>
      <c r="T113" s="200">
        <f>T114</f>
        <v>0</v>
      </c>
      <c r="U113" s="12"/>
      <c r="V113" s="12"/>
      <c r="W113" s="12"/>
      <c r="X113" s="12"/>
      <c r="Y113" s="12"/>
      <c r="Z113" s="12"/>
      <c r="AA113" s="12"/>
      <c r="AB113" s="12"/>
      <c r="AC113" s="12"/>
      <c r="AD113" s="12"/>
      <c r="AE113" s="12"/>
      <c r="AR113" s="201" t="s">
        <v>144</v>
      </c>
      <c r="AT113" s="202" t="s">
        <v>75</v>
      </c>
      <c r="AU113" s="202" t="s">
        <v>76</v>
      </c>
      <c r="AY113" s="201" t="s">
        <v>136</v>
      </c>
      <c r="BK113" s="203">
        <f>BK114</f>
        <v>0</v>
      </c>
    </row>
    <row r="114" s="2" customFormat="1" ht="16.5" customHeight="1">
      <c r="A114" s="40"/>
      <c r="B114" s="41"/>
      <c r="C114" s="206" t="s">
        <v>276</v>
      </c>
      <c r="D114" s="206" t="s">
        <v>139</v>
      </c>
      <c r="E114" s="207" t="s">
        <v>1524</v>
      </c>
      <c r="F114" s="208" t="s">
        <v>1525</v>
      </c>
      <c r="G114" s="209" t="s">
        <v>1415</v>
      </c>
      <c r="H114" s="210">
        <v>8</v>
      </c>
      <c r="I114" s="211"/>
      <c r="J114" s="212">
        <f>ROUND(I114*H114,2)</f>
        <v>0</v>
      </c>
      <c r="K114" s="208" t="s">
        <v>19</v>
      </c>
      <c r="L114" s="46"/>
      <c r="M114" s="213" t="s">
        <v>19</v>
      </c>
      <c r="N114" s="214" t="s">
        <v>47</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1526</v>
      </c>
      <c r="AT114" s="217" t="s">
        <v>139</v>
      </c>
      <c r="AU114" s="217" t="s">
        <v>84</v>
      </c>
      <c r="AY114" s="19" t="s">
        <v>136</v>
      </c>
      <c r="BE114" s="218">
        <f>IF(N114="základní",J114,0)</f>
        <v>0</v>
      </c>
      <c r="BF114" s="218">
        <f>IF(N114="snížená",J114,0)</f>
        <v>0</v>
      </c>
      <c r="BG114" s="218">
        <f>IF(N114="zákl. přenesená",J114,0)</f>
        <v>0</v>
      </c>
      <c r="BH114" s="218">
        <f>IF(N114="sníž. přenesená",J114,0)</f>
        <v>0</v>
      </c>
      <c r="BI114" s="218">
        <f>IF(N114="nulová",J114,0)</f>
        <v>0</v>
      </c>
      <c r="BJ114" s="19" t="s">
        <v>84</v>
      </c>
      <c r="BK114" s="218">
        <f>ROUND(I114*H114,2)</f>
        <v>0</v>
      </c>
      <c r="BL114" s="19" t="s">
        <v>1526</v>
      </c>
      <c r="BM114" s="217" t="s">
        <v>1527</v>
      </c>
    </row>
    <row r="115" s="12" customFormat="1" ht="25.92" customHeight="1">
      <c r="A115" s="12"/>
      <c r="B115" s="190"/>
      <c r="C115" s="191"/>
      <c r="D115" s="192" t="s">
        <v>75</v>
      </c>
      <c r="E115" s="193" t="s">
        <v>100</v>
      </c>
      <c r="F115" s="193" t="s">
        <v>1528</v>
      </c>
      <c r="G115" s="191"/>
      <c r="H115" s="191"/>
      <c r="I115" s="194"/>
      <c r="J115" s="195">
        <f>BK115</f>
        <v>0</v>
      </c>
      <c r="K115" s="191"/>
      <c r="L115" s="196"/>
      <c r="M115" s="197"/>
      <c r="N115" s="198"/>
      <c r="O115" s="198"/>
      <c r="P115" s="199">
        <f>P116</f>
        <v>0</v>
      </c>
      <c r="Q115" s="198"/>
      <c r="R115" s="199">
        <f>R116</f>
        <v>0</v>
      </c>
      <c r="S115" s="198"/>
      <c r="T115" s="200">
        <f>T116</f>
        <v>0</v>
      </c>
      <c r="U115" s="12"/>
      <c r="V115" s="12"/>
      <c r="W115" s="12"/>
      <c r="X115" s="12"/>
      <c r="Y115" s="12"/>
      <c r="Z115" s="12"/>
      <c r="AA115" s="12"/>
      <c r="AB115" s="12"/>
      <c r="AC115" s="12"/>
      <c r="AD115" s="12"/>
      <c r="AE115" s="12"/>
      <c r="AR115" s="201" t="s">
        <v>163</v>
      </c>
      <c r="AT115" s="202" t="s">
        <v>75</v>
      </c>
      <c r="AU115" s="202" t="s">
        <v>76</v>
      </c>
      <c r="AY115" s="201" t="s">
        <v>136</v>
      </c>
      <c r="BK115" s="203">
        <f>BK116</f>
        <v>0</v>
      </c>
    </row>
    <row r="116" s="12" customFormat="1" ht="22.8" customHeight="1">
      <c r="A116" s="12"/>
      <c r="B116" s="190"/>
      <c r="C116" s="191"/>
      <c r="D116" s="192" t="s">
        <v>75</v>
      </c>
      <c r="E116" s="204" t="s">
        <v>1529</v>
      </c>
      <c r="F116" s="204" t="s">
        <v>1530</v>
      </c>
      <c r="G116" s="191"/>
      <c r="H116" s="191"/>
      <c r="I116" s="194"/>
      <c r="J116" s="205">
        <f>BK116</f>
        <v>0</v>
      </c>
      <c r="K116" s="191"/>
      <c r="L116" s="196"/>
      <c r="M116" s="197"/>
      <c r="N116" s="198"/>
      <c r="O116" s="198"/>
      <c r="P116" s="199">
        <f>P117</f>
        <v>0</v>
      </c>
      <c r="Q116" s="198"/>
      <c r="R116" s="199">
        <f>R117</f>
        <v>0</v>
      </c>
      <c r="S116" s="198"/>
      <c r="T116" s="200">
        <f>T117</f>
        <v>0</v>
      </c>
      <c r="U116" s="12"/>
      <c r="V116" s="12"/>
      <c r="W116" s="12"/>
      <c r="X116" s="12"/>
      <c r="Y116" s="12"/>
      <c r="Z116" s="12"/>
      <c r="AA116" s="12"/>
      <c r="AB116" s="12"/>
      <c r="AC116" s="12"/>
      <c r="AD116" s="12"/>
      <c r="AE116" s="12"/>
      <c r="AR116" s="201" t="s">
        <v>163</v>
      </c>
      <c r="AT116" s="202" t="s">
        <v>75</v>
      </c>
      <c r="AU116" s="202" t="s">
        <v>84</v>
      </c>
      <c r="AY116" s="201" t="s">
        <v>136</v>
      </c>
      <c r="BK116" s="203">
        <f>BK117</f>
        <v>0</v>
      </c>
    </row>
    <row r="117" s="2" customFormat="1" ht="16.5" customHeight="1">
      <c r="A117" s="40"/>
      <c r="B117" s="41"/>
      <c r="C117" s="206" t="s">
        <v>286</v>
      </c>
      <c r="D117" s="206" t="s">
        <v>139</v>
      </c>
      <c r="E117" s="207" t="s">
        <v>1531</v>
      </c>
      <c r="F117" s="208" t="s">
        <v>1532</v>
      </c>
      <c r="G117" s="209" t="s">
        <v>1533</v>
      </c>
      <c r="H117" s="210">
        <v>10000</v>
      </c>
      <c r="I117" s="211"/>
      <c r="J117" s="212">
        <f>ROUND(I117*H117,2)</f>
        <v>0</v>
      </c>
      <c r="K117" s="208" t="s">
        <v>19</v>
      </c>
      <c r="L117" s="46"/>
      <c r="M117" s="262" t="s">
        <v>19</v>
      </c>
      <c r="N117" s="263" t="s">
        <v>47</v>
      </c>
      <c r="O117" s="250"/>
      <c r="P117" s="264">
        <f>O117*H117</f>
        <v>0</v>
      </c>
      <c r="Q117" s="264">
        <v>0</v>
      </c>
      <c r="R117" s="264">
        <f>Q117*H117</f>
        <v>0</v>
      </c>
      <c r="S117" s="264">
        <v>0</v>
      </c>
      <c r="T117" s="265">
        <f>S117*H117</f>
        <v>0</v>
      </c>
      <c r="U117" s="40"/>
      <c r="V117" s="40"/>
      <c r="W117" s="40"/>
      <c r="X117" s="40"/>
      <c r="Y117" s="40"/>
      <c r="Z117" s="40"/>
      <c r="AA117" s="40"/>
      <c r="AB117" s="40"/>
      <c r="AC117" s="40"/>
      <c r="AD117" s="40"/>
      <c r="AE117" s="40"/>
      <c r="AR117" s="217" t="s">
        <v>1534</v>
      </c>
      <c r="AT117" s="217" t="s">
        <v>139</v>
      </c>
      <c r="AU117" s="217" t="s">
        <v>86</v>
      </c>
      <c r="AY117" s="19" t="s">
        <v>136</v>
      </c>
      <c r="BE117" s="218">
        <f>IF(N117="základní",J117,0)</f>
        <v>0</v>
      </c>
      <c r="BF117" s="218">
        <f>IF(N117="snížená",J117,0)</f>
        <v>0</v>
      </c>
      <c r="BG117" s="218">
        <f>IF(N117="zákl. přenesená",J117,0)</f>
        <v>0</v>
      </c>
      <c r="BH117" s="218">
        <f>IF(N117="sníž. přenesená",J117,0)</f>
        <v>0</v>
      </c>
      <c r="BI117" s="218">
        <f>IF(N117="nulová",J117,0)</f>
        <v>0</v>
      </c>
      <c r="BJ117" s="19" t="s">
        <v>84</v>
      </c>
      <c r="BK117" s="218">
        <f>ROUND(I117*H117,2)</f>
        <v>0</v>
      </c>
      <c r="BL117" s="19" t="s">
        <v>1534</v>
      </c>
      <c r="BM117" s="217" t="s">
        <v>1535</v>
      </c>
    </row>
    <row r="118" s="2" customFormat="1" ht="6.96" customHeight="1">
      <c r="A118" s="40"/>
      <c r="B118" s="61"/>
      <c r="C118" s="62"/>
      <c r="D118" s="62"/>
      <c r="E118" s="62"/>
      <c r="F118" s="62"/>
      <c r="G118" s="62"/>
      <c r="H118" s="62"/>
      <c r="I118" s="62"/>
      <c r="J118" s="62"/>
      <c r="K118" s="62"/>
      <c r="L118" s="46"/>
      <c r="M118" s="40"/>
      <c r="O118" s="40"/>
      <c r="P118" s="40"/>
      <c r="Q118" s="40"/>
      <c r="R118" s="40"/>
      <c r="S118" s="40"/>
      <c r="T118" s="40"/>
      <c r="U118" s="40"/>
      <c r="V118" s="40"/>
      <c r="W118" s="40"/>
      <c r="X118" s="40"/>
      <c r="Y118" s="40"/>
      <c r="Z118" s="40"/>
      <c r="AA118" s="40"/>
      <c r="AB118" s="40"/>
      <c r="AC118" s="40"/>
      <c r="AD118" s="40"/>
      <c r="AE118" s="40"/>
    </row>
  </sheetData>
  <sheetProtection sheet="1" autoFilter="0" formatColumns="0" formatRows="0" objects="1" scenarios="1" spinCount="100000" saltValue="OCTeZ2pkIcAZQ0jvbEglCioCcT/jWju3vZgWmyHnsoqvIYGCPFcJZ+mzx/qTmKnluQuYuyj2mtE5NGEtPPBY/Q==" hashValue="ZDj23+RhVXJyhl9JuwgYoZZ+rOQWrKI2U4Ls6XVnzCdwoQMUibXMn/YjENDXmQF9juST93j1k16unBGdxMBs9w==" algorithmName="SHA-512" password="CC35"/>
  <autoFilter ref="C85:K117"/>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101</v>
      </c>
    </row>
    <row r="3" s="1" customFormat="1" ht="6.96" customHeight="1">
      <c r="B3" s="130"/>
      <c r="C3" s="131"/>
      <c r="D3" s="131"/>
      <c r="E3" s="131"/>
      <c r="F3" s="131"/>
      <c r="G3" s="131"/>
      <c r="H3" s="131"/>
      <c r="I3" s="131"/>
      <c r="J3" s="131"/>
      <c r="K3" s="131"/>
      <c r="L3" s="22"/>
      <c r="AT3" s="19" t="s">
        <v>86</v>
      </c>
    </row>
    <row r="4" s="1" customFormat="1" ht="24.96" customHeight="1">
      <c r="B4" s="22"/>
      <c r="D4" s="132" t="s">
        <v>102</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Rekonstrukce hygienického zařízení, MŠ Paraplíčko Havířov</v>
      </c>
      <c r="F7" s="134"/>
      <c r="G7" s="134"/>
      <c r="H7" s="134"/>
      <c r="L7" s="22"/>
    </row>
    <row r="8" s="2" customFormat="1" ht="12" customHeight="1">
      <c r="A8" s="40"/>
      <c r="B8" s="46"/>
      <c r="C8" s="40"/>
      <c r="D8" s="134" t="s">
        <v>103</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30. 1. 2025</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37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29</v>
      </c>
      <c r="J24" s="138" t="s">
        <v>39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40</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41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42</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44</v>
      </c>
      <c r="G32" s="40"/>
      <c r="H32" s="40"/>
      <c r="I32" s="147" t="s">
        <v>43</v>
      </c>
      <c r="J32" s="147" t="s">
        <v>45</v>
      </c>
      <c r="K32" s="40"/>
      <c r="L32" s="136"/>
      <c r="S32" s="40"/>
      <c r="T32" s="40"/>
      <c r="U32" s="40"/>
      <c r="V32" s="40"/>
      <c r="W32" s="40"/>
      <c r="X32" s="40"/>
      <c r="Y32" s="40"/>
      <c r="Z32" s="40"/>
      <c r="AA32" s="40"/>
      <c r="AB32" s="40"/>
      <c r="AC32" s="40"/>
      <c r="AD32" s="40"/>
      <c r="AE32" s="40"/>
    </row>
    <row r="33" s="2" customFormat="1" ht="14.4" customHeight="1">
      <c r="A33" s="40"/>
      <c r="B33" s="46"/>
      <c r="C33" s="40"/>
      <c r="D33" s="148" t="s">
        <v>46</v>
      </c>
      <c r="E33" s="134" t="s">
        <v>47</v>
      </c>
      <c r="F33" s="149">
        <f>ROUND((SUM(BE84:BE101)),  2)</f>
        <v>0</v>
      </c>
      <c r="G33" s="40"/>
      <c r="H33" s="40"/>
      <c r="I33" s="150">
        <v>0.20999999999999999</v>
      </c>
      <c r="J33" s="149">
        <f>ROUND(((SUM(BE84:BE101))*I33),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48</v>
      </c>
      <c r="F34" s="149">
        <f>ROUND((SUM(BF84:BF101)),  2)</f>
        <v>0</v>
      </c>
      <c r="G34" s="40"/>
      <c r="H34" s="40"/>
      <c r="I34" s="150">
        <v>0.12</v>
      </c>
      <c r="J34" s="149">
        <f>ROUND(((SUM(BF84:BF101))*I34),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49</v>
      </c>
      <c r="F35" s="149">
        <f>ROUND((SUM(BG84:BG101)),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50</v>
      </c>
      <c r="F36" s="149">
        <f>ROUND((SUM(BH84:BH101)),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51</v>
      </c>
      <c r="F37" s="149">
        <f>ROUND((SUM(BI84:BI101)),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52</v>
      </c>
      <c r="E39" s="153"/>
      <c r="F39" s="153"/>
      <c r="G39" s="154" t="s">
        <v>53</v>
      </c>
      <c r="H39" s="155" t="s">
        <v>54</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105</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Rekonstrukce hygienického zařízení, MŠ Paraplíčko Havířov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ul. Mozartova 1092/2</v>
      </c>
      <c r="G52" s="42"/>
      <c r="H52" s="42"/>
      <c r="I52" s="34" t="s">
        <v>23</v>
      </c>
      <c r="J52" s="74" t="str">
        <f>IF(J12="","",J12)</f>
        <v>30. 1. 2025</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MŠ Paraplíčko, Havířov, p.o.</v>
      </c>
      <c r="G54" s="42"/>
      <c r="H54" s="42"/>
      <c r="I54" s="34" t="s">
        <v>33</v>
      </c>
      <c r="J54" s="38" t="str">
        <f>E21</f>
        <v xml:space="preserve"> </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36</v>
      </c>
      <c r="J55" s="38" t="str">
        <f>E24</f>
        <v>Amun Pro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106</v>
      </c>
      <c r="D57" s="164"/>
      <c r="E57" s="164"/>
      <c r="F57" s="164"/>
      <c r="G57" s="164"/>
      <c r="H57" s="164"/>
      <c r="I57" s="164"/>
      <c r="J57" s="165" t="s">
        <v>107</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74</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108</v>
      </c>
    </row>
    <row r="60" s="9" customFormat="1" ht="24.96" customHeight="1">
      <c r="A60" s="9"/>
      <c r="B60" s="167"/>
      <c r="C60" s="168"/>
      <c r="D60" s="169" t="s">
        <v>1453</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1537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1538</v>
      </c>
      <c r="E62" s="176"/>
      <c r="F62" s="176"/>
      <c r="G62" s="176"/>
      <c r="H62" s="176"/>
      <c r="I62" s="176"/>
      <c r="J62" s="177">
        <f>J90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1539</v>
      </c>
      <c r="E63" s="176"/>
      <c r="F63" s="176"/>
      <c r="G63" s="176"/>
      <c r="H63" s="176"/>
      <c r="I63" s="176"/>
      <c r="J63" s="177">
        <f>J94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1540</v>
      </c>
      <c r="E64" s="176"/>
      <c r="F64" s="176"/>
      <c r="G64" s="176"/>
      <c r="H64" s="176"/>
      <c r="I64" s="176"/>
      <c r="J64" s="177">
        <f>J98</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121</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Rekonstrukce hygienického zařízení, MŠ Paraplíčko Havířov</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103</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06 - VRN</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ul. Mozartova 1092/2</v>
      </c>
      <c r="G78" s="42"/>
      <c r="H78" s="42"/>
      <c r="I78" s="34" t="s">
        <v>23</v>
      </c>
      <c r="J78" s="74" t="str">
        <f>IF(J12="","",J12)</f>
        <v>30. 1. 2025</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MŠ Paraplíčko, Havířov, p.o.</v>
      </c>
      <c r="G80" s="42"/>
      <c r="H80" s="42"/>
      <c r="I80" s="34" t="s">
        <v>33</v>
      </c>
      <c r="J80" s="38" t="str">
        <f>E21</f>
        <v xml:space="preserve"> </v>
      </c>
      <c r="K80" s="42"/>
      <c r="L80" s="136"/>
      <c r="S80" s="40"/>
      <c r="T80" s="40"/>
      <c r="U80" s="40"/>
      <c r="V80" s="40"/>
      <c r="W80" s="40"/>
      <c r="X80" s="40"/>
      <c r="Y80" s="40"/>
      <c r="Z80" s="40"/>
      <c r="AA80" s="40"/>
      <c r="AB80" s="40"/>
      <c r="AC80" s="40"/>
      <c r="AD80" s="40"/>
      <c r="AE80" s="40"/>
    </row>
    <row r="81" s="2" customFormat="1" ht="15.15" customHeight="1">
      <c r="A81" s="40"/>
      <c r="B81" s="41"/>
      <c r="C81" s="34" t="s">
        <v>31</v>
      </c>
      <c r="D81" s="42"/>
      <c r="E81" s="42"/>
      <c r="F81" s="29" t="str">
        <f>IF(E18="","",E18)</f>
        <v>Vyplň údaj</v>
      </c>
      <c r="G81" s="42"/>
      <c r="H81" s="42"/>
      <c r="I81" s="34" t="s">
        <v>36</v>
      </c>
      <c r="J81" s="38" t="str">
        <f>E24</f>
        <v>Amun Pro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122</v>
      </c>
      <c r="D83" s="182" t="s">
        <v>61</v>
      </c>
      <c r="E83" s="182" t="s">
        <v>57</v>
      </c>
      <c r="F83" s="182" t="s">
        <v>58</v>
      </c>
      <c r="G83" s="182" t="s">
        <v>123</v>
      </c>
      <c r="H83" s="182" t="s">
        <v>124</v>
      </c>
      <c r="I83" s="182" t="s">
        <v>125</v>
      </c>
      <c r="J83" s="182" t="s">
        <v>107</v>
      </c>
      <c r="K83" s="183" t="s">
        <v>126</v>
      </c>
      <c r="L83" s="184"/>
      <c r="M83" s="94" t="s">
        <v>19</v>
      </c>
      <c r="N83" s="95" t="s">
        <v>46</v>
      </c>
      <c r="O83" s="95" t="s">
        <v>127</v>
      </c>
      <c r="P83" s="95" t="s">
        <v>128</v>
      </c>
      <c r="Q83" s="95" t="s">
        <v>129</v>
      </c>
      <c r="R83" s="95" t="s">
        <v>130</v>
      </c>
      <c r="S83" s="95" t="s">
        <v>131</v>
      </c>
      <c r="T83" s="96" t="s">
        <v>132</v>
      </c>
      <c r="U83" s="179"/>
      <c r="V83" s="179"/>
      <c r="W83" s="179"/>
      <c r="X83" s="179"/>
      <c r="Y83" s="179"/>
      <c r="Z83" s="179"/>
      <c r="AA83" s="179"/>
      <c r="AB83" s="179"/>
      <c r="AC83" s="179"/>
      <c r="AD83" s="179"/>
      <c r="AE83" s="179"/>
    </row>
    <row r="84" s="2" customFormat="1" ht="22.8" customHeight="1">
      <c r="A84" s="40"/>
      <c r="B84" s="41"/>
      <c r="C84" s="101" t="s">
        <v>133</v>
      </c>
      <c r="D84" s="42"/>
      <c r="E84" s="42"/>
      <c r="F84" s="42"/>
      <c r="G84" s="42"/>
      <c r="H84" s="42"/>
      <c r="I84" s="42"/>
      <c r="J84" s="185">
        <f>BK84</f>
        <v>0</v>
      </c>
      <c r="K84" s="42"/>
      <c r="L84" s="46"/>
      <c r="M84" s="97"/>
      <c r="N84" s="186"/>
      <c r="O84" s="98"/>
      <c r="P84" s="187">
        <f>P85</f>
        <v>0</v>
      </c>
      <c r="Q84" s="98"/>
      <c r="R84" s="187">
        <f>R85</f>
        <v>0</v>
      </c>
      <c r="S84" s="98"/>
      <c r="T84" s="188">
        <f>T85</f>
        <v>0</v>
      </c>
      <c r="U84" s="40"/>
      <c r="V84" s="40"/>
      <c r="W84" s="40"/>
      <c r="X84" s="40"/>
      <c r="Y84" s="40"/>
      <c r="Z84" s="40"/>
      <c r="AA84" s="40"/>
      <c r="AB84" s="40"/>
      <c r="AC84" s="40"/>
      <c r="AD84" s="40"/>
      <c r="AE84" s="40"/>
      <c r="AT84" s="19" t="s">
        <v>75</v>
      </c>
      <c r="AU84" s="19" t="s">
        <v>108</v>
      </c>
      <c r="BK84" s="189">
        <f>BK85</f>
        <v>0</v>
      </c>
    </row>
    <row r="85" s="12" customFormat="1" ht="25.92" customHeight="1">
      <c r="A85" s="12"/>
      <c r="B85" s="190"/>
      <c r="C85" s="191"/>
      <c r="D85" s="192" t="s">
        <v>75</v>
      </c>
      <c r="E85" s="193" t="s">
        <v>100</v>
      </c>
      <c r="F85" s="193" t="s">
        <v>1528</v>
      </c>
      <c r="G85" s="191"/>
      <c r="H85" s="191"/>
      <c r="I85" s="194"/>
      <c r="J85" s="195">
        <f>BK85</f>
        <v>0</v>
      </c>
      <c r="K85" s="191"/>
      <c r="L85" s="196"/>
      <c r="M85" s="197"/>
      <c r="N85" s="198"/>
      <c r="O85" s="198"/>
      <c r="P85" s="199">
        <f>P86+P90+P94+P98</f>
        <v>0</v>
      </c>
      <c r="Q85" s="198"/>
      <c r="R85" s="199">
        <f>R86+R90+R94+R98</f>
        <v>0</v>
      </c>
      <c r="S85" s="198"/>
      <c r="T85" s="200">
        <f>T86+T90+T94+T98</f>
        <v>0</v>
      </c>
      <c r="U85" s="12"/>
      <c r="V85" s="12"/>
      <c r="W85" s="12"/>
      <c r="X85" s="12"/>
      <c r="Y85" s="12"/>
      <c r="Z85" s="12"/>
      <c r="AA85" s="12"/>
      <c r="AB85" s="12"/>
      <c r="AC85" s="12"/>
      <c r="AD85" s="12"/>
      <c r="AE85" s="12"/>
      <c r="AR85" s="201" t="s">
        <v>163</v>
      </c>
      <c r="AT85" s="202" t="s">
        <v>75</v>
      </c>
      <c r="AU85" s="202" t="s">
        <v>76</v>
      </c>
      <c r="AY85" s="201" t="s">
        <v>136</v>
      </c>
      <c r="BK85" s="203">
        <f>BK86+BK90+BK94+BK98</f>
        <v>0</v>
      </c>
    </row>
    <row r="86" s="12" customFormat="1" ht="22.8" customHeight="1">
      <c r="A86" s="12"/>
      <c r="B86" s="190"/>
      <c r="C86" s="191"/>
      <c r="D86" s="192" t="s">
        <v>75</v>
      </c>
      <c r="E86" s="204" t="s">
        <v>1541</v>
      </c>
      <c r="F86" s="204" t="s">
        <v>1542</v>
      </c>
      <c r="G86" s="191"/>
      <c r="H86" s="191"/>
      <c r="I86" s="194"/>
      <c r="J86" s="205">
        <f>BK86</f>
        <v>0</v>
      </c>
      <c r="K86" s="191"/>
      <c r="L86" s="196"/>
      <c r="M86" s="197"/>
      <c r="N86" s="198"/>
      <c r="O86" s="198"/>
      <c r="P86" s="199">
        <f>SUM(P87:P89)</f>
        <v>0</v>
      </c>
      <c r="Q86" s="198"/>
      <c r="R86" s="199">
        <f>SUM(R87:R89)</f>
        <v>0</v>
      </c>
      <c r="S86" s="198"/>
      <c r="T86" s="200">
        <f>SUM(T87:T89)</f>
        <v>0</v>
      </c>
      <c r="U86" s="12"/>
      <c r="V86" s="12"/>
      <c r="W86" s="12"/>
      <c r="X86" s="12"/>
      <c r="Y86" s="12"/>
      <c r="Z86" s="12"/>
      <c r="AA86" s="12"/>
      <c r="AB86" s="12"/>
      <c r="AC86" s="12"/>
      <c r="AD86" s="12"/>
      <c r="AE86" s="12"/>
      <c r="AR86" s="201" t="s">
        <v>163</v>
      </c>
      <c r="AT86" s="202" t="s">
        <v>75</v>
      </c>
      <c r="AU86" s="202" t="s">
        <v>84</v>
      </c>
      <c r="AY86" s="201" t="s">
        <v>136</v>
      </c>
      <c r="BK86" s="203">
        <f>SUM(BK87:BK89)</f>
        <v>0</v>
      </c>
    </row>
    <row r="87" s="2" customFormat="1" ht="16.5" customHeight="1">
      <c r="A87" s="40"/>
      <c r="B87" s="41"/>
      <c r="C87" s="206" t="s">
        <v>84</v>
      </c>
      <c r="D87" s="206" t="s">
        <v>139</v>
      </c>
      <c r="E87" s="207" t="s">
        <v>1543</v>
      </c>
      <c r="F87" s="208" t="s">
        <v>1542</v>
      </c>
      <c r="G87" s="209" t="s">
        <v>457</v>
      </c>
      <c r="H87" s="210">
        <v>1</v>
      </c>
      <c r="I87" s="211"/>
      <c r="J87" s="212">
        <f>ROUND(I87*H87,2)</f>
        <v>0</v>
      </c>
      <c r="K87" s="208" t="s">
        <v>143</v>
      </c>
      <c r="L87" s="46"/>
      <c r="M87" s="213" t="s">
        <v>19</v>
      </c>
      <c r="N87" s="214" t="s">
        <v>47</v>
      </c>
      <c r="O87" s="86"/>
      <c r="P87" s="215">
        <f>O87*H87</f>
        <v>0</v>
      </c>
      <c r="Q87" s="215">
        <v>0</v>
      </c>
      <c r="R87" s="215">
        <f>Q87*H87</f>
        <v>0</v>
      </c>
      <c r="S87" s="215">
        <v>0</v>
      </c>
      <c r="T87" s="216">
        <f>S87*H87</f>
        <v>0</v>
      </c>
      <c r="U87" s="40"/>
      <c r="V87" s="40"/>
      <c r="W87" s="40"/>
      <c r="X87" s="40"/>
      <c r="Y87" s="40"/>
      <c r="Z87" s="40"/>
      <c r="AA87" s="40"/>
      <c r="AB87" s="40"/>
      <c r="AC87" s="40"/>
      <c r="AD87" s="40"/>
      <c r="AE87" s="40"/>
      <c r="AR87" s="217" t="s">
        <v>1534</v>
      </c>
      <c r="AT87" s="217" t="s">
        <v>139</v>
      </c>
      <c r="AU87" s="217" t="s">
        <v>86</v>
      </c>
      <c r="AY87" s="19" t="s">
        <v>136</v>
      </c>
      <c r="BE87" s="218">
        <f>IF(N87="základní",J87,0)</f>
        <v>0</v>
      </c>
      <c r="BF87" s="218">
        <f>IF(N87="snížená",J87,0)</f>
        <v>0</v>
      </c>
      <c r="BG87" s="218">
        <f>IF(N87="zákl. přenesená",J87,0)</f>
        <v>0</v>
      </c>
      <c r="BH87" s="218">
        <f>IF(N87="sníž. přenesená",J87,0)</f>
        <v>0</v>
      </c>
      <c r="BI87" s="218">
        <f>IF(N87="nulová",J87,0)</f>
        <v>0</v>
      </c>
      <c r="BJ87" s="19" t="s">
        <v>84</v>
      </c>
      <c r="BK87" s="218">
        <f>ROUND(I87*H87,2)</f>
        <v>0</v>
      </c>
      <c r="BL87" s="19" t="s">
        <v>1534</v>
      </c>
      <c r="BM87" s="217" t="s">
        <v>1544</v>
      </c>
    </row>
    <row r="88" s="2" customFormat="1">
      <c r="A88" s="40"/>
      <c r="B88" s="41"/>
      <c r="C88" s="42"/>
      <c r="D88" s="219" t="s">
        <v>146</v>
      </c>
      <c r="E88" s="42"/>
      <c r="F88" s="220" t="s">
        <v>1545</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146</v>
      </c>
      <c r="AU88" s="19" t="s">
        <v>86</v>
      </c>
    </row>
    <row r="89" s="2" customFormat="1">
      <c r="A89" s="40"/>
      <c r="B89" s="41"/>
      <c r="C89" s="42"/>
      <c r="D89" s="226" t="s">
        <v>281</v>
      </c>
      <c r="E89" s="42"/>
      <c r="F89" s="247" t="s">
        <v>1546</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281</v>
      </c>
      <c r="AU89" s="19" t="s">
        <v>86</v>
      </c>
    </row>
    <row r="90" s="12" customFormat="1" ht="22.8" customHeight="1">
      <c r="A90" s="12"/>
      <c r="B90" s="190"/>
      <c r="C90" s="191"/>
      <c r="D90" s="192" t="s">
        <v>75</v>
      </c>
      <c r="E90" s="204" t="s">
        <v>1547</v>
      </c>
      <c r="F90" s="204" t="s">
        <v>1548</v>
      </c>
      <c r="G90" s="191"/>
      <c r="H90" s="191"/>
      <c r="I90" s="194"/>
      <c r="J90" s="205">
        <f>BK90</f>
        <v>0</v>
      </c>
      <c r="K90" s="191"/>
      <c r="L90" s="196"/>
      <c r="M90" s="197"/>
      <c r="N90" s="198"/>
      <c r="O90" s="198"/>
      <c r="P90" s="199">
        <f>SUM(P91:P93)</f>
        <v>0</v>
      </c>
      <c r="Q90" s="198"/>
      <c r="R90" s="199">
        <f>SUM(R91:R93)</f>
        <v>0</v>
      </c>
      <c r="S90" s="198"/>
      <c r="T90" s="200">
        <f>SUM(T91:T93)</f>
        <v>0</v>
      </c>
      <c r="U90" s="12"/>
      <c r="V90" s="12"/>
      <c r="W90" s="12"/>
      <c r="X90" s="12"/>
      <c r="Y90" s="12"/>
      <c r="Z90" s="12"/>
      <c r="AA90" s="12"/>
      <c r="AB90" s="12"/>
      <c r="AC90" s="12"/>
      <c r="AD90" s="12"/>
      <c r="AE90" s="12"/>
      <c r="AR90" s="201" t="s">
        <v>163</v>
      </c>
      <c r="AT90" s="202" t="s">
        <v>75</v>
      </c>
      <c r="AU90" s="202" t="s">
        <v>84</v>
      </c>
      <c r="AY90" s="201" t="s">
        <v>136</v>
      </c>
      <c r="BK90" s="203">
        <f>SUM(BK91:BK93)</f>
        <v>0</v>
      </c>
    </row>
    <row r="91" s="2" customFormat="1" ht="16.5" customHeight="1">
      <c r="A91" s="40"/>
      <c r="B91" s="41"/>
      <c r="C91" s="206" t="s">
        <v>86</v>
      </c>
      <c r="D91" s="206" t="s">
        <v>139</v>
      </c>
      <c r="E91" s="207" t="s">
        <v>1549</v>
      </c>
      <c r="F91" s="208" t="s">
        <v>1548</v>
      </c>
      <c r="G91" s="209" t="s">
        <v>457</v>
      </c>
      <c r="H91" s="210">
        <v>1</v>
      </c>
      <c r="I91" s="211"/>
      <c r="J91" s="212">
        <f>ROUND(I91*H91,2)</f>
        <v>0</v>
      </c>
      <c r="K91" s="208" t="s">
        <v>143</v>
      </c>
      <c r="L91" s="46"/>
      <c r="M91" s="213" t="s">
        <v>19</v>
      </c>
      <c r="N91" s="214" t="s">
        <v>47</v>
      </c>
      <c r="O91" s="86"/>
      <c r="P91" s="215">
        <f>O91*H91</f>
        <v>0</v>
      </c>
      <c r="Q91" s="215">
        <v>0</v>
      </c>
      <c r="R91" s="215">
        <f>Q91*H91</f>
        <v>0</v>
      </c>
      <c r="S91" s="215">
        <v>0</v>
      </c>
      <c r="T91" s="216">
        <f>S91*H91</f>
        <v>0</v>
      </c>
      <c r="U91" s="40"/>
      <c r="V91" s="40"/>
      <c r="W91" s="40"/>
      <c r="X91" s="40"/>
      <c r="Y91" s="40"/>
      <c r="Z91" s="40"/>
      <c r="AA91" s="40"/>
      <c r="AB91" s="40"/>
      <c r="AC91" s="40"/>
      <c r="AD91" s="40"/>
      <c r="AE91" s="40"/>
      <c r="AR91" s="217" t="s">
        <v>1534</v>
      </c>
      <c r="AT91" s="217" t="s">
        <v>139</v>
      </c>
      <c r="AU91" s="217" t="s">
        <v>86</v>
      </c>
      <c r="AY91" s="19" t="s">
        <v>136</v>
      </c>
      <c r="BE91" s="218">
        <f>IF(N91="základní",J91,0)</f>
        <v>0</v>
      </c>
      <c r="BF91" s="218">
        <f>IF(N91="snížená",J91,0)</f>
        <v>0</v>
      </c>
      <c r="BG91" s="218">
        <f>IF(N91="zákl. přenesená",J91,0)</f>
        <v>0</v>
      </c>
      <c r="BH91" s="218">
        <f>IF(N91="sníž. přenesená",J91,0)</f>
        <v>0</v>
      </c>
      <c r="BI91" s="218">
        <f>IF(N91="nulová",J91,0)</f>
        <v>0</v>
      </c>
      <c r="BJ91" s="19" t="s">
        <v>84</v>
      </c>
      <c r="BK91" s="218">
        <f>ROUND(I91*H91,2)</f>
        <v>0</v>
      </c>
      <c r="BL91" s="19" t="s">
        <v>1534</v>
      </c>
      <c r="BM91" s="217" t="s">
        <v>1550</v>
      </c>
    </row>
    <row r="92" s="2" customFormat="1">
      <c r="A92" s="40"/>
      <c r="B92" s="41"/>
      <c r="C92" s="42"/>
      <c r="D92" s="219" t="s">
        <v>146</v>
      </c>
      <c r="E92" s="42"/>
      <c r="F92" s="220" t="s">
        <v>1551</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146</v>
      </c>
      <c r="AU92" s="19" t="s">
        <v>86</v>
      </c>
    </row>
    <row r="93" s="2" customFormat="1">
      <c r="A93" s="40"/>
      <c r="B93" s="41"/>
      <c r="C93" s="42"/>
      <c r="D93" s="226" t="s">
        <v>281</v>
      </c>
      <c r="E93" s="42"/>
      <c r="F93" s="247" t="s">
        <v>1552</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281</v>
      </c>
      <c r="AU93" s="19" t="s">
        <v>86</v>
      </c>
    </row>
    <row r="94" s="12" customFormat="1" ht="22.8" customHeight="1">
      <c r="A94" s="12"/>
      <c r="B94" s="190"/>
      <c r="C94" s="191"/>
      <c r="D94" s="192" t="s">
        <v>75</v>
      </c>
      <c r="E94" s="204" t="s">
        <v>1553</v>
      </c>
      <c r="F94" s="204" t="s">
        <v>1554</v>
      </c>
      <c r="G94" s="191"/>
      <c r="H94" s="191"/>
      <c r="I94" s="194"/>
      <c r="J94" s="205">
        <f>BK94</f>
        <v>0</v>
      </c>
      <c r="K94" s="191"/>
      <c r="L94" s="196"/>
      <c r="M94" s="197"/>
      <c r="N94" s="198"/>
      <c r="O94" s="198"/>
      <c r="P94" s="199">
        <f>SUM(P95:P97)</f>
        <v>0</v>
      </c>
      <c r="Q94" s="198"/>
      <c r="R94" s="199">
        <f>SUM(R95:R97)</f>
        <v>0</v>
      </c>
      <c r="S94" s="198"/>
      <c r="T94" s="200">
        <f>SUM(T95:T97)</f>
        <v>0</v>
      </c>
      <c r="U94" s="12"/>
      <c r="V94" s="12"/>
      <c r="W94" s="12"/>
      <c r="X94" s="12"/>
      <c r="Y94" s="12"/>
      <c r="Z94" s="12"/>
      <c r="AA94" s="12"/>
      <c r="AB94" s="12"/>
      <c r="AC94" s="12"/>
      <c r="AD94" s="12"/>
      <c r="AE94" s="12"/>
      <c r="AR94" s="201" t="s">
        <v>163</v>
      </c>
      <c r="AT94" s="202" t="s">
        <v>75</v>
      </c>
      <c r="AU94" s="202" t="s">
        <v>84</v>
      </c>
      <c r="AY94" s="201" t="s">
        <v>136</v>
      </c>
      <c r="BK94" s="203">
        <f>SUM(BK95:BK97)</f>
        <v>0</v>
      </c>
    </row>
    <row r="95" s="2" customFormat="1" ht="16.5" customHeight="1">
      <c r="A95" s="40"/>
      <c r="B95" s="41"/>
      <c r="C95" s="206" t="s">
        <v>154</v>
      </c>
      <c r="D95" s="206" t="s">
        <v>139</v>
      </c>
      <c r="E95" s="207" t="s">
        <v>1555</v>
      </c>
      <c r="F95" s="208" t="s">
        <v>1554</v>
      </c>
      <c r="G95" s="209" t="s">
        <v>457</v>
      </c>
      <c r="H95" s="210">
        <v>1</v>
      </c>
      <c r="I95" s="211"/>
      <c r="J95" s="212">
        <f>ROUND(I95*H95,2)</f>
        <v>0</v>
      </c>
      <c r="K95" s="208" t="s">
        <v>143</v>
      </c>
      <c r="L95" s="46"/>
      <c r="M95" s="213" t="s">
        <v>19</v>
      </c>
      <c r="N95" s="214" t="s">
        <v>47</v>
      </c>
      <c r="O95" s="86"/>
      <c r="P95" s="215">
        <f>O95*H95</f>
        <v>0</v>
      </c>
      <c r="Q95" s="215">
        <v>0</v>
      </c>
      <c r="R95" s="215">
        <f>Q95*H95</f>
        <v>0</v>
      </c>
      <c r="S95" s="215">
        <v>0</v>
      </c>
      <c r="T95" s="216">
        <f>S95*H95</f>
        <v>0</v>
      </c>
      <c r="U95" s="40"/>
      <c r="V95" s="40"/>
      <c r="W95" s="40"/>
      <c r="X95" s="40"/>
      <c r="Y95" s="40"/>
      <c r="Z95" s="40"/>
      <c r="AA95" s="40"/>
      <c r="AB95" s="40"/>
      <c r="AC95" s="40"/>
      <c r="AD95" s="40"/>
      <c r="AE95" s="40"/>
      <c r="AR95" s="217" t="s">
        <v>1534</v>
      </c>
      <c r="AT95" s="217" t="s">
        <v>139</v>
      </c>
      <c r="AU95" s="217" t="s">
        <v>86</v>
      </c>
      <c r="AY95" s="19" t="s">
        <v>136</v>
      </c>
      <c r="BE95" s="218">
        <f>IF(N95="základní",J95,0)</f>
        <v>0</v>
      </c>
      <c r="BF95" s="218">
        <f>IF(N95="snížená",J95,0)</f>
        <v>0</v>
      </c>
      <c r="BG95" s="218">
        <f>IF(N95="zákl. přenesená",J95,0)</f>
        <v>0</v>
      </c>
      <c r="BH95" s="218">
        <f>IF(N95="sníž. přenesená",J95,0)</f>
        <v>0</v>
      </c>
      <c r="BI95" s="218">
        <f>IF(N95="nulová",J95,0)</f>
        <v>0</v>
      </c>
      <c r="BJ95" s="19" t="s">
        <v>84</v>
      </c>
      <c r="BK95" s="218">
        <f>ROUND(I95*H95,2)</f>
        <v>0</v>
      </c>
      <c r="BL95" s="19" t="s">
        <v>1534</v>
      </c>
      <c r="BM95" s="217" t="s">
        <v>1556</v>
      </c>
    </row>
    <row r="96" s="2" customFormat="1">
      <c r="A96" s="40"/>
      <c r="B96" s="41"/>
      <c r="C96" s="42"/>
      <c r="D96" s="219" t="s">
        <v>146</v>
      </c>
      <c r="E96" s="42"/>
      <c r="F96" s="220" t="s">
        <v>1557</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146</v>
      </c>
      <c r="AU96" s="19" t="s">
        <v>86</v>
      </c>
    </row>
    <row r="97" s="2" customFormat="1">
      <c r="A97" s="40"/>
      <c r="B97" s="41"/>
      <c r="C97" s="42"/>
      <c r="D97" s="226" t="s">
        <v>281</v>
      </c>
      <c r="E97" s="42"/>
      <c r="F97" s="247" t="s">
        <v>1558</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281</v>
      </c>
      <c r="AU97" s="19" t="s">
        <v>86</v>
      </c>
    </row>
    <row r="98" s="12" customFormat="1" ht="22.8" customHeight="1">
      <c r="A98" s="12"/>
      <c r="B98" s="190"/>
      <c r="C98" s="191"/>
      <c r="D98" s="192" t="s">
        <v>75</v>
      </c>
      <c r="E98" s="204" t="s">
        <v>1559</v>
      </c>
      <c r="F98" s="204" t="s">
        <v>1560</v>
      </c>
      <c r="G98" s="191"/>
      <c r="H98" s="191"/>
      <c r="I98" s="194"/>
      <c r="J98" s="205">
        <f>BK98</f>
        <v>0</v>
      </c>
      <c r="K98" s="191"/>
      <c r="L98" s="196"/>
      <c r="M98" s="197"/>
      <c r="N98" s="198"/>
      <c r="O98" s="198"/>
      <c r="P98" s="199">
        <f>SUM(P99:P101)</f>
        <v>0</v>
      </c>
      <c r="Q98" s="198"/>
      <c r="R98" s="199">
        <f>SUM(R99:R101)</f>
        <v>0</v>
      </c>
      <c r="S98" s="198"/>
      <c r="T98" s="200">
        <f>SUM(T99:T101)</f>
        <v>0</v>
      </c>
      <c r="U98" s="12"/>
      <c r="V98" s="12"/>
      <c r="W98" s="12"/>
      <c r="X98" s="12"/>
      <c r="Y98" s="12"/>
      <c r="Z98" s="12"/>
      <c r="AA98" s="12"/>
      <c r="AB98" s="12"/>
      <c r="AC98" s="12"/>
      <c r="AD98" s="12"/>
      <c r="AE98" s="12"/>
      <c r="AR98" s="201" t="s">
        <v>163</v>
      </c>
      <c r="AT98" s="202" t="s">
        <v>75</v>
      </c>
      <c r="AU98" s="202" t="s">
        <v>84</v>
      </c>
      <c r="AY98" s="201" t="s">
        <v>136</v>
      </c>
      <c r="BK98" s="203">
        <f>SUM(BK99:BK101)</f>
        <v>0</v>
      </c>
    </row>
    <row r="99" s="2" customFormat="1" ht="16.5" customHeight="1">
      <c r="A99" s="40"/>
      <c r="B99" s="41"/>
      <c r="C99" s="206" t="s">
        <v>144</v>
      </c>
      <c r="D99" s="206" t="s">
        <v>139</v>
      </c>
      <c r="E99" s="207" t="s">
        <v>1561</v>
      </c>
      <c r="F99" s="208" t="s">
        <v>1560</v>
      </c>
      <c r="G99" s="209" t="s">
        <v>457</v>
      </c>
      <c r="H99" s="210">
        <v>1</v>
      </c>
      <c r="I99" s="211"/>
      <c r="J99" s="212">
        <f>ROUND(I99*H99,2)</f>
        <v>0</v>
      </c>
      <c r="K99" s="208" t="s">
        <v>143</v>
      </c>
      <c r="L99" s="46"/>
      <c r="M99" s="213" t="s">
        <v>19</v>
      </c>
      <c r="N99" s="214" t="s">
        <v>47</v>
      </c>
      <c r="O99" s="86"/>
      <c r="P99" s="215">
        <f>O99*H99</f>
        <v>0</v>
      </c>
      <c r="Q99" s="215">
        <v>0</v>
      </c>
      <c r="R99" s="215">
        <f>Q99*H99</f>
        <v>0</v>
      </c>
      <c r="S99" s="215">
        <v>0</v>
      </c>
      <c r="T99" s="216">
        <f>S99*H99</f>
        <v>0</v>
      </c>
      <c r="U99" s="40"/>
      <c r="V99" s="40"/>
      <c r="W99" s="40"/>
      <c r="X99" s="40"/>
      <c r="Y99" s="40"/>
      <c r="Z99" s="40"/>
      <c r="AA99" s="40"/>
      <c r="AB99" s="40"/>
      <c r="AC99" s="40"/>
      <c r="AD99" s="40"/>
      <c r="AE99" s="40"/>
      <c r="AR99" s="217" t="s">
        <v>1534</v>
      </c>
      <c r="AT99" s="217" t="s">
        <v>139</v>
      </c>
      <c r="AU99" s="217" t="s">
        <v>86</v>
      </c>
      <c r="AY99" s="19" t="s">
        <v>136</v>
      </c>
      <c r="BE99" s="218">
        <f>IF(N99="základní",J99,0)</f>
        <v>0</v>
      </c>
      <c r="BF99" s="218">
        <f>IF(N99="snížená",J99,0)</f>
        <v>0</v>
      </c>
      <c r="BG99" s="218">
        <f>IF(N99="zákl. přenesená",J99,0)</f>
        <v>0</v>
      </c>
      <c r="BH99" s="218">
        <f>IF(N99="sníž. přenesená",J99,0)</f>
        <v>0</v>
      </c>
      <c r="BI99" s="218">
        <f>IF(N99="nulová",J99,0)</f>
        <v>0</v>
      </c>
      <c r="BJ99" s="19" t="s">
        <v>84</v>
      </c>
      <c r="BK99" s="218">
        <f>ROUND(I99*H99,2)</f>
        <v>0</v>
      </c>
      <c r="BL99" s="19" t="s">
        <v>1534</v>
      </c>
      <c r="BM99" s="217" t="s">
        <v>1562</v>
      </c>
    </row>
    <row r="100" s="2" customFormat="1">
      <c r="A100" s="40"/>
      <c r="B100" s="41"/>
      <c r="C100" s="42"/>
      <c r="D100" s="219" t="s">
        <v>146</v>
      </c>
      <c r="E100" s="42"/>
      <c r="F100" s="220" t="s">
        <v>1563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86</v>
      </c>
    </row>
    <row r="101" s="2" customFormat="1">
      <c r="A101" s="40"/>
      <c r="B101" s="41"/>
      <c r="C101" s="42"/>
      <c r="D101" s="226" t="s">
        <v>281</v>
      </c>
      <c r="E101" s="42"/>
      <c r="F101" s="247" t="s">
        <v>1564</v>
      </c>
      <c r="G101" s="42"/>
      <c r="H101" s="42"/>
      <c r="I101" s="221"/>
      <c r="J101" s="42"/>
      <c r="K101" s="42"/>
      <c r="L101" s="46"/>
      <c r="M101" s="248"/>
      <c r="N101" s="249"/>
      <c r="O101" s="250"/>
      <c r="P101" s="250"/>
      <c r="Q101" s="250"/>
      <c r="R101" s="250"/>
      <c r="S101" s="250"/>
      <c r="T101" s="251"/>
      <c r="U101" s="40"/>
      <c r="V101" s="40"/>
      <c r="W101" s="40"/>
      <c r="X101" s="40"/>
      <c r="Y101" s="40"/>
      <c r="Z101" s="40"/>
      <c r="AA101" s="40"/>
      <c r="AB101" s="40"/>
      <c r="AC101" s="40"/>
      <c r="AD101" s="40"/>
      <c r="AE101" s="40"/>
      <c r="AT101" s="19" t="s">
        <v>281</v>
      </c>
      <c r="AU101" s="19" t="s">
        <v>86</v>
      </c>
    </row>
    <row r="102" s="2" customFormat="1" ht="6.96" customHeight="1">
      <c r="A102" s="40"/>
      <c r="B102" s="61"/>
      <c r="C102" s="62"/>
      <c r="D102" s="62"/>
      <c r="E102" s="62"/>
      <c r="F102" s="62"/>
      <c r="G102" s="62"/>
      <c r="H102" s="62"/>
      <c r="I102" s="62"/>
      <c r="J102" s="62"/>
      <c r="K102" s="62"/>
      <c r="L102" s="46"/>
      <c r="M102" s="40"/>
      <c r="O102" s="40"/>
      <c r="P102" s="40"/>
      <c r="Q102" s="40"/>
      <c r="R102" s="40"/>
      <c r="S102" s="40"/>
      <c r="T102" s="40"/>
      <c r="U102" s="40"/>
      <c r="V102" s="40"/>
      <c r="W102" s="40"/>
      <c r="X102" s="40"/>
      <c r="Y102" s="40"/>
      <c r="Z102" s="40"/>
      <c r="AA102" s="40"/>
      <c r="AB102" s="40"/>
      <c r="AC102" s="40"/>
      <c r="AD102" s="40"/>
      <c r="AE102" s="40"/>
    </row>
  </sheetData>
  <sheetProtection sheet="1" autoFilter="0" formatColumns="0" formatRows="0" objects="1" scenarios="1" spinCount="100000" saltValue="a/PvhqWIg5fWFHY0cjoudujYy+YaO3OM4aisC+mBggF4Z0fH2TQN23OziCOWlSCw+aVdnBPI2PSHxJUJLfMC0w==" hashValue="EzCwHmmqjCiODo6ErcK9cDTQbHiwceouRx57AUoesG4uqOu2xZnfJISqHyEhOI/smEPnnfvOT3/MDHLqpTZ+9w==" algorithmName="SHA-512" password="CC35"/>
  <autoFilter ref="C83:K101"/>
  <mergeCells count="9">
    <mergeCell ref="E7:H7"/>
    <mergeCell ref="E9:H9"/>
    <mergeCell ref="E18:H18"/>
    <mergeCell ref="E27:H27"/>
    <mergeCell ref="E48:H48"/>
    <mergeCell ref="E50:H50"/>
    <mergeCell ref="E74:H74"/>
    <mergeCell ref="E76:H76"/>
    <mergeCell ref="L2:V2"/>
  </mergeCells>
  <hyperlinks>
    <hyperlink ref="F88" r:id="rId1" display="https://podminky.urs.cz/item/CS_URS_2025_01/030001000"/>
    <hyperlink ref="F92" r:id="rId2" display="https://podminky.urs.cz/item/CS_URS_2025_01/040001000"/>
    <hyperlink ref="F96" r:id="rId3" display="https://podminky.urs.cz/item/CS_URS_2025_01/070001000"/>
    <hyperlink ref="F100" r:id="rId4" display="https://podminky.urs.cz/item/CS_URS_2025_01/090001000"/>
  </hyperlinks>
  <pageMargins left="0.39375" right="0.39375" top="0.39375" bottom="0.39375" header="0" footer="0"/>
  <pageSetup paperSize="9" orientation="landscape" blackAndWhite="1" fitToHeight="100"/>
  <headerFooter>
    <oddFooter>&amp;CStrana &amp;P z &amp;N</oddFooter>
  </headerFooter>
  <drawing r:id="rId5"/>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79" customWidth="1"/>
    <col min="2" max="2" width="1.667969" style="279" customWidth="1"/>
    <col min="3" max="4" width="5" style="279" customWidth="1"/>
    <col min="5" max="5" width="11.66016" style="279" customWidth="1"/>
    <col min="6" max="6" width="9.160156" style="279" customWidth="1"/>
    <col min="7" max="7" width="5" style="279" customWidth="1"/>
    <col min="8" max="8" width="77.83203" style="279" customWidth="1"/>
    <col min="9" max="10" width="20" style="279" customWidth="1"/>
    <col min="11" max="11" width="1.667969" style="279" customWidth="1"/>
  </cols>
  <sheetData>
    <row r="1" s="1" customFormat="1" ht="37.5" customHeight="1"/>
    <row r="2" s="1" customFormat="1" ht="7.5" customHeight="1">
      <c r="B2" s="280"/>
      <c r="C2" s="281"/>
      <c r="D2" s="281"/>
      <c r="E2" s="281"/>
      <c r="F2" s="281"/>
      <c r="G2" s="281"/>
      <c r="H2" s="281"/>
      <c r="I2" s="281"/>
      <c r="J2" s="281"/>
      <c r="K2" s="282"/>
    </row>
    <row r="3" s="16" customFormat="1" ht="45" customHeight="1">
      <c r="B3" s="283"/>
      <c r="C3" s="284" t="s">
        <v>1565</v>
      </c>
      <c r="D3" s="284"/>
      <c r="E3" s="284"/>
      <c r="F3" s="284"/>
      <c r="G3" s="284"/>
      <c r="H3" s="284"/>
      <c r="I3" s="284"/>
      <c r="J3" s="284"/>
      <c r="K3" s="285"/>
    </row>
    <row r="4" s="1" customFormat="1" ht="25.5" customHeight="1">
      <c r="B4" s="286"/>
      <c r="C4" s="287" t="s">
        <v>1566</v>
      </c>
      <c r="D4" s="287"/>
      <c r="E4" s="287"/>
      <c r="F4" s="287"/>
      <c r="G4" s="287"/>
      <c r="H4" s="287"/>
      <c r="I4" s="287"/>
      <c r="J4" s="287"/>
      <c r="K4" s="288"/>
    </row>
    <row r="5" s="1" customFormat="1" ht="5.25" customHeight="1">
      <c r="B5" s="286"/>
      <c r="C5" s="289"/>
      <c r="D5" s="289"/>
      <c r="E5" s="289"/>
      <c r="F5" s="289"/>
      <c r="G5" s="289"/>
      <c r="H5" s="289"/>
      <c r="I5" s="289"/>
      <c r="J5" s="289"/>
      <c r="K5" s="288"/>
    </row>
    <row r="6" s="1" customFormat="1" ht="15" customHeight="1">
      <c r="B6" s="286"/>
      <c r="C6" s="290" t="s">
        <v>1567</v>
      </c>
      <c r="D6" s="290"/>
      <c r="E6" s="290"/>
      <c r="F6" s="290"/>
      <c r="G6" s="290"/>
      <c r="H6" s="290"/>
      <c r="I6" s="290"/>
      <c r="J6" s="290"/>
      <c r="K6" s="288"/>
    </row>
    <row r="7" s="1" customFormat="1" ht="15" customHeight="1">
      <c r="B7" s="291"/>
      <c r="C7" s="290" t="s">
        <v>1568</v>
      </c>
      <c r="D7" s="290"/>
      <c r="E7" s="290"/>
      <c r="F7" s="290"/>
      <c r="G7" s="290"/>
      <c r="H7" s="290"/>
      <c r="I7" s="290"/>
      <c r="J7" s="290"/>
      <c r="K7" s="288"/>
    </row>
    <row r="8" s="1" customFormat="1" ht="12.75" customHeight="1">
      <c r="B8" s="291"/>
      <c r="C8" s="290"/>
      <c r="D8" s="290"/>
      <c r="E8" s="290"/>
      <c r="F8" s="290"/>
      <c r="G8" s="290"/>
      <c r="H8" s="290"/>
      <c r="I8" s="290"/>
      <c r="J8" s="290"/>
      <c r="K8" s="288"/>
    </row>
    <row r="9" s="1" customFormat="1" ht="15" customHeight="1">
      <c r="B9" s="291"/>
      <c r="C9" s="290" t="s">
        <v>1569</v>
      </c>
      <c r="D9" s="290"/>
      <c r="E9" s="290"/>
      <c r="F9" s="290"/>
      <c r="G9" s="290"/>
      <c r="H9" s="290"/>
      <c r="I9" s="290"/>
      <c r="J9" s="290"/>
      <c r="K9" s="288"/>
    </row>
    <row r="10" s="1" customFormat="1" ht="15" customHeight="1">
      <c r="B10" s="291"/>
      <c r="C10" s="290"/>
      <c r="D10" s="290" t="s">
        <v>1570</v>
      </c>
      <c r="E10" s="290"/>
      <c r="F10" s="290"/>
      <c r="G10" s="290"/>
      <c r="H10" s="290"/>
      <c r="I10" s="290"/>
      <c r="J10" s="290"/>
      <c r="K10" s="288"/>
    </row>
    <row r="11" s="1" customFormat="1" ht="15" customHeight="1">
      <c r="B11" s="291"/>
      <c r="C11" s="292"/>
      <c r="D11" s="290" t="s">
        <v>1571</v>
      </c>
      <c r="E11" s="290"/>
      <c r="F11" s="290"/>
      <c r="G11" s="290"/>
      <c r="H11" s="290"/>
      <c r="I11" s="290"/>
      <c r="J11" s="290"/>
      <c r="K11" s="288"/>
    </row>
    <row r="12" s="1" customFormat="1" ht="15" customHeight="1">
      <c r="B12" s="291"/>
      <c r="C12" s="292"/>
      <c r="D12" s="290"/>
      <c r="E12" s="290"/>
      <c r="F12" s="290"/>
      <c r="G12" s="290"/>
      <c r="H12" s="290"/>
      <c r="I12" s="290"/>
      <c r="J12" s="290"/>
      <c r="K12" s="288"/>
    </row>
    <row r="13" s="1" customFormat="1" ht="15" customHeight="1">
      <c r="B13" s="291"/>
      <c r="C13" s="292"/>
      <c r="D13" s="293" t="s">
        <v>1572</v>
      </c>
      <c r="E13" s="290"/>
      <c r="F13" s="290"/>
      <c r="G13" s="290"/>
      <c r="H13" s="290"/>
      <c r="I13" s="290"/>
      <c r="J13" s="290"/>
      <c r="K13" s="288"/>
    </row>
    <row r="14" s="1" customFormat="1" ht="12.75" customHeight="1">
      <c r="B14" s="291"/>
      <c r="C14" s="292"/>
      <c r="D14" s="292"/>
      <c r="E14" s="292"/>
      <c r="F14" s="292"/>
      <c r="G14" s="292"/>
      <c r="H14" s="292"/>
      <c r="I14" s="292"/>
      <c r="J14" s="292"/>
      <c r="K14" s="288"/>
    </row>
    <row r="15" s="1" customFormat="1" ht="15" customHeight="1">
      <c r="B15" s="291"/>
      <c r="C15" s="292"/>
      <c r="D15" s="290" t="s">
        <v>1573</v>
      </c>
      <c r="E15" s="290"/>
      <c r="F15" s="290"/>
      <c r="G15" s="290"/>
      <c r="H15" s="290"/>
      <c r="I15" s="290"/>
      <c r="J15" s="290"/>
      <c r="K15" s="288"/>
    </row>
    <row r="16" s="1" customFormat="1" ht="15" customHeight="1">
      <c r="B16" s="291"/>
      <c r="C16" s="292"/>
      <c r="D16" s="290" t="s">
        <v>1574</v>
      </c>
      <c r="E16" s="290"/>
      <c r="F16" s="290"/>
      <c r="G16" s="290"/>
      <c r="H16" s="290"/>
      <c r="I16" s="290"/>
      <c r="J16" s="290"/>
      <c r="K16" s="288"/>
    </row>
    <row r="17" s="1" customFormat="1" ht="15" customHeight="1">
      <c r="B17" s="291"/>
      <c r="C17" s="292"/>
      <c r="D17" s="290" t="s">
        <v>1575</v>
      </c>
      <c r="E17" s="290"/>
      <c r="F17" s="290"/>
      <c r="G17" s="290"/>
      <c r="H17" s="290"/>
      <c r="I17" s="290"/>
      <c r="J17" s="290"/>
      <c r="K17" s="288"/>
    </row>
    <row r="18" s="1" customFormat="1" ht="15" customHeight="1">
      <c r="B18" s="291"/>
      <c r="C18" s="292"/>
      <c r="D18" s="292"/>
      <c r="E18" s="294" t="s">
        <v>83</v>
      </c>
      <c r="F18" s="290" t="s">
        <v>1576</v>
      </c>
      <c r="G18" s="290"/>
      <c r="H18" s="290"/>
      <c r="I18" s="290"/>
      <c r="J18" s="290"/>
      <c r="K18" s="288"/>
    </row>
    <row r="19" s="1" customFormat="1" ht="15" customHeight="1">
      <c r="B19" s="291"/>
      <c r="C19" s="292"/>
      <c r="D19" s="292"/>
      <c r="E19" s="294" t="s">
        <v>1577</v>
      </c>
      <c r="F19" s="290" t="s">
        <v>1578</v>
      </c>
      <c r="G19" s="290"/>
      <c r="H19" s="290"/>
      <c r="I19" s="290"/>
      <c r="J19" s="290"/>
      <c r="K19" s="288"/>
    </row>
    <row r="20" s="1" customFormat="1" ht="15" customHeight="1">
      <c r="B20" s="291"/>
      <c r="C20" s="292"/>
      <c r="D20" s="292"/>
      <c r="E20" s="294" t="s">
        <v>1579</v>
      </c>
      <c r="F20" s="290" t="s">
        <v>1580</v>
      </c>
      <c r="G20" s="290"/>
      <c r="H20" s="290"/>
      <c r="I20" s="290"/>
      <c r="J20" s="290"/>
      <c r="K20" s="288"/>
    </row>
    <row r="21" s="1" customFormat="1" ht="15" customHeight="1">
      <c r="B21" s="291"/>
      <c r="C21" s="292"/>
      <c r="D21" s="292"/>
      <c r="E21" s="294" t="s">
        <v>1581</v>
      </c>
      <c r="F21" s="290" t="s">
        <v>1582</v>
      </c>
      <c r="G21" s="290"/>
      <c r="H21" s="290"/>
      <c r="I21" s="290"/>
      <c r="J21" s="290"/>
      <c r="K21" s="288"/>
    </row>
    <row r="22" s="1" customFormat="1" ht="15" customHeight="1">
      <c r="B22" s="291"/>
      <c r="C22" s="292"/>
      <c r="D22" s="292"/>
      <c r="E22" s="294" t="s">
        <v>1583</v>
      </c>
      <c r="F22" s="290" t="s">
        <v>1584</v>
      </c>
      <c r="G22" s="290"/>
      <c r="H22" s="290"/>
      <c r="I22" s="290"/>
      <c r="J22" s="290"/>
      <c r="K22" s="288"/>
    </row>
    <row r="23" s="1" customFormat="1" ht="15" customHeight="1">
      <c r="B23" s="291"/>
      <c r="C23" s="292"/>
      <c r="D23" s="292"/>
      <c r="E23" s="294" t="s">
        <v>1585</v>
      </c>
      <c r="F23" s="290" t="s">
        <v>1586</v>
      </c>
      <c r="G23" s="290"/>
      <c r="H23" s="290"/>
      <c r="I23" s="290"/>
      <c r="J23" s="290"/>
      <c r="K23" s="288"/>
    </row>
    <row r="24" s="1" customFormat="1" ht="12.75" customHeight="1">
      <c r="B24" s="291"/>
      <c r="C24" s="292"/>
      <c r="D24" s="292"/>
      <c r="E24" s="292"/>
      <c r="F24" s="292"/>
      <c r="G24" s="292"/>
      <c r="H24" s="292"/>
      <c r="I24" s="292"/>
      <c r="J24" s="292"/>
      <c r="K24" s="288"/>
    </row>
    <row r="25" s="1" customFormat="1" ht="15" customHeight="1">
      <c r="B25" s="291"/>
      <c r="C25" s="290" t="s">
        <v>1587</v>
      </c>
      <c r="D25" s="290"/>
      <c r="E25" s="290"/>
      <c r="F25" s="290"/>
      <c r="G25" s="290"/>
      <c r="H25" s="290"/>
      <c r="I25" s="290"/>
      <c r="J25" s="290"/>
      <c r="K25" s="288"/>
    </row>
    <row r="26" s="1" customFormat="1" ht="15" customHeight="1">
      <c r="B26" s="291"/>
      <c r="C26" s="290" t="s">
        <v>1588</v>
      </c>
      <c r="D26" s="290"/>
      <c r="E26" s="290"/>
      <c r="F26" s="290"/>
      <c r="G26" s="290"/>
      <c r="H26" s="290"/>
      <c r="I26" s="290"/>
      <c r="J26" s="290"/>
      <c r="K26" s="288"/>
    </row>
    <row r="27" s="1" customFormat="1" ht="15" customHeight="1">
      <c r="B27" s="291"/>
      <c r="C27" s="290"/>
      <c r="D27" s="290" t="s">
        <v>1589</v>
      </c>
      <c r="E27" s="290"/>
      <c r="F27" s="290"/>
      <c r="G27" s="290"/>
      <c r="H27" s="290"/>
      <c r="I27" s="290"/>
      <c r="J27" s="290"/>
      <c r="K27" s="288"/>
    </row>
    <row r="28" s="1" customFormat="1" ht="15" customHeight="1">
      <c r="B28" s="291"/>
      <c r="C28" s="292"/>
      <c r="D28" s="290" t="s">
        <v>1590</v>
      </c>
      <c r="E28" s="290"/>
      <c r="F28" s="290"/>
      <c r="G28" s="290"/>
      <c r="H28" s="290"/>
      <c r="I28" s="290"/>
      <c r="J28" s="290"/>
      <c r="K28" s="288"/>
    </row>
    <row r="29" s="1" customFormat="1" ht="12.75" customHeight="1">
      <c r="B29" s="291"/>
      <c r="C29" s="292"/>
      <c r="D29" s="292"/>
      <c r="E29" s="292"/>
      <c r="F29" s="292"/>
      <c r="G29" s="292"/>
      <c r="H29" s="292"/>
      <c r="I29" s="292"/>
      <c r="J29" s="292"/>
      <c r="K29" s="288"/>
    </row>
    <row r="30" s="1" customFormat="1" ht="15" customHeight="1">
      <c r="B30" s="291"/>
      <c r="C30" s="292"/>
      <c r="D30" s="290" t="s">
        <v>1591</v>
      </c>
      <c r="E30" s="290"/>
      <c r="F30" s="290"/>
      <c r="G30" s="290"/>
      <c r="H30" s="290"/>
      <c r="I30" s="290"/>
      <c r="J30" s="290"/>
      <c r="K30" s="288"/>
    </row>
    <row r="31" s="1" customFormat="1" ht="15" customHeight="1">
      <c r="B31" s="291"/>
      <c r="C31" s="292"/>
      <c r="D31" s="290" t="s">
        <v>1592</v>
      </c>
      <c r="E31" s="290"/>
      <c r="F31" s="290"/>
      <c r="G31" s="290"/>
      <c r="H31" s="290"/>
      <c r="I31" s="290"/>
      <c r="J31" s="290"/>
      <c r="K31" s="288"/>
    </row>
    <row r="32" s="1" customFormat="1" ht="12.75" customHeight="1">
      <c r="B32" s="291"/>
      <c r="C32" s="292"/>
      <c r="D32" s="292"/>
      <c r="E32" s="292"/>
      <c r="F32" s="292"/>
      <c r="G32" s="292"/>
      <c r="H32" s="292"/>
      <c r="I32" s="292"/>
      <c r="J32" s="292"/>
      <c r="K32" s="288"/>
    </row>
    <row r="33" s="1" customFormat="1" ht="15" customHeight="1">
      <c r="B33" s="291"/>
      <c r="C33" s="292"/>
      <c r="D33" s="290" t="s">
        <v>1593</v>
      </c>
      <c r="E33" s="290"/>
      <c r="F33" s="290"/>
      <c r="G33" s="290"/>
      <c r="H33" s="290"/>
      <c r="I33" s="290"/>
      <c r="J33" s="290"/>
      <c r="K33" s="288"/>
    </row>
    <row r="34" s="1" customFormat="1" ht="15" customHeight="1">
      <c r="B34" s="291"/>
      <c r="C34" s="292"/>
      <c r="D34" s="290" t="s">
        <v>1594</v>
      </c>
      <c r="E34" s="290"/>
      <c r="F34" s="290"/>
      <c r="G34" s="290"/>
      <c r="H34" s="290"/>
      <c r="I34" s="290"/>
      <c r="J34" s="290"/>
      <c r="K34" s="288"/>
    </row>
    <row r="35" s="1" customFormat="1" ht="15" customHeight="1">
      <c r="B35" s="291"/>
      <c r="C35" s="292"/>
      <c r="D35" s="290" t="s">
        <v>1595</v>
      </c>
      <c r="E35" s="290"/>
      <c r="F35" s="290"/>
      <c r="G35" s="290"/>
      <c r="H35" s="290"/>
      <c r="I35" s="290"/>
      <c r="J35" s="290"/>
      <c r="K35" s="288"/>
    </row>
    <row r="36" s="1" customFormat="1" ht="15" customHeight="1">
      <c r="B36" s="291"/>
      <c r="C36" s="292"/>
      <c r="D36" s="290"/>
      <c r="E36" s="293" t="s">
        <v>122</v>
      </c>
      <c r="F36" s="290"/>
      <c r="G36" s="290" t="s">
        <v>1596</v>
      </c>
      <c r="H36" s="290"/>
      <c r="I36" s="290"/>
      <c r="J36" s="290"/>
      <c r="K36" s="288"/>
    </row>
    <row r="37" s="1" customFormat="1" ht="30.75" customHeight="1">
      <c r="B37" s="291"/>
      <c r="C37" s="292"/>
      <c r="D37" s="290"/>
      <c r="E37" s="293" t="s">
        <v>1597</v>
      </c>
      <c r="F37" s="290"/>
      <c r="G37" s="290" t="s">
        <v>1598</v>
      </c>
      <c r="H37" s="290"/>
      <c r="I37" s="290"/>
      <c r="J37" s="290"/>
      <c r="K37" s="288"/>
    </row>
    <row r="38" s="1" customFormat="1" ht="15" customHeight="1">
      <c r="B38" s="291"/>
      <c r="C38" s="292"/>
      <c r="D38" s="290"/>
      <c r="E38" s="293" t="s">
        <v>57</v>
      </c>
      <c r="F38" s="290"/>
      <c r="G38" s="290" t="s">
        <v>1599</v>
      </c>
      <c r="H38" s="290"/>
      <c r="I38" s="290"/>
      <c r="J38" s="290"/>
      <c r="K38" s="288"/>
    </row>
    <row r="39" s="1" customFormat="1" ht="15" customHeight="1">
      <c r="B39" s="291"/>
      <c r="C39" s="292"/>
      <c r="D39" s="290"/>
      <c r="E39" s="293" t="s">
        <v>58</v>
      </c>
      <c r="F39" s="290"/>
      <c r="G39" s="290" t="s">
        <v>1600</v>
      </c>
      <c r="H39" s="290"/>
      <c r="I39" s="290"/>
      <c r="J39" s="290"/>
      <c r="K39" s="288"/>
    </row>
    <row r="40" s="1" customFormat="1" ht="15" customHeight="1">
      <c r="B40" s="291"/>
      <c r="C40" s="292"/>
      <c r="D40" s="290"/>
      <c r="E40" s="293" t="s">
        <v>123</v>
      </c>
      <c r="F40" s="290"/>
      <c r="G40" s="290" t="s">
        <v>1601</v>
      </c>
      <c r="H40" s="290"/>
      <c r="I40" s="290"/>
      <c r="J40" s="290"/>
      <c r="K40" s="288"/>
    </row>
    <row r="41" s="1" customFormat="1" ht="15" customHeight="1">
      <c r="B41" s="291"/>
      <c r="C41" s="292"/>
      <c r="D41" s="290"/>
      <c r="E41" s="293" t="s">
        <v>124</v>
      </c>
      <c r="F41" s="290"/>
      <c r="G41" s="290" t="s">
        <v>1602</v>
      </c>
      <c r="H41" s="290"/>
      <c r="I41" s="290"/>
      <c r="J41" s="290"/>
      <c r="K41" s="288"/>
    </row>
    <row r="42" s="1" customFormat="1" ht="15" customHeight="1">
      <c r="B42" s="291"/>
      <c r="C42" s="292"/>
      <c r="D42" s="290"/>
      <c r="E42" s="293" t="s">
        <v>1603</v>
      </c>
      <c r="F42" s="290"/>
      <c r="G42" s="290" t="s">
        <v>1604</v>
      </c>
      <c r="H42" s="290"/>
      <c r="I42" s="290"/>
      <c r="J42" s="290"/>
      <c r="K42" s="288"/>
    </row>
    <row r="43" s="1" customFormat="1" ht="15" customHeight="1">
      <c r="B43" s="291"/>
      <c r="C43" s="292"/>
      <c r="D43" s="290"/>
      <c r="E43" s="293"/>
      <c r="F43" s="290"/>
      <c r="G43" s="290" t="s">
        <v>1605</v>
      </c>
      <c r="H43" s="290"/>
      <c r="I43" s="290"/>
      <c r="J43" s="290"/>
      <c r="K43" s="288"/>
    </row>
    <row r="44" s="1" customFormat="1" ht="15" customHeight="1">
      <c r="B44" s="291"/>
      <c r="C44" s="292"/>
      <c r="D44" s="290"/>
      <c r="E44" s="293" t="s">
        <v>1606</v>
      </c>
      <c r="F44" s="290"/>
      <c r="G44" s="290" t="s">
        <v>1607</v>
      </c>
      <c r="H44" s="290"/>
      <c r="I44" s="290"/>
      <c r="J44" s="290"/>
      <c r="K44" s="288"/>
    </row>
    <row r="45" s="1" customFormat="1" ht="15" customHeight="1">
      <c r="B45" s="291"/>
      <c r="C45" s="292"/>
      <c r="D45" s="290"/>
      <c r="E45" s="293" t="s">
        <v>126</v>
      </c>
      <c r="F45" s="290"/>
      <c r="G45" s="290" t="s">
        <v>1608</v>
      </c>
      <c r="H45" s="290"/>
      <c r="I45" s="290"/>
      <c r="J45" s="290"/>
      <c r="K45" s="288"/>
    </row>
    <row r="46" s="1" customFormat="1" ht="12.75" customHeight="1">
      <c r="B46" s="291"/>
      <c r="C46" s="292"/>
      <c r="D46" s="290"/>
      <c r="E46" s="290"/>
      <c r="F46" s="290"/>
      <c r="G46" s="290"/>
      <c r="H46" s="290"/>
      <c r="I46" s="290"/>
      <c r="J46" s="290"/>
      <c r="K46" s="288"/>
    </row>
    <row r="47" s="1" customFormat="1" ht="15" customHeight="1">
      <c r="B47" s="291"/>
      <c r="C47" s="292"/>
      <c r="D47" s="290" t="s">
        <v>1609</v>
      </c>
      <c r="E47" s="290"/>
      <c r="F47" s="290"/>
      <c r="G47" s="290"/>
      <c r="H47" s="290"/>
      <c r="I47" s="290"/>
      <c r="J47" s="290"/>
      <c r="K47" s="288"/>
    </row>
    <row r="48" s="1" customFormat="1" ht="15" customHeight="1">
      <c r="B48" s="291"/>
      <c r="C48" s="292"/>
      <c r="D48" s="292"/>
      <c r="E48" s="290" t="s">
        <v>1610</v>
      </c>
      <c r="F48" s="290"/>
      <c r="G48" s="290"/>
      <c r="H48" s="290"/>
      <c r="I48" s="290"/>
      <c r="J48" s="290"/>
      <c r="K48" s="288"/>
    </row>
    <row r="49" s="1" customFormat="1" ht="15" customHeight="1">
      <c r="B49" s="291"/>
      <c r="C49" s="292"/>
      <c r="D49" s="292"/>
      <c r="E49" s="290" t="s">
        <v>1611</v>
      </c>
      <c r="F49" s="290"/>
      <c r="G49" s="290"/>
      <c r="H49" s="290"/>
      <c r="I49" s="290"/>
      <c r="J49" s="290"/>
      <c r="K49" s="288"/>
    </row>
    <row r="50" s="1" customFormat="1" ht="15" customHeight="1">
      <c r="B50" s="291"/>
      <c r="C50" s="292"/>
      <c r="D50" s="292"/>
      <c r="E50" s="290" t="s">
        <v>1612</v>
      </c>
      <c r="F50" s="290"/>
      <c r="G50" s="290"/>
      <c r="H50" s="290"/>
      <c r="I50" s="290"/>
      <c r="J50" s="290"/>
      <c r="K50" s="288"/>
    </row>
    <row r="51" s="1" customFormat="1" ht="15" customHeight="1">
      <c r="B51" s="291"/>
      <c r="C51" s="292"/>
      <c r="D51" s="290" t="s">
        <v>1613</v>
      </c>
      <c r="E51" s="290"/>
      <c r="F51" s="290"/>
      <c r="G51" s="290"/>
      <c r="H51" s="290"/>
      <c r="I51" s="290"/>
      <c r="J51" s="290"/>
      <c r="K51" s="288"/>
    </row>
    <row r="52" s="1" customFormat="1" ht="25.5" customHeight="1">
      <c r="B52" s="286"/>
      <c r="C52" s="287" t="s">
        <v>1614</v>
      </c>
      <c r="D52" s="287"/>
      <c r="E52" s="287"/>
      <c r="F52" s="287"/>
      <c r="G52" s="287"/>
      <c r="H52" s="287"/>
      <c r="I52" s="287"/>
      <c r="J52" s="287"/>
      <c r="K52" s="288"/>
    </row>
    <row r="53" s="1" customFormat="1" ht="5.25" customHeight="1">
      <c r="B53" s="286"/>
      <c r="C53" s="289"/>
      <c r="D53" s="289"/>
      <c r="E53" s="289"/>
      <c r="F53" s="289"/>
      <c r="G53" s="289"/>
      <c r="H53" s="289"/>
      <c r="I53" s="289"/>
      <c r="J53" s="289"/>
      <c r="K53" s="288"/>
    </row>
    <row r="54" s="1" customFormat="1" ht="15" customHeight="1">
      <c r="B54" s="286"/>
      <c r="C54" s="290" t="s">
        <v>1615</v>
      </c>
      <c r="D54" s="290"/>
      <c r="E54" s="290"/>
      <c r="F54" s="290"/>
      <c r="G54" s="290"/>
      <c r="H54" s="290"/>
      <c r="I54" s="290"/>
      <c r="J54" s="290"/>
      <c r="K54" s="288"/>
    </row>
    <row r="55" s="1" customFormat="1" ht="15" customHeight="1">
      <c r="B55" s="286"/>
      <c r="C55" s="290" t="s">
        <v>1616</v>
      </c>
      <c r="D55" s="290"/>
      <c r="E55" s="290"/>
      <c r="F55" s="290"/>
      <c r="G55" s="290"/>
      <c r="H55" s="290"/>
      <c r="I55" s="290"/>
      <c r="J55" s="290"/>
      <c r="K55" s="288"/>
    </row>
    <row r="56" s="1" customFormat="1" ht="12.75" customHeight="1">
      <c r="B56" s="286"/>
      <c r="C56" s="290"/>
      <c r="D56" s="290"/>
      <c r="E56" s="290"/>
      <c r="F56" s="290"/>
      <c r="G56" s="290"/>
      <c r="H56" s="290"/>
      <c r="I56" s="290"/>
      <c r="J56" s="290"/>
      <c r="K56" s="288"/>
    </row>
    <row r="57" s="1" customFormat="1" ht="15" customHeight="1">
      <c r="B57" s="286"/>
      <c r="C57" s="290" t="s">
        <v>1617</v>
      </c>
      <c r="D57" s="290"/>
      <c r="E57" s="290"/>
      <c r="F57" s="290"/>
      <c r="G57" s="290"/>
      <c r="H57" s="290"/>
      <c r="I57" s="290"/>
      <c r="J57" s="290"/>
      <c r="K57" s="288"/>
    </row>
    <row r="58" s="1" customFormat="1" ht="15" customHeight="1">
      <c r="B58" s="286"/>
      <c r="C58" s="292"/>
      <c r="D58" s="290" t="s">
        <v>1618</v>
      </c>
      <c r="E58" s="290"/>
      <c r="F58" s="290"/>
      <c r="G58" s="290"/>
      <c r="H58" s="290"/>
      <c r="I58" s="290"/>
      <c r="J58" s="290"/>
      <c r="K58" s="288"/>
    </row>
    <row r="59" s="1" customFormat="1" ht="15" customHeight="1">
      <c r="B59" s="286"/>
      <c r="C59" s="292"/>
      <c r="D59" s="290" t="s">
        <v>1619</v>
      </c>
      <c r="E59" s="290"/>
      <c r="F59" s="290"/>
      <c r="G59" s="290"/>
      <c r="H59" s="290"/>
      <c r="I59" s="290"/>
      <c r="J59" s="290"/>
      <c r="K59" s="288"/>
    </row>
    <row r="60" s="1" customFormat="1" ht="15" customHeight="1">
      <c r="B60" s="286"/>
      <c r="C60" s="292"/>
      <c r="D60" s="290" t="s">
        <v>1620</v>
      </c>
      <c r="E60" s="290"/>
      <c r="F60" s="290"/>
      <c r="G60" s="290"/>
      <c r="H60" s="290"/>
      <c r="I60" s="290"/>
      <c r="J60" s="290"/>
      <c r="K60" s="288"/>
    </row>
    <row r="61" s="1" customFormat="1" ht="15" customHeight="1">
      <c r="B61" s="286"/>
      <c r="C61" s="292"/>
      <c r="D61" s="290" t="s">
        <v>1621</v>
      </c>
      <c r="E61" s="290"/>
      <c r="F61" s="290"/>
      <c r="G61" s="290"/>
      <c r="H61" s="290"/>
      <c r="I61" s="290"/>
      <c r="J61" s="290"/>
      <c r="K61" s="288"/>
    </row>
    <row r="62" s="1" customFormat="1" ht="15" customHeight="1">
      <c r="B62" s="286"/>
      <c r="C62" s="292"/>
      <c r="D62" s="295" t="s">
        <v>1622</v>
      </c>
      <c r="E62" s="295"/>
      <c r="F62" s="295"/>
      <c r="G62" s="295"/>
      <c r="H62" s="295"/>
      <c r="I62" s="295"/>
      <c r="J62" s="295"/>
      <c r="K62" s="288"/>
    </row>
    <row r="63" s="1" customFormat="1" ht="15" customHeight="1">
      <c r="B63" s="286"/>
      <c r="C63" s="292"/>
      <c r="D63" s="290" t="s">
        <v>1623</v>
      </c>
      <c r="E63" s="290"/>
      <c r="F63" s="290"/>
      <c r="G63" s="290"/>
      <c r="H63" s="290"/>
      <c r="I63" s="290"/>
      <c r="J63" s="290"/>
      <c r="K63" s="288"/>
    </row>
    <row r="64" s="1" customFormat="1" ht="12.75" customHeight="1">
      <c r="B64" s="286"/>
      <c r="C64" s="292"/>
      <c r="D64" s="292"/>
      <c r="E64" s="296"/>
      <c r="F64" s="292"/>
      <c r="G64" s="292"/>
      <c r="H64" s="292"/>
      <c r="I64" s="292"/>
      <c r="J64" s="292"/>
      <c r="K64" s="288"/>
    </row>
    <row r="65" s="1" customFormat="1" ht="15" customHeight="1">
      <c r="B65" s="286"/>
      <c r="C65" s="292"/>
      <c r="D65" s="290" t="s">
        <v>1624</v>
      </c>
      <c r="E65" s="290"/>
      <c r="F65" s="290"/>
      <c r="G65" s="290"/>
      <c r="H65" s="290"/>
      <c r="I65" s="290"/>
      <c r="J65" s="290"/>
      <c r="K65" s="288"/>
    </row>
    <row r="66" s="1" customFormat="1" ht="15" customHeight="1">
      <c r="B66" s="286"/>
      <c r="C66" s="292"/>
      <c r="D66" s="295" t="s">
        <v>1625</v>
      </c>
      <c r="E66" s="295"/>
      <c r="F66" s="295"/>
      <c r="G66" s="295"/>
      <c r="H66" s="295"/>
      <c r="I66" s="295"/>
      <c r="J66" s="295"/>
      <c r="K66" s="288"/>
    </row>
    <row r="67" s="1" customFormat="1" ht="15" customHeight="1">
      <c r="B67" s="286"/>
      <c r="C67" s="292"/>
      <c r="D67" s="290" t="s">
        <v>1626</v>
      </c>
      <c r="E67" s="290"/>
      <c r="F67" s="290"/>
      <c r="G67" s="290"/>
      <c r="H67" s="290"/>
      <c r="I67" s="290"/>
      <c r="J67" s="290"/>
      <c r="K67" s="288"/>
    </row>
    <row r="68" s="1" customFormat="1" ht="15" customHeight="1">
      <c r="B68" s="286"/>
      <c r="C68" s="292"/>
      <c r="D68" s="290" t="s">
        <v>1627</v>
      </c>
      <c r="E68" s="290"/>
      <c r="F68" s="290"/>
      <c r="G68" s="290"/>
      <c r="H68" s="290"/>
      <c r="I68" s="290"/>
      <c r="J68" s="290"/>
      <c r="K68" s="288"/>
    </row>
    <row r="69" s="1" customFormat="1" ht="15" customHeight="1">
      <c r="B69" s="286"/>
      <c r="C69" s="292"/>
      <c r="D69" s="290" t="s">
        <v>1628</v>
      </c>
      <c r="E69" s="290"/>
      <c r="F69" s="290"/>
      <c r="G69" s="290"/>
      <c r="H69" s="290"/>
      <c r="I69" s="290"/>
      <c r="J69" s="290"/>
      <c r="K69" s="288"/>
    </row>
    <row r="70" s="1" customFormat="1" ht="15" customHeight="1">
      <c r="B70" s="286"/>
      <c r="C70" s="292"/>
      <c r="D70" s="290" t="s">
        <v>1629</v>
      </c>
      <c r="E70" s="290"/>
      <c r="F70" s="290"/>
      <c r="G70" s="290"/>
      <c r="H70" s="290"/>
      <c r="I70" s="290"/>
      <c r="J70" s="290"/>
      <c r="K70" s="288"/>
    </row>
    <row r="71" s="1" customFormat="1" ht="12.75" customHeight="1">
      <c r="B71" s="297"/>
      <c r="C71" s="298"/>
      <c r="D71" s="298"/>
      <c r="E71" s="298"/>
      <c r="F71" s="298"/>
      <c r="G71" s="298"/>
      <c r="H71" s="298"/>
      <c r="I71" s="298"/>
      <c r="J71" s="298"/>
      <c r="K71" s="299"/>
    </row>
    <row r="72" s="1" customFormat="1" ht="18.75" customHeight="1">
      <c r="B72" s="300"/>
      <c r="C72" s="300"/>
      <c r="D72" s="300"/>
      <c r="E72" s="300"/>
      <c r="F72" s="300"/>
      <c r="G72" s="300"/>
      <c r="H72" s="300"/>
      <c r="I72" s="300"/>
      <c r="J72" s="300"/>
      <c r="K72" s="301"/>
    </row>
    <row r="73" s="1" customFormat="1" ht="18.75" customHeight="1">
      <c r="B73" s="301"/>
      <c r="C73" s="301"/>
      <c r="D73" s="301"/>
      <c r="E73" s="301"/>
      <c r="F73" s="301"/>
      <c r="G73" s="301"/>
      <c r="H73" s="301"/>
      <c r="I73" s="301"/>
      <c r="J73" s="301"/>
      <c r="K73" s="301"/>
    </row>
    <row r="74" s="1" customFormat="1" ht="7.5" customHeight="1">
      <c r="B74" s="302"/>
      <c r="C74" s="303"/>
      <c r="D74" s="303"/>
      <c r="E74" s="303"/>
      <c r="F74" s="303"/>
      <c r="G74" s="303"/>
      <c r="H74" s="303"/>
      <c r="I74" s="303"/>
      <c r="J74" s="303"/>
      <c r="K74" s="304"/>
    </row>
    <row r="75" s="1" customFormat="1" ht="45" customHeight="1">
      <c r="B75" s="305"/>
      <c r="C75" s="306" t="s">
        <v>1630</v>
      </c>
      <c r="D75" s="306"/>
      <c r="E75" s="306"/>
      <c r="F75" s="306"/>
      <c r="G75" s="306"/>
      <c r="H75" s="306"/>
      <c r="I75" s="306"/>
      <c r="J75" s="306"/>
      <c r="K75" s="307"/>
    </row>
    <row r="76" s="1" customFormat="1" ht="17.25" customHeight="1">
      <c r="B76" s="305"/>
      <c r="C76" s="308" t="s">
        <v>1631</v>
      </c>
      <c r="D76" s="308"/>
      <c r="E76" s="308"/>
      <c r="F76" s="308" t="s">
        <v>1632</v>
      </c>
      <c r="G76" s="309"/>
      <c r="H76" s="308" t="s">
        <v>58</v>
      </c>
      <c r="I76" s="308" t="s">
        <v>61</v>
      </c>
      <c r="J76" s="308" t="s">
        <v>1633</v>
      </c>
      <c r="K76" s="307"/>
    </row>
    <row r="77" s="1" customFormat="1" ht="17.25" customHeight="1">
      <c r="B77" s="305"/>
      <c r="C77" s="310" t="s">
        <v>1634</v>
      </c>
      <c r="D77" s="310"/>
      <c r="E77" s="310"/>
      <c r="F77" s="311" t="s">
        <v>1635</v>
      </c>
      <c r="G77" s="312"/>
      <c r="H77" s="310"/>
      <c r="I77" s="310"/>
      <c r="J77" s="310" t="s">
        <v>1636</v>
      </c>
      <c r="K77" s="307"/>
    </row>
    <row r="78" s="1" customFormat="1" ht="5.25" customHeight="1">
      <c r="B78" s="305"/>
      <c r="C78" s="313"/>
      <c r="D78" s="313"/>
      <c r="E78" s="313"/>
      <c r="F78" s="313"/>
      <c r="G78" s="314"/>
      <c r="H78" s="313"/>
      <c r="I78" s="313"/>
      <c r="J78" s="313"/>
      <c r="K78" s="307"/>
    </row>
    <row r="79" s="1" customFormat="1" ht="15" customHeight="1">
      <c r="B79" s="305"/>
      <c r="C79" s="293" t="s">
        <v>57</v>
      </c>
      <c r="D79" s="315"/>
      <c r="E79" s="315"/>
      <c r="F79" s="316" t="s">
        <v>1637</v>
      </c>
      <c r="G79" s="317"/>
      <c r="H79" s="293" t="s">
        <v>1638</v>
      </c>
      <c r="I79" s="293" t="s">
        <v>1639</v>
      </c>
      <c r="J79" s="293">
        <v>20</v>
      </c>
      <c r="K79" s="307"/>
    </row>
    <row r="80" s="1" customFormat="1" ht="15" customHeight="1">
      <c r="B80" s="305"/>
      <c r="C80" s="293" t="s">
        <v>88</v>
      </c>
      <c r="D80" s="293"/>
      <c r="E80" s="293"/>
      <c r="F80" s="316" t="s">
        <v>1637</v>
      </c>
      <c r="G80" s="317"/>
      <c r="H80" s="293" t="s">
        <v>1640</v>
      </c>
      <c r="I80" s="293" t="s">
        <v>1639</v>
      </c>
      <c r="J80" s="293">
        <v>120</v>
      </c>
      <c r="K80" s="307"/>
    </row>
    <row r="81" s="1" customFormat="1" ht="15" customHeight="1">
      <c r="B81" s="318"/>
      <c r="C81" s="293" t="s">
        <v>1641</v>
      </c>
      <c r="D81" s="293"/>
      <c r="E81" s="293"/>
      <c r="F81" s="316" t="s">
        <v>1642</v>
      </c>
      <c r="G81" s="317"/>
      <c r="H81" s="293" t="s">
        <v>1643</v>
      </c>
      <c r="I81" s="293" t="s">
        <v>1639</v>
      </c>
      <c r="J81" s="293">
        <v>50</v>
      </c>
      <c r="K81" s="307"/>
    </row>
    <row r="82" s="1" customFormat="1" ht="15" customHeight="1">
      <c r="B82" s="318"/>
      <c r="C82" s="293" t="s">
        <v>1644</v>
      </c>
      <c r="D82" s="293"/>
      <c r="E82" s="293"/>
      <c r="F82" s="316" t="s">
        <v>1637</v>
      </c>
      <c r="G82" s="317"/>
      <c r="H82" s="293" t="s">
        <v>1645</v>
      </c>
      <c r="I82" s="293" t="s">
        <v>1646</v>
      </c>
      <c r="J82" s="293"/>
      <c r="K82" s="307"/>
    </row>
    <row r="83" s="1" customFormat="1" ht="15" customHeight="1">
      <c r="B83" s="318"/>
      <c r="C83" s="319" t="s">
        <v>1647</v>
      </c>
      <c r="D83" s="319"/>
      <c r="E83" s="319"/>
      <c r="F83" s="320" t="s">
        <v>1642</v>
      </c>
      <c r="G83" s="319"/>
      <c r="H83" s="319" t="s">
        <v>1648</v>
      </c>
      <c r="I83" s="319" t="s">
        <v>1639</v>
      </c>
      <c r="J83" s="319">
        <v>15</v>
      </c>
      <c r="K83" s="307"/>
    </row>
    <row r="84" s="1" customFormat="1" ht="15" customHeight="1">
      <c r="B84" s="318"/>
      <c r="C84" s="319" t="s">
        <v>1649</v>
      </c>
      <c r="D84" s="319"/>
      <c r="E84" s="319"/>
      <c r="F84" s="320" t="s">
        <v>1642</v>
      </c>
      <c r="G84" s="319"/>
      <c r="H84" s="319" t="s">
        <v>1650</v>
      </c>
      <c r="I84" s="319" t="s">
        <v>1639</v>
      </c>
      <c r="J84" s="319">
        <v>15</v>
      </c>
      <c r="K84" s="307"/>
    </row>
    <row r="85" s="1" customFormat="1" ht="15" customHeight="1">
      <c r="B85" s="318"/>
      <c r="C85" s="319" t="s">
        <v>1651</v>
      </c>
      <c r="D85" s="319"/>
      <c r="E85" s="319"/>
      <c r="F85" s="320" t="s">
        <v>1642</v>
      </c>
      <c r="G85" s="319"/>
      <c r="H85" s="319" t="s">
        <v>1652</v>
      </c>
      <c r="I85" s="319" t="s">
        <v>1639</v>
      </c>
      <c r="J85" s="319">
        <v>20</v>
      </c>
      <c r="K85" s="307"/>
    </row>
    <row r="86" s="1" customFormat="1" ht="15" customHeight="1">
      <c r="B86" s="318"/>
      <c r="C86" s="319" t="s">
        <v>1653</v>
      </c>
      <c r="D86" s="319"/>
      <c r="E86" s="319"/>
      <c r="F86" s="320" t="s">
        <v>1642</v>
      </c>
      <c r="G86" s="319"/>
      <c r="H86" s="319" t="s">
        <v>1654</v>
      </c>
      <c r="I86" s="319" t="s">
        <v>1639</v>
      </c>
      <c r="J86" s="319">
        <v>20</v>
      </c>
      <c r="K86" s="307"/>
    </row>
    <row r="87" s="1" customFormat="1" ht="15" customHeight="1">
      <c r="B87" s="318"/>
      <c r="C87" s="293" t="s">
        <v>1655</v>
      </c>
      <c r="D87" s="293"/>
      <c r="E87" s="293"/>
      <c r="F87" s="316" t="s">
        <v>1642</v>
      </c>
      <c r="G87" s="317"/>
      <c r="H87" s="293" t="s">
        <v>1656</v>
      </c>
      <c r="I87" s="293" t="s">
        <v>1639</v>
      </c>
      <c r="J87" s="293">
        <v>50</v>
      </c>
      <c r="K87" s="307"/>
    </row>
    <row r="88" s="1" customFormat="1" ht="15" customHeight="1">
      <c r="B88" s="318"/>
      <c r="C88" s="293" t="s">
        <v>1657</v>
      </c>
      <c r="D88" s="293"/>
      <c r="E88" s="293"/>
      <c r="F88" s="316" t="s">
        <v>1642</v>
      </c>
      <c r="G88" s="317"/>
      <c r="H88" s="293" t="s">
        <v>1658</v>
      </c>
      <c r="I88" s="293" t="s">
        <v>1639</v>
      </c>
      <c r="J88" s="293">
        <v>20</v>
      </c>
      <c r="K88" s="307"/>
    </row>
    <row r="89" s="1" customFormat="1" ht="15" customHeight="1">
      <c r="B89" s="318"/>
      <c r="C89" s="293" t="s">
        <v>1659</v>
      </c>
      <c r="D89" s="293"/>
      <c r="E89" s="293"/>
      <c r="F89" s="316" t="s">
        <v>1642</v>
      </c>
      <c r="G89" s="317"/>
      <c r="H89" s="293" t="s">
        <v>1660</v>
      </c>
      <c r="I89" s="293" t="s">
        <v>1639</v>
      </c>
      <c r="J89" s="293">
        <v>20</v>
      </c>
      <c r="K89" s="307"/>
    </row>
    <row r="90" s="1" customFormat="1" ht="15" customHeight="1">
      <c r="B90" s="318"/>
      <c r="C90" s="293" t="s">
        <v>1661</v>
      </c>
      <c r="D90" s="293"/>
      <c r="E90" s="293"/>
      <c r="F90" s="316" t="s">
        <v>1642</v>
      </c>
      <c r="G90" s="317"/>
      <c r="H90" s="293" t="s">
        <v>1662</v>
      </c>
      <c r="I90" s="293" t="s">
        <v>1639</v>
      </c>
      <c r="J90" s="293">
        <v>50</v>
      </c>
      <c r="K90" s="307"/>
    </row>
    <row r="91" s="1" customFormat="1" ht="15" customHeight="1">
      <c r="B91" s="318"/>
      <c r="C91" s="293" t="s">
        <v>1663</v>
      </c>
      <c r="D91" s="293"/>
      <c r="E91" s="293"/>
      <c r="F91" s="316" t="s">
        <v>1642</v>
      </c>
      <c r="G91" s="317"/>
      <c r="H91" s="293" t="s">
        <v>1663</v>
      </c>
      <c r="I91" s="293" t="s">
        <v>1639</v>
      </c>
      <c r="J91" s="293">
        <v>50</v>
      </c>
      <c r="K91" s="307"/>
    </row>
    <row r="92" s="1" customFormat="1" ht="15" customHeight="1">
      <c r="B92" s="318"/>
      <c r="C92" s="293" t="s">
        <v>1664</v>
      </c>
      <c r="D92" s="293"/>
      <c r="E92" s="293"/>
      <c r="F92" s="316" t="s">
        <v>1642</v>
      </c>
      <c r="G92" s="317"/>
      <c r="H92" s="293" t="s">
        <v>1665</v>
      </c>
      <c r="I92" s="293" t="s">
        <v>1639</v>
      </c>
      <c r="J92" s="293">
        <v>255</v>
      </c>
      <c r="K92" s="307"/>
    </row>
    <row r="93" s="1" customFormat="1" ht="15" customHeight="1">
      <c r="B93" s="318"/>
      <c r="C93" s="293" t="s">
        <v>1666</v>
      </c>
      <c r="D93" s="293"/>
      <c r="E93" s="293"/>
      <c r="F93" s="316" t="s">
        <v>1637</v>
      </c>
      <c r="G93" s="317"/>
      <c r="H93" s="293" t="s">
        <v>1667</v>
      </c>
      <c r="I93" s="293" t="s">
        <v>1668</v>
      </c>
      <c r="J93" s="293"/>
      <c r="K93" s="307"/>
    </row>
    <row r="94" s="1" customFormat="1" ht="15" customHeight="1">
      <c r="B94" s="318"/>
      <c r="C94" s="293" t="s">
        <v>1669</v>
      </c>
      <c r="D94" s="293"/>
      <c r="E94" s="293"/>
      <c r="F94" s="316" t="s">
        <v>1637</v>
      </c>
      <c r="G94" s="317"/>
      <c r="H94" s="293" t="s">
        <v>1670</v>
      </c>
      <c r="I94" s="293" t="s">
        <v>1671</v>
      </c>
      <c r="J94" s="293"/>
      <c r="K94" s="307"/>
    </row>
    <row r="95" s="1" customFormat="1" ht="15" customHeight="1">
      <c r="B95" s="318"/>
      <c r="C95" s="293" t="s">
        <v>1672</v>
      </c>
      <c r="D95" s="293"/>
      <c r="E95" s="293"/>
      <c r="F95" s="316" t="s">
        <v>1637</v>
      </c>
      <c r="G95" s="317"/>
      <c r="H95" s="293" t="s">
        <v>1672</v>
      </c>
      <c r="I95" s="293" t="s">
        <v>1671</v>
      </c>
      <c r="J95" s="293"/>
      <c r="K95" s="307"/>
    </row>
    <row r="96" s="1" customFormat="1" ht="15" customHeight="1">
      <c r="B96" s="318"/>
      <c r="C96" s="293" t="s">
        <v>42</v>
      </c>
      <c r="D96" s="293"/>
      <c r="E96" s="293"/>
      <c r="F96" s="316" t="s">
        <v>1637</v>
      </c>
      <c r="G96" s="317"/>
      <c r="H96" s="293" t="s">
        <v>1673</v>
      </c>
      <c r="I96" s="293" t="s">
        <v>1671</v>
      </c>
      <c r="J96" s="293"/>
      <c r="K96" s="307"/>
    </row>
    <row r="97" s="1" customFormat="1" ht="15" customHeight="1">
      <c r="B97" s="318"/>
      <c r="C97" s="293" t="s">
        <v>52</v>
      </c>
      <c r="D97" s="293"/>
      <c r="E97" s="293"/>
      <c r="F97" s="316" t="s">
        <v>1637</v>
      </c>
      <c r="G97" s="317"/>
      <c r="H97" s="293" t="s">
        <v>1674</v>
      </c>
      <c r="I97" s="293" t="s">
        <v>1671</v>
      </c>
      <c r="J97" s="293"/>
      <c r="K97" s="307"/>
    </row>
    <row r="98" s="1" customFormat="1" ht="15" customHeight="1">
      <c r="B98" s="321"/>
      <c r="C98" s="322"/>
      <c r="D98" s="322"/>
      <c r="E98" s="322"/>
      <c r="F98" s="322"/>
      <c r="G98" s="322"/>
      <c r="H98" s="322"/>
      <c r="I98" s="322"/>
      <c r="J98" s="322"/>
      <c r="K98" s="323"/>
    </row>
    <row r="99" s="1" customFormat="1" ht="18.75" customHeight="1">
      <c r="B99" s="324"/>
      <c r="C99" s="325"/>
      <c r="D99" s="325"/>
      <c r="E99" s="325"/>
      <c r="F99" s="325"/>
      <c r="G99" s="325"/>
      <c r="H99" s="325"/>
      <c r="I99" s="325"/>
      <c r="J99" s="325"/>
      <c r="K99" s="324"/>
    </row>
    <row r="100" s="1" customFormat="1" ht="18.75" customHeight="1">
      <c r="B100" s="301"/>
      <c r="C100" s="301"/>
      <c r="D100" s="301"/>
      <c r="E100" s="301"/>
      <c r="F100" s="301"/>
      <c r="G100" s="301"/>
      <c r="H100" s="301"/>
      <c r="I100" s="301"/>
      <c r="J100" s="301"/>
      <c r="K100" s="301"/>
    </row>
    <row r="101" s="1" customFormat="1" ht="7.5" customHeight="1">
      <c r="B101" s="302"/>
      <c r="C101" s="303"/>
      <c r="D101" s="303"/>
      <c r="E101" s="303"/>
      <c r="F101" s="303"/>
      <c r="G101" s="303"/>
      <c r="H101" s="303"/>
      <c r="I101" s="303"/>
      <c r="J101" s="303"/>
      <c r="K101" s="304"/>
    </row>
    <row r="102" s="1" customFormat="1" ht="45" customHeight="1">
      <c r="B102" s="305"/>
      <c r="C102" s="306" t="s">
        <v>1675</v>
      </c>
      <c r="D102" s="306"/>
      <c r="E102" s="306"/>
      <c r="F102" s="306"/>
      <c r="G102" s="306"/>
      <c r="H102" s="306"/>
      <c r="I102" s="306"/>
      <c r="J102" s="306"/>
      <c r="K102" s="307"/>
    </row>
    <row r="103" s="1" customFormat="1" ht="17.25" customHeight="1">
      <c r="B103" s="305"/>
      <c r="C103" s="308" t="s">
        <v>1631</v>
      </c>
      <c r="D103" s="308"/>
      <c r="E103" s="308"/>
      <c r="F103" s="308" t="s">
        <v>1632</v>
      </c>
      <c r="G103" s="309"/>
      <c r="H103" s="308" t="s">
        <v>58</v>
      </c>
      <c r="I103" s="308" t="s">
        <v>61</v>
      </c>
      <c r="J103" s="308" t="s">
        <v>1633</v>
      </c>
      <c r="K103" s="307"/>
    </row>
    <row r="104" s="1" customFormat="1" ht="17.25" customHeight="1">
      <c r="B104" s="305"/>
      <c r="C104" s="310" t="s">
        <v>1634</v>
      </c>
      <c r="D104" s="310"/>
      <c r="E104" s="310"/>
      <c r="F104" s="311" t="s">
        <v>1635</v>
      </c>
      <c r="G104" s="312"/>
      <c r="H104" s="310"/>
      <c r="I104" s="310"/>
      <c r="J104" s="310" t="s">
        <v>1636</v>
      </c>
      <c r="K104" s="307"/>
    </row>
    <row r="105" s="1" customFormat="1" ht="5.25" customHeight="1">
      <c r="B105" s="305"/>
      <c r="C105" s="308"/>
      <c r="D105" s="308"/>
      <c r="E105" s="308"/>
      <c r="F105" s="308"/>
      <c r="G105" s="326"/>
      <c r="H105" s="308"/>
      <c r="I105" s="308"/>
      <c r="J105" s="308"/>
      <c r="K105" s="307"/>
    </row>
    <row r="106" s="1" customFormat="1" ht="15" customHeight="1">
      <c r="B106" s="305"/>
      <c r="C106" s="293" t="s">
        <v>57</v>
      </c>
      <c r="D106" s="315"/>
      <c r="E106" s="315"/>
      <c r="F106" s="316" t="s">
        <v>1637</v>
      </c>
      <c r="G106" s="293"/>
      <c r="H106" s="293" t="s">
        <v>1676</v>
      </c>
      <c r="I106" s="293" t="s">
        <v>1639</v>
      </c>
      <c r="J106" s="293">
        <v>20</v>
      </c>
      <c r="K106" s="307"/>
    </row>
    <row r="107" s="1" customFormat="1" ht="15" customHeight="1">
      <c r="B107" s="305"/>
      <c r="C107" s="293" t="s">
        <v>88</v>
      </c>
      <c r="D107" s="293"/>
      <c r="E107" s="293"/>
      <c r="F107" s="316" t="s">
        <v>1637</v>
      </c>
      <c r="G107" s="293"/>
      <c r="H107" s="293" t="s">
        <v>1676</v>
      </c>
      <c r="I107" s="293" t="s">
        <v>1639</v>
      </c>
      <c r="J107" s="293">
        <v>120</v>
      </c>
      <c r="K107" s="307"/>
    </row>
    <row r="108" s="1" customFormat="1" ht="15" customHeight="1">
      <c r="B108" s="318"/>
      <c r="C108" s="293" t="s">
        <v>1641</v>
      </c>
      <c r="D108" s="293"/>
      <c r="E108" s="293"/>
      <c r="F108" s="316" t="s">
        <v>1642</v>
      </c>
      <c r="G108" s="293"/>
      <c r="H108" s="293" t="s">
        <v>1676</v>
      </c>
      <c r="I108" s="293" t="s">
        <v>1639</v>
      </c>
      <c r="J108" s="293">
        <v>50</v>
      </c>
      <c r="K108" s="307"/>
    </row>
    <row r="109" s="1" customFormat="1" ht="15" customHeight="1">
      <c r="B109" s="318"/>
      <c r="C109" s="293" t="s">
        <v>1644</v>
      </c>
      <c r="D109" s="293"/>
      <c r="E109" s="293"/>
      <c r="F109" s="316" t="s">
        <v>1637</v>
      </c>
      <c r="G109" s="293"/>
      <c r="H109" s="293" t="s">
        <v>1676</v>
      </c>
      <c r="I109" s="293" t="s">
        <v>1646</v>
      </c>
      <c r="J109" s="293"/>
      <c r="K109" s="307"/>
    </row>
    <row r="110" s="1" customFormat="1" ht="15" customHeight="1">
      <c r="B110" s="318"/>
      <c r="C110" s="293" t="s">
        <v>1655</v>
      </c>
      <c r="D110" s="293"/>
      <c r="E110" s="293"/>
      <c r="F110" s="316" t="s">
        <v>1642</v>
      </c>
      <c r="G110" s="293"/>
      <c r="H110" s="293" t="s">
        <v>1676</v>
      </c>
      <c r="I110" s="293" t="s">
        <v>1639</v>
      </c>
      <c r="J110" s="293">
        <v>50</v>
      </c>
      <c r="K110" s="307"/>
    </row>
    <row r="111" s="1" customFormat="1" ht="15" customHeight="1">
      <c r="B111" s="318"/>
      <c r="C111" s="293" t="s">
        <v>1663</v>
      </c>
      <c r="D111" s="293"/>
      <c r="E111" s="293"/>
      <c r="F111" s="316" t="s">
        <v>1642</v>
      </c>
      <c r="G111" s="293"/>
      <c r="H111" s="293" t="s">
        <v>1676</v>
      </c>
      <c r="I111" s="293" t="s">
        <v>1639</v>
      </c>
      <c r="J111" s="293">
        <v>50</v>
      </c>
      <c r="K111" s="307"/>
    </row>
    <row r="112" s="1" customFormat="1" ht="15" customHeight="1">
      <c r="B112" s="318"/>
      <c r="C112" s="293" t="s">
        <v>1661</v>
      </c>
      <c r="D112" s="293"/>
      <c r="E112" s="293"/>
      <c r="F112" s="316" t="s">
        <v>1642</v>
      </c>
      <c r="G112" s="293"/>
      <c r="H112" s="293" t="s">
        <v>1676</v>
      </c>
      <c r="I112" s="293" t="s">
        <v>1639</v>
      </c>
      <c r="J112" s="293">
        <v>50</v>
      </c>
      <c r="K112" s="307"/>
    </row>
    <row r="113" s="1" customFormat="1" ht="15" customHeight="1">
      <c r="B113" s="318"/>
      <c r="C113" s="293" t="s">
        <v>57</v>
      </c>
      <c r="D113" s="293"/>
      <c r="E113" s="293"/>
      <c r="F113" s="316" t="s">
        <v>1637</v>
      </c>
      <c r="G113" s="293"/>
      <c r="H113" s="293" t="s">
        <v>1677</v>
      </c>
      <c r="I113" s="293" t="s">
        <v>1639</v>
      </c>
      <c r="J113" s="293">
        <v>20</v>
      </c>
      <c r="K113" s="307"/>
    </row>
    <row r="114" s="1" customFormat="1" ht="15" customHeight="1">
      <c r="B114" s="318"/>
      <c r="C114" s="293" t="s">
        <v>1678</v>
      </c>
      <c r="D114" s="293"/>
      <c r="E114" s="293"/>
      <c r="F114" s="316" t="s">
        <v>1637</v>
      </c>
      <c r="G114" s="293"/>
      <c r="H114" s="293" t="s">
        <v>1679</v>
      </c>
      <c r="I114" s="293" t="s">
        <v>1639</v>
      </c>
      <c r="J114" s="293">
        <v>120</v>
      </c>
      <c r="K114" s="307"/>
    </row>
    <row r="115" s="1" customFormat="1" ht="15" customHeight="1">
      <c r="B115" s="318"/>
      <c r="C115" s="293" t="s">
        <v>42</v>
      </c>
      <c r="D115" s="293"/>
      <c r="E115" s="293"/>
      <c r="F115" s="316" t="s">
        <v>1637</v>
      </c>
      <c r="G115" s="293"/>
      <c r="H115" s="293" t="s">
        <v>1680</v>
      </c>
      <c r="I115" s="293" t="s">
        <v>1671</v>
      </c>
      <c r="J115" s="293"/>
      <c r="K115" s="307"/>
    </row>
    <row r="116" s="1" customFormat="1" ht="15" customHeight="1">
      <c r="B116" s="318"/>
      <c r="C116" s="293" t="s">
        <v>52</v>
      </c>
      <c r="D116" s="293"/>
      <c r="E116" s="293"/>
      <c r="F116" s="316" t="s">
        <v>1637</v>
      </c>
      <c r="G116" s="293"/>
      <c r="H116" s="293" t="s">
        <v>1681</v>
      </c>
      <c r="I116" s="293" t="s">
        <v>1671</v>
      </c>
      <c r="J116" s="293"/>
      <c r="K116" s="307"/>
    </row>
    <row r="117" s="1" customFormat="1" ht="15" customHeight="1">
      <c r="B117" s="318"/>
      <c r="C117" s="293" t="s">
        <v>61</v>
      </c>
      <c r="D117" s="293"/>
      <c r="E117" s="293"/>
      <c r="F117" s="316" t="s">
        <v>1637</v>
      </c>
      <c r="G117" s="293"/>
      <c r="H117" s="293" t="s">
        <v>1682</v>
      </c>
      <c r="I117" s="293" t="s">
        <v>1683</v>
      </c>
      <c r="J117" s="293"/>
      <c r="K117" s="307"/>
    </row>
    <row r="118" s="1" customFormat="1" ht="15" customHeight="1">
      <c r="B118" s="321"/>
      <c r="C118" s="327"/>
      <c r="D118" s="327"/>
      <c r="E118" s="327"/>
      <c r="F118" s="327"/>
      <c r="G118" s="327"/>
      <c r="H118" s="327"/>
      <c r="I118" s="327"/>
      <c r="J118" s="327"/>
      <c r="K118" s="323"/>
    </row>
    <row r="119" s="1" customFormat="1" ht="18.75" customHeight="1">
      <c r="B119" s="328"/>
      <c r="C119" s="329"/>
      <c r="D119" s="329"/>
      <c r="E119" s="329"/>
      <c r="F119" s="330"/>
      <c r="G119" s="329"/>
      <c r="H119" s="329"/>
      <c r="I119" s="329"/>
      <c r="J119" s="329"/>
      <c r="K119" s="328"/>
    </row>
    <row r="120" s="1" customFormat="1" ht="18.75" customHeight="1">
      <c r="B120" s="301"/>
      <c r="C120" s="301"/>
      <c r="D120" s="301"/>
      <c r="E120" s="301"/>
      <c r="F120" s="301"/>
      <c r="G120" s="301"/>
      <c r="H120" s="301"/>
      <c r="I120" s="301"/>
      <c r="J120" s="301"/>
      <c r="K120" s="301"/>
    </row>
    <row r="121" s="1" customFormat="1" ht="7.5" customHeight="1">
      <c r="B121" s="331"/>
      <c r="C121" s="332"/>
      <c r="D121" s="332"/>
      <c r="E121" s="332"/>
      <c r="F121" s="332"/>
      <c r="G121" s="332"/>
      <c r="H121" s="332"/>
      <c r="I121" s="332"/>
      <c r="J121" s="332"/>
      <c r="K121" s="333"/>
    </row>
    <row r="122" s="1" customFormat="1" ht="45" customHeight="1">
      <c r="B122" s="334"/>
      <c r="C122" s="284" t="s">
        <v>1684</v>
      </c>
      <c r="D122" s="284"/>
      <c r="E122" s="284"/>
      <c r="F122" s="284"/>
      <c r="G122" s="284"/>
      <c r="H122" s="284"/>
      <c r="I122" s="284"/>
      <c r="J122" s="284"/>
      <c r="K122" s="335"/>
    </row>
    <row r="123" s="1" customFormat="1" ht="17.25" customHeight="1">
      <c r="B123" s="336"/>
      <c r="C123" s="308" t="s">
        <v>1631</v>
      </c>
      <c r="D123" s="308"/>
      <c r="E123" s="308"/>
      <c r="F123" s="308" t="s">
        <v>1632</v>
      </c>
      <c r="G123" s="309"/>
      <c r="H123" s="308" t="s">
        <v>58</v>
      </c>
      <c r="I123" s="308" t="s">
        <v>61</v>
      </c>
      <c r="J123" s="308" t="s">
        <v>1633</v>
      </c>
      <c r="K123" s="337"/>
    </row>
    <row r="124" s="1" customFormat="1" ht="17.25" customHeight="1">
      <c r="B124" s="336"/>
      <c r="C124" s="310" t="s">
        <v>1634</v>
      </c>
      <c r="D124" s="310"/>
      <c r="E124" s="310"/>
      <c r="F124" s="311" t="s">
        <v>1635</v>
      </c>
      <c r="G124" s="312"/>
      <c r="H124" s="310"/>
      <c r="I124" s="310"/>
      <c r="J124" s="310" t="s">
        <v>1636</v>
      </c>
      <c r="K124" s="337"/>
    </row>
    <row r="125" s="1" customFormat="1" ht="5.25" customHeight="1">
      <c r="B125" s="338"/>
      <c r="C125" s="313"/>
      <c r="D125" s="313"/>
      <c r="E125" s="313"/>
      <c r="F125" s="313"/>
      <c r="G125" s="339"/>
      <c r="H125" s="313"/>
      <c r="I125" s="313"/>
      <c r="J125" s="313"/>
      <c r="K125" s="340"/>
    </row>
    <row r="126" s="1" customFormat="1" ht="15" customHeight="1">
      <c r="B126" s="338"/>
      <c r="C126" s="293" t="s">
        <v>88</v>
      </c>
      <c r="D126" s="315"/>
      <c r="E126" s="315"/>
      <c r="F126" s="316" t="s">
        <v>1637</v>
      </c>
      <c r="G126" s="293"/>
      <c r="H126" s="293" t="s">
        <v>1676</v>
      </c>
      <c r="I126" s="293" t="s">
        <v>1639</v>
      </c>
      <c r="J126" s="293">
        <v>120</v>
      </c>
      <c r="K126" s="341"/>
    </row>
    <row r="127" s="1" customFormat="1" ht="15" customHeight="1">
      <c r="B127" s="338"/>
      <c r="C127" s="293" t="s">
        <v>1685</v>
      </c>
      <c r="D127" s="293"/>
      <c r="E127" s="293"/>
      <c r="F127" s="316" t="s">
        <v>1637</v>
      </c>
      <c r="G127" s="293"/>
      <c r="H127" s="293" t="s">
        <v>1686</v>
      </c>
      <c r="I127" s="293" t="s">
        <v>1639</v>
      </c>
      <c r="J127" s="293" t="s">
        <v>1687</v>
      </c>
      <c r="K127" s="341"/>
    </row>
    <row r="128" s="1" customFormat="1" ht="15" customHeight="1">
      <c r="B128" s="338"/>
      <c r="C128" s="293" t="s">
        <v>1585</v>
      </c>
      <c r="D128" s="293"/>
      <c r="E128" s="293"/>
      <c r="F128" s="316" t="s">
        <v>1637</v>
      </c>
      <c r="G128" s="293"/>
      <c r="H128" s="293" t="s">
        <v>1688</v>
      </c>
      <c r="I128" s="293" t="s">
        <v>1639</v>
      </c>
      <c r="J128" s="293" t="s">
        <v>1687</v>
      </c>
      <c r="K128" s="341"/>
    </row>
    <row r="129" s="1" customFormat="1" ht="15" customHeight="1">
      <c r="B129" s="338"/>
      <c r="C129" s="293" t="s">
        <v>1647</v>
      </c>
      <c r="D129" s="293"/>
      <c r="E129" s="293"/>
      <c r="F129" s="316" t="s">
        <v>1642</v>
      </c>
      <c r="G129" s="293"/>
      <c r="H129" s="293" t="s">
        <v>1648</v>
      </c>
      <c r="I129" s="293" t="s">
        <v>1639</v>
      </c>
      <c r="J129" s="293">
        <v>15</v>
      </c>
      <c r="K129" s="341"/>
    </row>
    <row r="130" s="1" customFormat="1" ht="15" customHeight="1">
      <c r="B130" s="338"/>
      <c r="C130" s="319" t="s">
        <v>1649</v>
      </c>
      <c r="D130" s="319"/>
      <c r="E130" s="319"/>
      <c r="F130" s="320" t="s">
        <v>1642</v>
      </c>
      <c r="G130" s="319"/>
      <c r="H130" s="319" t="s">
        <v>1650</v>
      </c>
      <c r="I130" s="319" t="s">
        <v>1639</v>
      </c>
      <c r="J130" s="319">
        <v>15</v>
      </c>
      <c r="K130" s="341"/>
    </row>
    <row r="131" s="1" customFormat="1" ht="15" customHeight="1">
      <c r="B131" s="338"/>
      <c r="C131" s="319" t="s">
        <v>1651</v>
      </c>
      <c r="D131" s="319"/>
      <c r="E131" s="319"/>
      <c r="F131" s="320" t="s">
        <v>1642</v>
      </c>
      <c r="G131" s="319"/>
      <c r="H131" s="319" t="s">
        <v>1652</v>
      </c>
      <c r="I131" s="319" t="s">
        <v>1639</v>
      </c>
      <c r="J131" s="319">
        <v>20</v>
      </c>
      <c r="K131" s="341"/>
    </row>
    <row r="132" s="1" customFormat="1" ht="15" customHeight="1">
      <c r="B132" s="338"/>
      <c r="C132" s="319" t="s">
        <v>1653</v>
      </c>
      <c r="D132" s="319"/>
      <c r="E132" s="319"/>
      <c r="F132" s="320" t="s">
        <v>1642</v>
      </c>
      <c r="G132" s="319"/>
      <c r="H132" s="319" t="s">
        <v>1654</v>
      </c>
      <c r="I132" s="319" t="s">
        <v>1639</v>
      </c>
      <c r="J132" s="319">
        <v>20</v>
      </c>
      <c r="K132" s="341"/>
    </row>
    <row r="133" s="1" customFormat="1" ht="15" customHeight="1">
      <c r="B133" s="338"/>
      <c r="C133" s="293" t="s">
        <v>1641</v>
      </c>
      <c r="D133" s="293"/>
      <c r="E133" s="293"/>
      <c r="F133" s="316" t="s">
        <v>1642</v>
      </c>
      <c r="G133" s="293"/>
      <c r="H133" s="293" t="s">
        <v>1676</v>
      </c>
      <c r="I133" s="293" t="s">
        <v>1639</v>
      </c>
      <c r="J133" s="293">
        <v>50</v>
      </c>
      <c r="K133" s="341"/>
    </row>
    <row r="134" s="1" customFormat="1" ht="15" customHeight="1">
      <c r="B134" s="338"/>
      <c r="C134" s="293" t="s">
        <v>1655</v>
      </c>
      <c r="D134" s="293"/>
      <c r="E134" s="293"/>
      <c r="F134" s="316" t="s">
        <v>1642</v>
      </c>
      <c r="G134" s="293"/>
      <c r="H134" s="293" t="s">
        <v>1676</v>
      </c>
      <c r="I134" s="293" t="s">
        <v>1639</v>
      </c>
      <c r="J134" s="293">
        <v>50</v>
      </c>
      <c r="K134" s="341"/>
    </row>
    <row r="135" s="1" customFormat="1" ht="15" customHeight="1">
      <c r="B135" s="338"/>
      <c r="C135" s="293" t="s">
        <v>1661</v>
      </c>
      <c r="D135" s="293"/>
      <c r="E135" s="293"/>
      <c r="F135" s="316" t="s">
        <v>1642</v>
      </c>
      <c r="G135" s="293"/>
      <c r="H135" s="293" t="s">
        <v>1676</v>
      </c>
      <c r="I135" s="293" t="s">
        <v>1639</v>
      </c>
      <c r="J135" s="293">
        <v>50</v>
      </c>
      <c r="K135" s="341"/>
    </row>
    <row r="136" s="1" customFormat="1" ht="15" customHeight="1">
      <c r="B136" s="338"/>
      <c r="C136" s="293" t="s">
        <v>1663</v>
      </c>
      <c r="D136" s="293"/>
      <c r="E136" s="293"/>
      <c r="F136" s="316" t="s">
        <v>1642</v>
      </c>
      <c r="G136" s="293"/>
      <c r="H136" s="293" t="s">
        <v>1676</v>
      </c>
      <c r="I136" s="293" t="s">
        <v>1639</v>
      </c>
      <c r="J136" s="293">
        <v>50</v>
      </c>
      <c r="K136" s="341"/>
    </row>
    <row r="137" s="1" customFormat="1" ht="15" customHeight="1">
      <c r="B137" s="338"/>
      <c r="C137" s="293" t="s">
        <v>1664</v>
      </c>
      <c r="D137" s="293"/>
      <c r="E137" s="293"/>
      <c r="F137" s="316" t="s">
        <v>1642</v>
      </c>
      <c r="G137" s="293"/>
      <c r="H137" s="293" t="s">
        <v>1689</v>
      </c>
      <c r="I137" s="293" t="s">
        <v>1639</v>
      </c>
      <c r="J137" s="293">
        <v>255</v>
      </c>
      <c r="K137" s="341"/>
    </row>
    <row r="138" s="1" customFormat="1" ht="15" customHeight="1">
      <c r="B138" s="338"/>
      <c r="C138" s="293" t="s">
        <v>1666</v>
      </c>
      <c r="D138" s="293"/>
      <c r="E138" s="293"/>
      <c r="F138" s="316" t="s">
        <v>1637</v>
      </c>
      <c r="G138" s="293"/>
      <c r="H138" s="293" t="s">
        <v>1690</v>
      </c>
      <c r="I138" s="293" t="s">
        <v>1668</v>
      </c>
      <c r="J138" s="293"/>
      <c r="K138" s="341"/>
    </row>
    <row r="139" s="1" customFormat="1" ht="15" customHeight="1">
      <c r="B139" s="338"/>
      <c r="C139" s="293" t="s">
        <v>1669</v>
      </c>
      <c r="D139" s="293"/>
      <c r="E139" s="293"/>
      <c r="F139" s="316" t="s">
        <v>1637</v>
      </c>
      <c r="G139" s="293"/>
      <c r="H139" s="293" t="s">
        <v>1691</v>
      </c>
      <c r="I139" s="293" t="s">
        <v>1671</v>
      </c>
      <c r="J139" s="293"/>
      <c r="K139" s="341"/>
    </row>
    <row r="140" s="1" customFormat="1" ht="15" customHeight="1">
      <c r="B140" s="338"/>
      <c r="C140" s="293" t="s">
        <v>1672</v>
      </c>
      <c r="D140" s="293"/>
      <c r="E140" s="293"/>
      <c r="F140" s="316" t="s">
        <v>1637</v>
      </c>
      <c r="G140" s="293"/>
      <c r="H140" s="293" t="s">
        <v>1672</v>
      </c>
      <c r="I140" s="293" t="s">
        <v>1671</v>
      </c>
      <c r="J140" s="293"/>
      <c r="K140" s="341"/>
    </row>
    <row r="141" s="1" customFormat="1" ht="15" customHeight="1">
      <c r="B141" s="338"/>
      <c r="C141" s="293" t="s">
        <v>42</v>
      </c>
      <c r="D141" s="293"/>
      <c r="E141" s="293"/>
      <c r="F141" s="316" t="s">
        <v>1637</v>
      </c>
      <c r="G141" s="293"/>
      <c r="H141" s="293" t="s">
        <v>1692</v>
      </c>
      <c r="I141" s="293" t="s">
        <v>1671</v>
      </c>
      <c r="J141" s="293"/>
      <c r="K141" s="341"/>
    </row>
    <row r="142" s="1" customFormat="1" ht="15" customHeight="1">
      <c r="B142" s="338"/>
      <c r="C142" s="293" t="s">
        <v>1693</v>
      </c>
      <c r="D142" s="293"/>
      <c r="E142" s="293"/>
      <c r="F142" s="316" t="s">
        <v>1637</v>
      </c>
      <c r="G142" s="293"/>
      <c r="H142" s="293" t="s">
        <v>1694</v>
      </c>
      <c r="I142" s="293" t="s">
        <v>1671</v>
      </c>
      <c r="J142" s="293"/>
      <c r="K142" s="341"/>
    </row>
    <row r="143" s="1" customFormat="1" ht="15" customHeight="1">
      <c r="B143" s="342"/>
      <c r="C143" s="343"/>
      <c r="D143" s="343"/>
      <c r="E143" s="343"/>
      <c r="F143" s="343"/>
      <c r="G143" s="343"/>
      <c r="H143" s="343"/>
      <c r="I143" s="343"/>
      <c r="J143" s="343"/>
      <c r="K143" s="344"/>
    </row>
    <row r="144" s="1" customFormat="1" ht="18.75" customHeight="1">
      <c r="B144" s="329"/>
      <c r="C144" s="329"/>
      <c r="D144" s="329"/>
      <c r="E144" s="329"/>
      <c r="F144" s="330"/>
      <c r="G144" s="329"/>
      <c r="H144" s="329"/>
      <c r="I144" s="329"/>
      <c r="J144" s="329"/>
      <c r="K144" s="329"/>
    </row>
    <row r="145" s="1" customFormat="1" ht="18.75" customHeight="1">
      <c r="B145" s="301"/>
      <c r="C145" s="301"/>
      <c r="D145" s="301"/>
      <c r="E145" s="301"/>
      <c r="F145" s="301"/>
      <c r="G145" s="301"/>
      <c r="H145" s="301"/>
      <c r="I145" s="301"/>
      <c r="J145" s="301"/>
      <c r="K145" s="301"/>
    </row>
    <row r="146" s="1" customFormat="1" ht="7.5" customHeight="1">
      <c r="B146" s="302"/>
      <c r="C146" s="303"/>
      <c r="D146" s="303"/>
      <c r="E146" s="303"/>
      <c r="F146" s="303"/>
      <c r="G146" s="303"/>
      <c r="H146" s="303"/>
      <c r="I146" s="303"/>
      <c r="J146" s="303"/>
      <c r="K146" s="304"/>
    </row>
    <row r="147" s="1" customFormat="1" ht="45" customHeight="1">
      <c r="B147" s="305"/>
      <c r="C147" s="306" t="s">
        <v>1695</v>
      </c>
      <c r="D147" s="306"/>
      <c r="E147" s="306"/>
      <c r="F147" s="306"/>
      <c r="G147" s="306"/>
      <c r="H147" s="306"/>
      <c r="I147" s="306"/>
      <c r="J147" s="306"/>
      <c r="K147" s="307"/>
    </row>
    <row r="148" s="1" customFormat="1" ht="17.25" customHeight="1">
      <c r="B148" s="305"/>
      <c r="C148" s="308" t="s">
        <v>1631</v>
      </c>
      <c r="D148" s="308"/>
      <c r="E148" s="308"/>
      <c r="F148" s="308" t="s">
        <v>1632</v>
      </c>
      <c r="G148" s="309"/>
      <c r="H148" s="308" t="s">
        <v>58</v>
      </c>
      <c r="I148" s="308" t="s">
        <v>61</v>
      </c>
      <c r="J148" s="308" t="s">
        <v>1633</v>
      </c>
      <c r="K148" s="307"/>
    </row>
    <row r="149" s="1" customFormat="1" ht="17.25" customHeight="1">
      <c r="B149" s="305"/>
      <c r="C149" s="310" t="s">
        <v>1634</v>
      </c>
      <c r="D149" s="310"/>
      <c r="E149" s="310"/>
      <c r="F149" s="311" t="s">
        <v>1635</v>
      </c>
      <c r="G149" s="312"/>
      <c r="H149" s="310"/>
      <c r="I149" s="310"/>
      <c r="J149" s="310" t="s">
        <v>1636</v>
      </c>
      <c r="K149" s="307"/>
    </row>
    <row r="150" s="1" customFormat="1" ht="5.25" customHeight="1">
      <c r="B150" s="318"/>
      <c r="C150" s="313"/>
      <c r="D150" s="313"/>
      <c r="E150" s="313"/>
      <c r="F150" s="313"/>
      <c r="G150" s="314"/>
      <c r="H150" s="313"/>
      <c r="I150" s="313"/>
      <c r="J150" s="313"/>
      <c r="K150" s="341"/>
    </row>
    <row r="151" s="1" customFormat="1" ht="15" customHeight="1">
      <c r="B151" s="318"/>
      <c r="C151" s="345" t="s">
        <v>88</v>
      </c>
      <c r="D151" s="293"/>
      <c r="E151" s="293"/>
      <c r="F151" s="346" t="s">
        <v>1637</v>
      </c>
      <c r="G151" s="293"/>
      <c r="H151" s="345" t="s">
        <v>1676</v>
      </c>
      <c r="I151" s="345" t="s">
        <v>1639</v>
      </c>
      <c r="J151" s="345">
        <v>120</v>
      </c>
      <c r="K151" s="341"/>
    </row>
    <row r="152" s="1" customFormat="1" ht="15" customHeight="1">
      <c r="B152" s="318"/>
      <c r="C152" s="345" t="s">
        <v>1685</v>
      </c>
      <c r="D152" s="293"/>
      <c r="E152" s="293"/>
      <c r="F152" s="346" t="s">
        <v>1637</v>
      </c>
      <c r="G152" s="293"/>
      <c r="H152" s="345" t="s">
        <v>1696</v>
      </c>
      <c r="I152" s="345" t="s">
        <v>1639</v>
      </c>
      <c r="J152" s="345" t="s">
        <v>1687</v>
      </c>
      <c r="K152" s="341"/>
    </row>
    <row r="153" s="1" customFormat="1" ht="15" customHeight="1">
      <c r="B153" s="318"/>
      <c r="C153" s="345" t="s">
        <v>1585</v>
      </c>
      <c r="D153" s="293"/>
      <c r="E153" s="293"/>
      <c r="F153" s="346" t="s">
        <v>1637</v>
      </c>
      <c r="G153" s="293"/>
      <c r="H153" s="345" t="s">
        <v>1697</v>
      </c>
      <c r="I153" s="345" t="s">
        <v>1639</v>
      </c>
      <c r="J153" s="345" t="s">
        <v>1687</v>
      </c>
      <c r="K153" s="341"/>
    </row>
    <row r="154" s="1" customFormat="1" ht="15" customHeight="1">
      <c r="B154" s="318"/>
      <c r="C154" s="345" t="s">
        <v>1641</v>
      </c>
      <c r="D154" s="293"/>
      <c r="E154" s="293"/>
      <c r="F154" s="346" t="s">
        <v>1642</v>
      </c>
      <c r="G154" s="293"/>
      <c r="H154" s="345" t="s">
        <v>1676</v>
      </c>
      <c r="I154" s="345" t="s">
        <v>1639</v>
      </c>
      <c r="J154" s="345">
        <v>50</v>
      </c>
      <c r="K154" s="341"/>
    </row>
    <row r="155" s="1" customFormat="1" ht="15" customHeight="1">
      <c r="B155" s="318"/>
      <c r="C155" s="345" t="s">
        <v>1644</v>
      </c>
      <c r="D155" s="293"/>
      <c r="E155" s="293"/>
      <c r="F155" s="346" t="s">
        <v>1637</v>
      </c>
      <c r="G155" s="293"/>
      <c r="H155" s="345" t="s">
        <v>1676</v>
      </c>
      <c r="I155" s="345" t="s">
        <v>1646</v>
      </c>
      <c r="J155" s="345"/>
      <c r="K155" s="341"/>
    </row>
    <row r="156" s="1" customFormat="1" ht="15" customHeight="1">
      <c r="B156" s="318"/>
      <c r="C156" s="345" t="s">
        <v>1655</v>
      </c>
      <c r="D156" s="293"/>
      <c r="E156" s="293"/>
      <c r="F156" s="346" t="s">
        <v>1642</v>
      </c>
      <c r="G156" s="293"/>
      <c r="H156" s="345" t="s">
        <v>1676</v>
      </c>
      <c r="I156" s="345" t="s">
        <v>1639</v>
      </c>
      <c r="J156" s="345">
        <v>50</v>
      </c>
      <c r="K156" s="341"/>
    </row>
    <row r="157" s="1" customFormat="1" ht="15" customHeight="1">
      <c r="B157" s="318"/>
      <c r="C157" s="345" t="s">
        <v>1663</v>
      </c>
      <c r="D157" s="293"/>
      <c r="E157" s="293"/>
      <c r="F157" s="346" t="s">
        <v>1642</v>
      </c>
      <c r="G157" s="293"/>
      <c r="H157" s="345" t="s">
        <v>1676</v>
      </c>
      <c r="I157" s="345" t="s">
        <v>1639</v>
      </c>
      <c r="J157" s="345">
        <v>50</v>
      </c>
      <c r="K157" s="341"/>
    </row>
    <row r="158" s="1" customFormat="1" ht="15" customHeight="1">
      <c r="B158" s="318"/>
      <c r="C158" s="345" t="s">
        <v>1661</v>
      </c>
      <c r="D158" s="293"/>
      <c r="E158" s="293"/>
      <c r="F158" s="346" t="s">
        <v>1642</v>
      </c>
      <c r="G158" s="293"/>
      <c r="H158" s="345" t="s">
        <v>1676</v>
      </c>
      <c r="I158" s="345" t="s">
        <v>1639</v>
      </c>
      <c r="J158" s="345">
        <v>50</v>
      </c>
      <c r="K158" s="341"/>
    </row>
    <row r="159" s="1" customFormat="1" ht="15" customHeight="1">
      <c r="B159" s="318"/>
      <c r="C159" s="345" t="s">
        <v>106</v>
      </c>
      <c r="D159" s="293"/>
      <c r="E159" s="293"/>
      <c r="F159" s="346" t="s">
        <v>1637</v>
      </c>
      <c r="G159" s="293"/>
      <c r="H159" s="345" t="s">
        <v>1698</v>
      </c>
      <c r="I159" s="345" t="s">
        <v>1639</v>
      </c>
      <c r="J159" s="345" t="s">
        <v>1699</v>
      </c>
      <c r="K159" s="341"/>
    </row>
    <row r="160" s="1" customFormat="1" ht="15" customHeight="1">
      <c r="B160" s="318"/>
      <c r="C160" s="345" t="s">
        <v>1700</v>
      </c>
      <c r="D160" s="293"/>
      <c r="E160" s="293"/>
      <c r="F160" s="346" t="s">
        <v>1637</v>
      </c>
      <c r="G160" s="293"/>
      <c r="H160" s="345" t="s">
        <v>1701</v>
      </c>
      <c r="I160" s="345" t="s">
        <v>1671</v>
      </c>
      <c r="J160" s="345"/>
      <c r="K160" s="341"/>
    </row>
    <row r="161" s="1" customFormat="1" ht="15" customHeight="1">
      <c r="B161" s="347"/>
      <c r="C161" s="327"/>
      <c r="D161" s="327"/>
      <c r="E161" s="327"/>
      <c r="F161" s="327"/>
      <c r="G161" s="327"/>
      <c r="H161" s="327"/>
      <c r="I161" s="327"/>
      <c r="J161" s="327"/>
      <c r="K161" s="348"/>
    </row>
    <row r="162" s="1" customFormat="1" ht="18.75" customHeight="1">
      <c r="B162" s="329"/>
      <c r="C162" s="339"/>
      <c r="D162" s="339"/>
      <c r="E162" s="339"/>
      <c r="F162" s="349"/>
      <c r="G162" s="339"/>
      <c r="H162" s="339"/>
      <c r="I162" s="339"/>
      <c r="J162" s="339"/>
      <c r="K162" s="329"/>
    </row>
    <row r="163" s="1" customFormat="1" ht="18.75" customHeight="1">
      <c r="B163" s="301"/>
      <c r="C163" s="301"/>
      <c r="D163" s="301"/>
      <c r="E163" s="301"/>
      <c r="F163" s="301"/>
      <c r="G163" s="301"/>
      <c r="H163" s="301"/>
      <c r="I163" s="301"/>
      <c r="J163" s="301"/>
      <c r="K163" s="301"/>
    </row>
    <row r="164" s="1" customFormat="1" ht="7.5" customHeight="1">
      <c r="B164" s="280"/>
      <c r="C164" s="281"/>
      <c r="D164" s="281"/>
      <c r="E164" s="281"/>
      <c r="F164" s="281"/>
      <c r="G164" s="281"/>
      <c r="H164" s="281"/>
      <c r="I164" s="281"/>
      <c r="J164" s="281"/>
      <c r="K164" s="282"/>
    </row>
    <row r="165" s="1" customFormat="1" ht="45" customHeight="1">
      <c r="B165" s="283"/>
      <c r="C165" s="284" t="s">
        <v>1702</v>
      </c>
      <c r="D165" s="284"/>
      <c r="E165" s="284"/>
      <c r="F165" s="284"/>
      <c r="G165" s="284"/>
      <c r="H165" s="284"/>
      <c r="I165" s="284"/>
      <c r="J165" s="284"/>
      <c r="K165" s="285"/>
    </row>
    <row r="166" s="1" customFormat="1" ht="17.25" customHeight="1">
      <c r="B166" s="283"/>
      <c r="C166" s="308" t="s">
        <v>1631</v>
      </c>
      <c r="D166" s="308"/>
      <c r="E166" s="308"/>
      <c r="F166" s="308" t="s">
        <v>1632</v>
      </c>
      <c r="G166" s="350"/>
      <c r="H166" s="351" t="s">
        <v>58</v>
      </c>
      <c r="I166" s="351" t="s">
        <v>61</v>
      </c>
      <c r="J166" s="308" t="s">
        <v>1633</v>
      </c>
      <c r="K166" s="285"/>
    </row>
    <row r="167" s="1" customFormat="1" ht="17.25" customHeight="1">
      <c r="B167" s="286"/>
      <c r="C167" s="310" t="s">
        <v>1634</v>
      </c>
      <c r="D167" s="310"/>
      <c r="E167" s="310"/>
      <c r="F167" s="311" t="s">
        <v>1635</v>
      </c>
      <c r="G167" s="352"/>
      <c r="H167" s="353"/>
      <c r="I167" s="353"/>
      <c r="J167" s="310" t="s">
        <v>1636</v>
      </c>
      <c r="K167" s="288"/>
    </row>
    <row r="168" s="1" customFormat="1" ht="5.25" customHeight="1">
      <c r="B168" s="318"/>
      <c r="C168" s="313"/>
      <c r="D168" s="313"/>
      <c r="E168" s="313"/>
      <c r="F168" s="313"/>
      <c r="G168" s="314"/>
      <c r="H168" s="313"/>
      <c r="I168" s="313"/>
      <c r="J168" s="313"/>
      <c r="K168" s="341"/>
    </row>
    <row r="169" s="1" customFormat="1" ht="15" customHeight="1">
      <c r="B169" s="318"/>
      <c r="C169" s="293" t="s">
        <v>88</v>
      </c>
      <c r="D169" s="293"/>
      <c r="E169" s="293"/>
      <c r="F169" s="316" t="s">
        <v>1637</v>
      </c>
      <c r="G169" s="293"/>
      <c r="H169" s="293" t="s">
        <v>1676</v>
      </c>
      <c r="I169" s="293" t="s">
        <v>1639</v>
      </c>
      <c r="J169" s="293">
        <v>120</v>
      </c>
      <c r="K169" s="341"/>
    </row>
    <row r="170" s="1" customFormat="1" ht="15" customHeight="1">
      <c r="B170" s="318"/>
      <c r="C170" s="293" t="s">
        <v>1685</v>
      </c>
      <c r="D170" s="293"/>
      <c r="E170" s="293"/>
      <c r="F170" s="316" t="s">
        <v>1637</v>
      </c>
      <c r="G170" s="293"/>
      <c r="H170" s="293" t="s">
        <v>1686</v>
      </c>
      <c r="I170" s="293" t="s">
        <v>1639</v>
      </c>
      <c r="J170" s="293" t="s">
        <v>1687</v>
      </c>
      <c r="K170" s="341"/>
    </row>
    <row r="171" s="1" customFormat="1" ht="15" customHeight="1">
      <c r="B171" s="318"/>
      <c r="C171" s="293" t="s">
        <v>1585</v>
      </c>
      <c r="D171" s="293"/>
      <c r="E171" s="293"/>
      <c r="F171" s="316" t="s">
        <v>1637</v>
      </c>
      <c r="G171" s="293"/>
      <c r="H171" s="293" t="s">
        <v>1703</v>
      </c>
      <c r="I171" s="293" t="s">
        <v>1639</v>
      </c>
      <c r="J171" s="293" t="s">
        <v>1687</v>
      </c>
      <c r="K171" s="341"/>
    </row>
    <row r="172" s="1" customFormat="1" ht="15" customHeight="1">
      <c r="B172" s="318"/>
      <c r="C172" s="293" t="s">
        <v>1641</v>
      </c>
      <c r="D172" s="293"/>
      <c r="E172" s="293"/>
      <c r="F172" s="316" t="s">
        <v>1642</v>
      </c>
      <c r="G172" s="293"/>
      <c r="H172" s="293" t="s">
        <v>1703</v>
      </c>
      <c r="I172" s="293" t="s">
        <v>1639</v>
      </c>
      <c r="J172" s="293">
        <v>50</v>
      </c>
      <c r="K172" s="341"/>
    </row>
    <row r="173" s="1" customFormat="1" ht="15" customHeight="1">
      <c r="B173" s="318"/>
      <c r="C173" s="293" t="s">
        <v>1644</v>
      </c>
      <c r="D173" s="293"/>
      <c r="E173" s="293"/>
      <c r="F173" s="316" t="s">
        <v>1637</v>
      </c>
      <c r="G173" s="293"/>
      <c r="H173" s="293" t="s">
        <v>1703</v>
      </c>
      <c r="I173" s="293" t="s">
        <v>1646</v>
      </c>
      <c r="J173" s="293"/>
      <c r="K173" s="341"/>
    </row>
    <row r="174" s="1" customFormat="1" ht="15" customHeight="1">
      <c r="B174" s="318"/>
      <c r="C174" s="293" t="s">
        <v>1655</v>
      </c>
      <c r="D174" s="293"/>
      <c r="E174" s="293"/>
      <c r="F174" s="316" t="s">
        <v>1642</v>
      </c>
      <c r="G174" s="293"/>
      <c r="H174" s="293" t="s">
        <v>1703</v>
      </c>
      <c r="I174" s="293" t="s">
        <v>1639</v>
      </c>
      <c r="J174" s="293">
        <v>50</v>
      </c>
      <c r="K174" s="341"/>
    </row>
    <row r="175" s="1" customFormat="1" ht="15" customHeight="1">
      <c r="B175" s="318"/>
      <c r="C175" s="293" t="s">
        <v>1663</v>
      </c>
      <c r="D175" s="293"/>
      <c r="E175" s="293"/>
      <c r="F175" s="316" t="s">
        <v>1642</v>
      </c>
      <c r="G175" s="293"/>
      <c r="H175" s="293" t="s">
        <v>1703</v>
      </c>
      <c r="I175" s="293" t="s">
        <v>1639</v>
      </c>
      <c r="J175" s="293">
        <v>50</v>
      </c>
      <c r="K175" s="341"/>
    </row>
    <row r="176" s="1" customFormat="1" ht="15" customHeight="1">
      <c r="B176" s="318"/>
      <c r="C176" s="293" t="s">
        <v>1661</v>
      </c>
      <c r="D176" s="293"/>
      <c r="E176" s="293"/>
      <c r="F176" s="316" t="s">
        <v>1642</v>
      </c>
      <c r="G176" s="293"/>
      <c r="H176" s="293" t="s">
        <v>1703</v>
      </c>
      <c r="I176" s="293" t="s">
        <v>1639</v>
      </c>
      <c r="J176" s="293">
        <v>50</v>
      </c>
      <c r="K176" s="341"/>
    </row>
    <row r="177" s="1" customFormat="1" ht="15" customHeight="1">
      <c r="B177" s="318"/>
      <c r="C177" s="293" t="s">
        <v>122</v>
      </c>
      <c r="D177" s="293"/>
      <c r="E177" s="293"/>
      <c r="F177" s="316" t="s">
        <v>1637</v>
      </c>
      <c r="G177" s="293"/>
      <c r="H177" s="293" t="s">
        <v>1704</v>
      </c>
      <c r="I177" s="293" t="s">
        <v>1705</v>
      </c>
      <c r="J177" s="293"/>
      <c r="K177" s="341"/>
    </row>
    <row r="178" s="1" customFormat="1" ht="15" customHeight="1">
      <c r="B178" s="318"/>
      <c r="C178" s="293" t="s">
        <v>61</v>
      </c>
      <c r="D178" s="293"/>
      <c r="E178" s="293"/>
      <c r="F178" s="316" t="s">
        <v>1637</v>
      </c>
      <c r="G178" s="293"/>
      <c r="H178" s="293" t="s">
        <v>1706</v>
      </c>
      <c r="I178" s="293" t="s">
        <v>1707</v>
      </c>
      <c r="J178" s="293">
        <v>1</v>
      </c>
      <c r="K178" s="341"/>
    </row>
    <row r="179" s="1" customFormat="1" ht="15" customHeight="1">
      <c r="B179" s="318"/>
      <c r="C179" s="293" t="s">
        <v>57</v>
      </c>
      <c r="D179" s="293"/>
      <c r="E179" s="293"/>
      <c r="F179" s="316" t="s">
        <v>1637</v>
      </c>
      <c r="G179" s="293"/>
      <c r="H179" s="293" t="s">
        <v>1708</v>
      </c>
      <c r="I179" s="293" t="s">
        <v>1639</v>
      </c>
      <c r="J179" s="293">
        <v>20</v>
      </c>
      <c r="K179" s="341"/>
    </row>
    <row r="180" s="1" customFormat="1" ht="15" customHeight="1">
      <c r="B180" s="318"/>
      <c r="C180" s="293" t="s">
        <v>58</v>
      </c>
      <c r="D180" s="293"/>
      <c r="E180" s="293"/>
      <c r="F180" s="316" t="s">
        <v>1637</v>
      </c>
      <c r="G180" s="293"/>
      <c r="H180" s="293" t="s">
        <v>1709</v>
      </c>
      <c r="I180" s="293" t="s">
        <v>1639</v>
      </c>
      <c r="J180" s="293">
        <v>255</v>
      </c>
      <c r="K180" s="341"/>
    </row>
    <row r="181" s="1" customFormat="1" ht="15" customHeight="1">
      <c r="B181" s="318"/>
      <c r="C181" s="293" t="s">
        <v>123</v>
      </c>
      <c r="D181" s="293"/>
      <c r="E181" s="293"/>
      <c r="F181" s="316" t="s">
        <v>1637</v>
      </c>
      <c r="G181" s="293"/>
      <c r="H181" s="293" t="s">
        <v>1601</v>
      </c>
      <c r="I181" s="293" t="s">
        <v>1639</v>
      </c>
      <c r="J181" s="293">
        <v>10</v>
      </c>
      <c r="K181" s="341"/>
    </row>
    <row r="182" s="1" customFormat="1" ht="15" customHeight="1">
      <c r="B182" s="318"/>
      <c r="C182" s="293" t="s">
        <v>124</v>
      </c>
      <c r="D182" s="293"/>
      <c r="E182" s="293"/>
      <c r="F182" s="316" t="s">
        <v>1637</v>
      </c>
      <c r="G182" s="293"/>
      <c r="H182" s="293" t="s">
        <v>1710</v>
      </c>
      <c r="I182" s="293" t="s">
        <v>1671</v>
      </c>
      <c r="J182" s="293"/>
      <c r="K182" s="341"/>
    </row>
    <row r="183" s="1" customFormat="1" ht="15" customHeight="1">
      <c r="B183" s="318"/>
      <c r="C183" s="293" t="s">
        <v>1711</v>
      </c>
      <c r="D183" s="293"/>
      <c r="E183" s="293"/>
      <c r="F183" s="316" t="s">
        <v>1637</v>
      </c>
      <c r="G183" s="293"/>
      <c r="H183" s="293" t="s">
        <v>1712</v>
      </c>
      <c r="I183" s="293" t="s">
        <v>1671</v>
      </c>
      <c r="J183" s="293"/>
      <c r="K183" s="341"/>
    </row>
    <row r="184" s="1" customFormat="1" ht="15" customHeight="1">
      <c r="B184" s="318"/>
      <c r="C184" s="293" t="s">
        <v>1700</v>
      </c>
      <c r="D184" s="293"/>
      <c r="E184" s="293"/>
      <c r="F184" s="316" t="s">
        <v>1637</v>
      </c>
      <c r="G184" s="293"/>
      <c r="H184" s="293" t="s">
        <v>1713</v>
      </c>
      <c r="I184" s="293" t="s">
        <v>1671</v>
      </c>
      <c r="J184" s="293"/>
      <c r="K184" s="341"/>
    </row>
    <row r="185" s="1" customFormat="1" ht="15" customHeight="1">
      <c r="B185" s="318"/>
      <c r="C185" s="293" t="s">
        <v>126</v>
      </c>
      <c r="D185" s="293"/>
      <c r="E185" s="293"/>
      <c r="F185" s="316" t="s">
        <v>1642</v>
      </c>
      <c r="G185" s="293"/>
      <c r="H185" s="293" t="s">
        <v>1714</v>
      </c>
      <c r="I185" s="293" t="s">
        <v>1639</v>
      </c>
      <c r="J185" s="293">
        <v>50</v>
      </c>
      <c r="K185" s="341"/>
    </row>
    <row r="186" s="1" customFormat="1" ht="15" customHeight="1">
      <c r="B186" s="318"/>
      <c r="C186" s="293" t="s">
        <v>1715</v>
      </c>
      <c r="D186" s="293"/>
      <c r="E186" s="293"/>
      <c r="F186" s="316" t="s">
        <v>1642</v>
      </c>
      <c r="G186" s="293"/>
      <c r="H186" s="293" t="s">
        <v>1716</v>
      </c>
      <c r="I186" s="293" t="s">
        <v>1717</v>
      </c>
      <c r="J186" s="293"/>
      <c r="K186" s="341"/>
    </row>
    <row r="187" s="1" customFormat="1" ht="15" customHeight="1">
      <c r="B187" s="318"/>
      <c r="C187" s="293" t="s">
        <v>1718</v>
      </c>
      <c r="D187" s="293"/>
      <c r="E187" s="293"/>
      <c r="F187" s="316" t="s">
        <v>1642</v>
      </c>
      <c r="G187" s="293"/>
      <c r="H187" s="293" t="s">
        <v>1719</v>
      </c>
      <c r="I187" s="293" t="s">
        <v>1717</v>
      </c>
      <c r="J187" s="293"/>
      <c r="K187" s="341"/>
    </row>
    <row r="188" s="1" customFormat="1" ht="15" customHeight="1">
      <c r="B188" s="318"/>
      <c r="C188" s="293" t="s">
        <v>1720</v>
      </c>
      <c r="D188" s="293"/>
      <c r="E188" s="293"/>
      <c r="F188" s="316" t="s">
        <v>1642</v>
      </c>
      <c r="G188" s="293"/>
      <c r="H188" s="293" t="s">
        <v>1721</v>
      </c>
      <c r="I188" s="293" t="s">
        <v>1717</v>
      </c>
      <c r="J188" s="293"/>
      <c r="K188" s="341"/>
    </row>
    <row r="189" s="1" customFormat="1" ht="15" customHeight="1">
      <c r="B189" s="318"/>
      <c r="C189" s="354" t="s">
        <v>1722</v>
      </c>
      <c r="D189" s="293"/>
      <c r="E189" s="293"/>
      <c r="F189" s="316" t="s">
        <v>1642</v>
      </c>
      <c r="G189" s="293"/>
      <c r="H189" s="293" t="s">
        <v>1723</v>
      </c>
      <c r="I189" s="293" t="s">
        <v>1724</v>
      </c>
      <c r="J189" s="355" t="s">
        <v>1725</v>
      </c>
      <c r="K189" s="341"/>
    </row>
    <row r="190" s="17" customFormat="1" ht="15" customHeight="1">
      <c r="B190" s="356"/>
      <c r="C190" s="357" t="s">
        <v>1726</v>
      </c>
      <c r="D190" s="358"/>
      <c r="E190" s="358"/>
      <c r="F190" s="359" t="s">
        <v>1642</v>
      </c>
      <c r="G190" s="358"/>
      <c r="H190" s="358" t="s">
        <v>1727</v>
      </c>
      <c r="I190" s="358" t="s">
        <v>1724</v>
      </c>
      <c r="J190" s="360" t="s">
        <v>1725</v>
      </c>
      <c r="K190" s="361"/>
    </row>
    <row r="191" s="1" customFormat="1" ht="15" customHeight="1">
      <c r="B191" s="318"/>
      <c r="C191" s="354" t="s">
        <v>46</v>
      </c>
      <c r="D191" s="293"/>
      <c r="E191" s="293"/>
      <c r="F191" s="316" t="s">
        <v>1637</v>
      </c>
      <c r="G191" s="293"/>
      <c r="H191" s="290" t="s">
        <v>1728</v>
      </c>
      <c r="I191" s="293" t="s">
        <v>1729</v>
      </c>
      <c r="J191" s="293"/>
      <c r="K191" s="341"/>
    </row>
    <row r="192" s="1" customFormat="1" ht="15" customHeight="1">
      <c r="B192" s="318"/>
      <c r="C192" s="354" t="s">
        <v>1730</v>
      </c>
      <c r="D192" s="293"/>
      <c r="E192" s="293"/>
      <c r="F192" s="316" t="s">
        <v>1637</v>
      </c>
      <c r="G192" s="293"/>
      <c r="H192" s="293" t="s">
        <v>1731</v>
      </c>
      <c r="I192" s="293" t="s">
        <v>1671</v>
      </c>
      <c r="J192" s="293"/>
      <c r="K192" s="341"/>
    </row>
    <row r="193" s="1" customFormat="1" ht="15" customHeight="1">
      <c r="B193" s="318"/>
      <c r="C193" s="354" t="s">
        <v>1732</v>
      </c>
      <c r="D193" s="293"/>
      <c r="E193" s="293"/>
      <c r="F193" s="316" t="s">
        <v>1637</v>
      </c>
      <c r="G193" s="293"/>
      <c r="H193" s="293" t="s">
        <v>1733</v>
      </c>
      <c r="I193" s="293" t="s">
        <v>1671</v>
      </c>
      <c r="J193" s="293"/>
      <c r="K193" s="341"/>
    </row>
    <row r="194" s="1" customFormat="1" ht="15" customHeight="1">
      <c r="B194" s="318"/>
      <c r="C194" s="354" t="s">
        <v>1734</v>
      </c>
      <c r="D194" s="293"/>
      <c r="E194" s="293"/>
      <c r="F194" s="316" t="s">
        <v>1642</v>
      </c>
      <c r="G194" s="293"/>
      <c r="H194" s="293" t="s">
        <v>1735</v>
      </c>
      <c r="I194" s="293" t="s">
        <v>1671</v>
      </c>
      <c r="J194" s="293"/>
      <c r="K194" s="341"/>
    </row>
    <row r="195" s="1" customFormat="1" ht="15" customHeight="1">
      <c r="B195" s="347"/>
      <c r="C195" s="362"/>
      <c r="D195" s="327"/>
      <c r="E195" s="327"/>
      <c r="F195" s="327"/>
      <c r="G195" s="327"/>
      <c r="H195" s="327"/>
      <c r="I195" s="327"/>
      <c r="J195" s="327"/>
      <c r="K195" s="348"/>
    </row>
    <row r="196" s="1" customFormat="1" ht="18.75" customHeight="1">
      <c r="B196" s="329"/>
      <c r="C196" s="339"/>
      <c r="D196" s="339"/>
      <c r="E196" s="339"/>
      <c r="F196" s="349"/>
      <c r="G196" s="339"/>
      <c r="H196" s="339"/>
      <c r="I196" s="339"/>
      <c r="J196" s="339"/>
      <c r="K196" s="329"/>
    </row>
    <row r="197" s="1" customFormat="1" ht="18.75" customHeight="1">
      <c r="B197" s="329"/>
      <c r="C197" s="339"/>
      <c r="D197" s="339"/>
      <c r="E197" s="339"/>
      <c r="F197" s="349"/>
      <c r="G197" s="339"/>
      <c r="H197" s="339"/>
      <c r="I197" s="339"/>
      <c r="J197" s="339"/>
      <c r="K197" s="329"/>
    </row>
    <row r="198" s="1" customFormat="1" ht="18.75" customHeight="1">
      <c r="B198" s="301"/>
      <c r="C198" s="301"/>
      <c r="D198" s="301"/>
      <c r="E198" s="301"/>
      <c r="F198" s="301"/>
      <c r="G198" s="301"/>
      <c r="H198" s="301"/>
      <c r="I198" s="301"/>
      <c r="J198" s="301"/>
      <c r="K198" s="301"/>
    </row>
    <row r="199" s="1" customFormat="1" ht="13.5">
      <c r="B199" s="280"/>
      <c r="C199" s="281"/>
      <c r="D199" s="281"/>
      <c r="E199" s="281"/>
      <c r="F199" s="281"/>
      <c r="G199" s="281"/>
      <c r="H199" s="281"/>
      <c r="I199" s="281"/>
      <c r="J199" s="281"/>
      <c r="K199" s="282"/>
    </row>
    <row r="200" s="1" customFormat="1" ht="21">
      <c r="B200" s="283"/>
      <c r="C200" s="284" t="s">
        <v>1736</v>
      </c>
      <c r="D200" s="284"/>
      <c r="E200" s="284"/>
      <c r="F200" s="284"/>
      <c r="G200" s="284"/>
      <c r="H200" s="284"/>
      <c r="I200" s="284"/>
      <c r="J200" s="284"/>
      <c r="K200" s="285"/>
    </row>
    <row r="201" s="1" customFormat="1" ht="25.5" customHeight="1">
      <c r="B201" s="283"/>
      <c r="C201" s="363" t="s">
        <v>1737</v>
      </c>
      <c r="D201" s="363"/>
      <c r="E201" s="363"/>
      <c r="F201" s="363" t="s">
        <v>1738</v>
      </c>
      <c r="G201" s="364"/>
      <c r="H201" s="363" t="s">
        <v>1739</v>
      </c>
      <c r="I201" s="363"/>
      <c r="J201" s="363"/>
      <c r="K201" s="285"/>
    </row>
    <row r="202" s="1" customFormat="1" ht="5.25" customHeight="1">
      <c r="B202" s="318"/>
      <c r="C202" s="313"/>
      <c r="D202" s="313"/>
      <c r="E202" s="313"/>
      <c r="F202" s="313"/>
      <c r="G202" s="339"/>
      <c r="H202" s="313"/>
      <c r="I202" s="313"/>
      <c r="J202" s="313"/>
      <c r="K202" s="341"/>
    </row>
    <row r="203" s="1" customFormat="1" ht="15" customHeight="1">
      <c r="B203" s="318"/>
      <c r="C203" s="293" t="s">
        <v>1729</v>
      </c>
      <c r="D203" s="293"/>
      <c r="E203" s="293"/>
      <c r="F203" s="316" t="s">
        <v>47</v>
      </c>
      <c r="G203" s="293"/>
      <c r="H203" s="293" t="s">
        <v>1740</v>
      </c>
      <c r="I203" s="293"/>
      <c r="J203" s="293"/>
      <c r="K203" s="341"/>
    </row>
    <row r="204" s="1" customFormat="1" ht="15" customHeight="1">
      <c r="B204" s="318"/>
      <c r="C204" s="293"/>
      <c r="D204" s="293"/>
      <c r="E204" s="293"/>
      <c r="F204" s="316" t="s">
        <v>48</v>
      </c>
      <c r="G204" s="293"/>
      <c r="H204" s="293" t="s">
        <v>1741</v>
      </c>
      <c r="I204" s="293"/>
      <c r="J204" s="293"/>
      <c r="K204" s="341"/>
    </row>
    <row r="205" s="1" customFormat="1" ht="15" customHeight="1">
      <c r="B205" s="318"/>
      <c r="C205" s="293"/>
      <c r="D205" s="293"/>
      <c r="E205" s="293"/>
      <c r="F205" s="316" t="s">
        <v>51</v>
      </c>
      <c r="G205" s="293"/>
      <c r="H205" s="293" t="s">
        <v>1742</v>
      </c>
      <c r="I205" s="293"/>
      <c r="J205" s="293"/>
      <c r="K205" s="341"/>
    </row>
    <row r="206" s="1" customFormat="1" ht="15" customHeight="1">
      <c r="B206" s="318"/>
      <c r="C206" s="293"/>
      <c r="D206" s="293"/>
      <c r="E206" s="293"/>
      <c r="F206" s="316" t="s">
        <v>49</v>
      </c>
      <c r="G206" s="293"/>
      <c r="H206" s="293" t="s">
        <v>1743</v>
      </c>
      <c r="I206" s="293"/>
      <c r="J206" s="293"/>
      <c r="K206" s="341"/>
    </row>
    <row r="207" s="1" customFormat="1" ht="15" customHeight="1">
      <c r="B207" s="318"/>
      <c r="C207" s="293"/>
      <c r="D207" s="293"/>
      <c r="E207" s="293"/>
      <c r="F207" s="316" t="s">
        <v>50</v>
      </c>
      <c r="G207" s="293"/>
      <c r="H207" s="293" t="s">
        <v>1744</v>
      </c>
      <c r="I207" s="293"/>
      <c r="J207" s="293"/>
      <c r="K207" s="341"/>
    </row>
    <row r="208" s="1" customFormat="1" ht="15" customHeight="1">
      <c r="B208" s="318"/>
      <c r="C208" s="293"/>
      <c r="D208" s="293"/>
      <c r="E208" s="293"/>
      <c r="F208" s="316"/>
      <c r="G208" s="293"/>
      <c r="H208" s="293"/>
      <c r="I208" s="293"/>
      <c r="J208" s="293"/>
      <c r="K208" s="341"/>
    </row>
    <row r="209" s="1" customFormat="1" ht="15" customHeight="1">
      <c r="B209" s="318"/>
      <c r="C209" s="293" t="s">
        <v>1683</v>
      </c>
      <c r="D209" s="293"/>
      <c r="E209" s="293"/>
      <c r="F209" s="316" t="s">
        <v>83</v>
      </c>
      <c r="G209" s="293"/>
      <c r="H209" s="293" t="s">
        <v>1745</v>
      </c>
      <c r="I209" s="293"/>
      <c r="J209" s="293"/>
      <c r="K209" s="341"/>
    </row>
    <row r="210" s="1" customFormat="1" ht="15" customHeight="1">
      <c r="B210" s="318"/>
      <c r="C210" s="293"/>
      <c r="D210" s="293"/>
      <c r="E210" s="293"/>
      <c r="F210" s="316" t="s">
        <v>1579</v>
      </c>
      <c r="G210" s="293"/>
      <c r="H210" s="293" t="s">
        <v>1580</v>
      </c>
      <c r="I210" s="293"/>
      <c r="J210" s="293"/>
      <c r="K210" s="341"/>
    </row>
    <row r="211" s="1" customFormat="1" ht="15" customHeight="1">
      <c r="B211" s="318"/>
      <c r="C211" s="293"/>
      <c r="D211" s="293"/>
      <c r="E211" s="293"/>
      <c r="F211" s="316" t="s">
        <v>1577</v>
      </c>
      <c r="G211" s="293"/>
      <c r="H211" s="293" t="s">
        <v>1746</v>
      </c>
      <c r="I211" s="293"/>
      <c r="J211" s="293"/>
      <c r="K211" s="341"/>
    </row>
    <row r="212" s="1" customFormat="1" ht="15" customHeight="1">
      <c r="B212" s="365"/>
      <c r="C212" s="293"/>
      <c r="D212" s="293"/>
      <c r="E212" s="293"/>
      <c r="F212" s="316" t="s">
        <v>1581</v>
      </c>
      <c r="G212" s="354"/>
      <c r="H212" s="345" t="s">
        <v>1582</v>
      </c>
      <c r="I212" s="345"/>
      <c r="J212" s="345"/>
      <c r="K212" s="366"/>
    </row>
    <row r="213" s="1" customFormat="1" ht="15" customHeight="1">
      <c r="B213" s="365"/>
      <c r="C213" s="293"/>
      <c r="D213" s="293"/>
      <c r="E213" s="293"/>
      <c r="F213" s="316" t="s">
        <v>1583</v>
      </c>
      <c r="G213" s="354"/>
      <c r="H213" s="345" t="s">
        <v>1560</v>
      </c>
      <c r="I213" s="345"/>
      <c r="J213" s="345"/>
      <c r="K213" s="366"/>
    </row>
    <row r="214" s="1" customFormat="1" ht="15" customHeight="1">
      <c r="B214" s="365"/>
      <c r="C214" s="293"/>
      <c r="D214" s="293"/>
      <c r="E214" s="293"/>
      <c r="F214" s="316"/>
      <c r="G214" s="354"/>
      <c r="H214" s="345"/>
      <c r="I214" s="345"/>
      <c r="J214" s="345"/>
      <c r="K214" s="366"/>
    </row>
    <row r="215" s="1" customFormat="1" ht="15" customHeight="1">
      <c r="B215" s="365"/>
      <c r="C215" s="293" t="s">
        <v>1707</v>
      </c>
      <c r="D215" s="293"/>
      <c r="E215" s="293"/>
      <c r="F215" s="316">
        <v>1</v>
      </c>
      <c r="G215" s="354"/>
      <c r="H215" s="345" t="s">
        <v>1747</v>
      </c>
      <c r="I215" s="345"/>
      <c r="J215" s="345"/>
      <c r="K215" s="366"/>
    </row>
    <row r="216" s="1" customFormat="1" ht="15" customHeight="1">
      <c r="B216" s="365"/>
      <c r="C216" s="293"/>
      <c r="D216" s="293"/>
      <c r="E216" s="293"/>
      <c r="F216" s="316">
        <v>2</v>
      </c>
      <c r="G216" s="354"/>
      <c r="H216" s="345" t="s">
        <v>1748</v>
      </c>
      <c r="I216" s="345"/>
      <c r="J216" s="345"/>
      <c r="K216" s="366"/>
    </row>
    <row r="217" s="1" customFormat="1" ht="15" customHeight="1">
      <c r="B217" s="365"/>
      <c r="C217" s="293"/>
      <c r="D217" s="293"/>
      <c r="E217" s="293"/>
      <c r="F217" s="316">
        <v>3</v>
      </c>
      <c r="G217" s="354"/>
      <c r="H217" s="345" t="s">
        <v>1749</v>
      </c>
      <c r="I217" s="345"/>
      <c r="J217" s="345"/>
      <c r="K217" s="366"/>
    </row>
    <row r="218" s="1" customFormat="1" ht="15" customHeight="1">
      <c r="B218" s="365"/>
      <c r="C218" s="293"/>
      <c r="D218" s="293"/>
      <c r="E218" s="293"/>
      <c r="F218" s="316">
        <v>4</v>
      </c>
      <c r="G218" s="354"/>
      <c r="H218" s="345" t="s">
        <v>1750</v>
      </c>
      <c r="I218" s="345"/>
      <c r="J218" s="345"/>
      <c r="K218" s="366"/>
    </row>
    <row r="219" s="1" customFormat="1" ht="12.75" customHeight="1">
      <c r="B219" s="367"/>
      <c r="C219" s="368"/>
      <c r="D219" s="368"/>
      <c r="E219" s="368"/>
      <c r="F219" s="368"/>
      <c r="G219" s="368"/>
      <c r="H219" s="368"/>
      <c r="I219" s="368"/>
      <c r="J219" s="368"/>
      <c r="K219" s="369"/>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Michal Pavelek</dc:creator>
  <cp:lastModifiedBy>Michal Pavelek</cp:lastModifiedBy>
  <dcterms:created xsi:type="dcterms:W3CDTF">2025-02-25T18:38:59Z</dcterms:created>
  <dcterms:modified xsi:type="dcterms:W3CDTF">2025-02-25T18:39:07Z</dcterms:modified>
</cp:coreProperties>
</file>