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bookViews>
    <workbookView xWindow="0" yWindow="0" windowWidth="0" windowHeight="0"/>
  </bookViews>
  <sheets>
    <sheet name="Rekapitulace stavby" sheetId="1" r:id="rId1"/>
    <sheet name="001 - Rekonstrukce zdroje..." sheetId="2" r:id="rId2"/>
    <sheet name="002 - MaR" sheetId="3" r:id="rId3"/>
    <sheet name="003 - Ostatní a vedlejší 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'001 - Rekonstrukce zdroje...'!$C$140:$K$587</definedName>
    <definedName name="_xlnm.Print_Area" localSheetId="1">'001 - Rekonstrukce zdroje...'!$C$4:$J$76,'001 - Rekonstrukce zdroje...'!$C$82:$J$122,'001 - Rekonstrukce zdroje...'!$C$128:$K$587</definedName>
    <definedName name="_xlnm.Print_Titles" localSheetId="1">'001 - Rekonstrukce zdroje...'!$140:$140</definedName>
    <definedName name="_xlnm._FilterDatabase" localSheetId="2" hidden="1">'002 - MaR'!$C$121:$K$264</definedName>
    <definedName name="_xlnm.Print_Area" localSheetId="2">'002 - MaR'!$C$4:$J$76,'002 - MaR'!$C$82:$J$103,'002 - MaR'!$C$109:$K$264</definedName>
    <definedName name="_xlnm.Print_Titles" localSheetId="2">'002 - MaR'!$121:$121</definedName>
    <definedName name="_xlnm._FilterDatabase" localSheetId="3" hidden="1">'003 - Ostatní a vedlejší ...'!$C$118:$K$128</definedName>
    <definedName name="_xlnm.Print_Area" localSheetId="3">'003 - Ostatní a vedlejší ...'!$C$4:$J$76,'003 - Ostatní a vedlejší ...'!$C$82:$J$100,'003 - Ostatní a vedlejší ...'!$C$106:$K$128</definedName>
    <definedName name="_xlnm.Print_Titles" localSheetId="3">'003 - Ostatní a vedlejší ...'!$118:$118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27"/>
  <c r="BH127"/>
  <c r="BG127"/>
  <c r="BE127"/>
  <c r="T127"/>
  <c r="T126"/>
  <c r="R127"/>
  <c r="R126"/>
  <c r="P127"/>
  <c r="P126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J116"/>
  <c r="J115"/>
  <c r="F113"/>
  <c r="E111"/>
  <c r="J92"/>
  <c r="J91"/>
  <c r="F89"/>
  <c r="E87"/>
  <c r="J18"/>
  <c r="E18"/>
  <c r="F92"/>
  <c r="J17"/>
  <c r="J15"/>
  <c r="E15"/>
  <c r="F115"/>
  <c r="J14"/>
  <c r="J12"/>
  <c r="J113"/>
  <c r="E7"/>
  <c r="E109"/>
  <c i="3" r="J37"/>
  <c r="J36"/>
  <c i="1" r="AY96"/>
  <c i="3" r="J35"/>
  <c i="1" r="AX96"/>
  <c i="3"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8"/>
  <c r="F116"/>
  <c r="E114"/>
  <c r="F91"/>
  <c r="F89"/>
  <c r="E87"/>
  <c r="J24"/>
  <c r="E24"/>
  <c r="J119"/>
  <c r="J23"/>
  <c r="J21"/>
  <c r="E21"/>
  <c r="J118"/>
  <c r="J20"/>
  <c r="J18"/>
  <c r="E18"/>
  <c r="F119"/>
  <c r="J17"/>
  <c r="J12"/>
  <c r="J116"/>
  <c r="E7"/>
  <c r="E112"/>
  <c i="2" r="J37"/>
  <c r="J36"/>
  <c i="1" r="AY95"/>
  <c i="2" r="J35"/>
  <c i="1" r="AX95"/>
  <c i="2" r="BI586"/>
  <c r="BH586"/>
  <c r="BG586"/>
  <c r="BF586"/>
  <c r="T586"/>
  <c r="T585"/>
  <c r="T584"/>
  <c r="R586"/>
  <c r="R585"/>
  <c r="R584"/>
  <c r="P586"/>
  <c r="P585"/>
  <c r="P584"/>
  <c r="BI582"/>
  <c r="BH582"/>
  <c r="BG582"/>
  <c r="BF582"/>
  <c r="T582"/>
  <c r="R582"/>
  <c r="P582"/>
  <c r="BI581"/>
  <c r="BH581"/>
  <c r="BG581"/>
  <c r="BF581"/>
  <c r="T581"/>
  <c r="R581"/>
  <c r="P581"/>
  <c r="BI580"/>
  <c r="BH580"/>
  <c r="BG580"/>
  <c r="BF580"/>
  <c r="T580"/>
  <c r="R580"/>
  <c r="P580"/>
  <c r="BI579"/>
  <c r="BH579"/>
  <c r="BG579"/>
  <c r="BF579"/>
  <c r="T579"/>
  <c r="R579"/>
  <c r="P579"/>
  <c r="BI578"/>
  <c r="BH578"/>
  <c r="BG578"/>
  <c r="BF578"/>
  <c r="T578"/>
  <c r="R578"/>
  <c r="P578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72"/>
  <c r="BH572"/>
  <c r="BG572"/>
  <c r="BF572"/>
  <c r="T572"/>
  <c r="R572"/>
  <c r="P572"/>
  <c r="BI571"/>
  <c r="BH571"/>
  <c r="BG571"/>
  <c r="BF571"/>
  <c r="T571"/>
  <c r="R571"/>
  <c r="P571"/>
  <c r="BI569"/>
  <c r="BH569"/>
  <c r="BG569"/>
  <c r="BF569"/>
  <c r="T569"/>
  <c r="R569"/>
  <c r="P569"/>
  <c r="BI567"/>
  <c r="BH567"/>
  <c r="BG567"/>
  <c r="BF567"/>
  <c r="T567"/>
  <c r="R567"/>
  <c r="P567"/>
  <c r="BI565"/>
  <c r="BH565"/>
  <c r="BG565"/>
  <c r="BF565"/>
  <c r="T565"/>
  <c r="R565"/>
  <c r="P565"/>
  <c r="BI563"/>
  <c r="BH563"/>
  <c r="BG563"/>
  <c r="BF563"/>
  <c r="T563"/>
  <c r="R563"/>
  <c r="P563"/>
  <c r="BI562"/>
  <c r="BH562"/>
  <c r="BG562"/>
  <c r="BF562"/>
  <c r="T562"/>
  <c r="R562"/>
  <c r="P562"/>
  <c r="BI558"/>
  <c r="BH558"/>
  <c r="BG558"/>
  <c r="BF558"/>
  <c r="T558"/>
  <c r="R558"/>
  <c r="P558"/>
  <c r="BI555"/>
  <c r="BH555"/>
  <c r="BG555"/>
  <c r="BF555"/>
  <c r="T555"/>
  <c r="R555"/>
  <c r="P555"/>
  <c r="BI552"/>
  <c r="BH552"/>
  <c r="BG552"/>
  <c r="BF552"/>
  <c r="T552"/>
  <c r="R552"/>
  <c r="P552"/>
  <c r="BI549"/>
  <c r="BH549"/>
  <c r="BG549"/>
  <c r="BF549"/>
  <c r="T549"/>
  <c r="R549"/>
  <c r="P549"/>
  <c r="BI546"/>
  <c r="BH546"/>
  <c r="BG546"/>
  <c r="BF546"/>
  <c r="T546"/>
  <c r="R546"/>
  <c r="P546"/>
  <c r="BI543"/>
  <c r="BH543"/>
  <c r="BG543"/>
  <c r="BF543"/>
  <c r="T543"/>
  <c r="R543"/>
  <c r="P543"/>
  <c r="BI540"/>
  <c r="BH540"/>
  <c r="BG540"/>
  <c r="BF540"/>
  <c r="T540"/>
  <c r="R540"/>
  <c r="P540"/>
  <c r="BI537"/>
  <c r="BH537"/>
  <c r="BG537"/>
  <c r="BF537"/>
  <c r="T537"/>
  <c r="R537"/>
  <c r="P537"/>
  <c r="BI535"/>
  <c r="BH535"/>
  <c r="BG535"/>
  <c r="BF535"/>
  <c r="T535"/>
  <c r="R535"/>
  <c r="P535"/>
  <c r="BI534"/>
  <c r="BH534"/>
  <c r="BG534"/>
  <c r="BF534"/>
  <c r="T534"/>
  <c r="R534"/>
  <c r="P534"/>
  <c r="BI532"/>
  <c r="BH532"/>
  <c r="BG532"/>
  <c r="BF532"/>
  <c r="T532"/>
  <c r="R532"/>
  <c r="P532"/>
  <c r="BI529"/>
  <c r="BH529"/>
  <c r="BG529"/>
  <c r="BF529"/>
  <c r="T529"/>
  <c r="R529"/>
  <c r="P529"/>
  <c r="BI528"/>
  <c r="BH528"/>
  <c r="BG528"/>
  <c r="BF528"/>
  <c r="T528"/>
  <c r="R528"/>
  <c r="P528"/>
  <c r="BI526"/>
  <c r="BH526"/>
  <c r="BG526"/>
  <c r="BF526"/>
  <c r="T526"/>
  <c r="R526"/>
  <c r="P526"/>
  <c r="BI524"/>
  <c r="BH524"/>
  <c r="BG524"/>
  <c r="BF524"/>
  <c r="T524"/>
  <c r="R524"/>
  <c r="P524"/>
  <c r="BI523"/>
  <c r="BH523"/>
  <c r="BG523"/>
  <c r="BF523"/>
  <c r="T523"/>
  <c r="R523"/>
  <c r="P523"/>
  <c r="BI521"/>
  <c r="BH521"/>
  <c r="BG521"/>
  <c r="BF521"/>
  <c r="T521"/>
  <c r="R521"/>
  <c r="P521"/>
  <c r="BI518"/>
  <c r="BH518"/>
  <c r="BG518"/>
  <c r="BF518"/>
  <c r="T518"/>
  <c r="R518"/>
  <c r="P518"/>
  <c r="BI517"/>
  <c r="BH517"/>
  <c r="BG517"/>
  <c r="BF517"/>
  <c r="T517"/>
  <c r="R517"/>
  <c r="P517"/>
  <c r="BI516"/>
  <c r="BH516"/>
  <c r="BG516"/>
  <c r="BF516"/>
  <c r="T516"/>
  <c r="R516"/>
  <c r="P516"/>
  <c r="BI515"/>
  <c r="BH515"/>
  <c r="BG515"/>
  <c r="BF515"/>
  <c r="T515"/>
  <c r="R515"/>
  <c r="P515"/>
  <c r="BI513"/>
  <c r="BH513"/>
  <c r="BG513"/>
  <c r="BF513"/>
  <c r="T513"/>
  <c r="R513"/>
  <c r="P513"/>
  <c r="BI512"/>
  <c r="BH512"/>
  <c r="BG512"/>
  <c r="BF512"/>
  <c r="T512"/>
  <c r="R512"/>
  <c r="P512"/>
  <c r="BI511"/>
  <c r="BH511"/>
  <c r="BG511"/>
  <c r="BF511"/>
  <c r="T511"/>
  <c r="R511"/>
  <c r="P511"/>
  <c r="BI508"/>
  <c r="BH508"/>
  <c r="BG508"/>
  <c r="BF508"/>
  <c r="T508"/>
  <c r="R508"/>
  <c r="P508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2"/>
  <c r="BH502"/>
  <c r="BG502"/>
  <c r="BF502"/>
  <c r="T502"/>
  <c r="R502"/>
  <c r="P502"/>
  <c r="BI501"/>
  <c r="BH501"/>
  <c r="BG501"/>
  <c r="BF501"/>
  <c r="T501"/>
  <c r="R501"/>
  <c r="P501"/>
  <c r="BI499"/>
  <c r="BH499"/>
  <c r="BG499"/>
  <c r="BF499"/>
  <c r="T499"/>
  <c r="R499"/>
  <c r="P499"/>
  <c r="BI496"/>
  <c r="BH496"/>
  <c r="BG496"/>
  <c r="BF496"/>
  <c r="T496"/>
  <c r="R496"/>
  <c r="P496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87"/>
  <c r="BH487"/>
  <c r="BG487"/>
  <c r="BF487"/>
  <c r="T487"/>
  <c r="R487"/>
  <c r="P487"/>
  <c r="BI485"/>
  <c r="BH485"/>
  <c r="BG485"/>
  <c r="BF485"/>
  <c r="T485"/>
  <c r="R485"/>
  <c r="P485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2"/>
  <c r="BH472"/>
  <c r="BG472"/>
  <c r="BF472"/>
  <c r="T472"/>
  <c r="R472"/>
  <c r="P472"/>
  <c r="BI470"/>
  <c r="BH470"/>
  <c r="BG470"/>
  <c r="BF470"/>
  <c r="T470"/>
  <c r="R470"/>
  <c r="P470"/>
  <c r="BI468"/>
  <c r="BH468"/>
  <c r="BG468"/>
  <c r="BF468"/>
  <c r="T468"/>
  <c r="R468"/>
  <c r="P468"/>
  <c r="BI465"/>
  <c r="BH465"/>
  <c r="BG465"/>
  <c r="BF465"/>
  <c r="T465"/>
  <c r="R465"/>
  <c r="P465"/>
  <c r="BI462"/>
  <c r="BH462"/>
  <c r="BG462"/>
  <c r="BF462"/>
  <c r="T462"/>
  <c r="R462"/>
  <c r="P462"/>
  <c r="BI460"/>
  <c r="BH460"/>
  <c r="BG460"/>
  <c r="BF460"/>
  <c r="T460"/>
  <c r="R460"/>
  <c r="P460"/>
  <c r="BI458"/>
  <c r="BH458"/>
  <c r="BG458"/>
  <c r="BF458"/>
  <c r="T458"/>
  <c r="R458"/>
  <c r="P458"/>
  <c r="BI457"/>
  <c r="BH457"/>
  <c r="BG457"/>
  <c r="BF457"/>
  <c r="T457"/>
  <c r="R457"/>
  <c r="P457"/>
  <c r="BI455"/>
  <c r="BH455"/>
  <c r="BG455"/>
  <c r="BF455"/>
  <c r="T455"/>
  <c r="R455"/>
  <c r="P455"/>
  <c r="BI454"/>
  <c r="BH454"/>
  <c r="BG454"/>
  <c r="BF454"/>
  <c r="T454"/>
  <c r="R454"/>
  <c r="P454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R412"/>
  <c r="P412"/>
  <c r="BI411"/>
  <c r="BH411"/>
  <c r="BG411"/>
  <c r="BF411"/>
  <c r="T411"/>
  <c r="R411"/>
  <c r="P411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2"/>
  <c r="BH382"/>
  <c r="BG382"/>
  <c r="BF382"/>
  <c r="T382"/>
  <c r="R382"/>
  <c r="P382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59"/>
  <c r="BH359"/>
  <c r="BG359"/>
  <c r="BF359"/>
  <c r="T359"/>
  <c r="R359"/>
  <c r="P359"/>
  <c r="BI358"/>
  <c r="BH358"/>
  <c r="BG358"/>
  <c r="BF358"/>
  <c r="T358"/>
  <c r="R358"/>
  <c r="P358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T174"/>
  <c r="R175"/>
  <c r="R174"/>
  <c r="P175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4"/>
  <c r="BH144"/>
  <c r="BG144"/>
  <c r="BF144"/>
  <c r="T144"/>
  <c r="T143"/>
  <c r="R144"/>
  <c r="R143"/>
  <c r="P144"/>
  <c r="P143"/>
  <c r="F135"/>
  <c r="E133"/>
  <c r="F89"/>
  <c r="E87"/>
  <c r="J24"/>
  <c r="E24"/>
  <c r="J92"/>
  <c r="J23"/>
  <c r="J21"/>
  <c r="E21"/>
  <c r="J91"/>
  <c r="J20"/>
  <c r="J18"/>
  <c r="E18"/>
  <c r="F138"/>
  <c r="J17"/>
  <c r="J15"/>
  <c r="E15"/>
  <c r="F137"/>
  <c r="J14"/>
  <c r="J12"/>
  <c r="J135"/>
  <c r="E7"/>
  <c r="E85"/>
  <c i="1" r="L90"/>
  <c r="AM90"/>
  <c r="AM89"/>
  <c r="L89"/>
  <c r="AM87"/>
  <c r="L87"/>
  <c r="L85"/>
  <c r="L84"/>
  <c i="2" r="J578"/>
  <c r="J573"/>
  <c r="BK567"/>
  <c r="BK563"/>
  <c r="BK558"/>
  <c r="J552"/>
  <c r="BK546"/>
  <c r="J537"/>
  <c r="J534"/>
  <c r="J529"/>
  <c r="J517"/>
  <c r="BK516"/>
  <c r="BK506"/>
  <c r="J504"/>
  <c r="J501"/>
  <c r="BK489"/>
  <c r="BK479"/>
  <c r="J477"/>
  <c r="J458"/>
  <c r="BK449"/>
  <c r="BK445"/>
  <c r="BK442"/>
  <c r="J441"/>
  <c r="BK437"/>
  <c r="BK433"/>
  <c r="J430"/>
  <c r="BK423"/>
  <c r="BK421"/>
  <c r="J414"/>
  <c r="J411"/>
  <c r="BK401"/>
  <c r="J387"/>
  <c r="BK382"/>
  <c r="BK378"/>
  <c r="BK373"/>
  <c r="BK367"/>
  <c r="BK362"/>
  <c r="BK356"/>
  <c r="BK344"/>
  <c r="BK340"/>
  <c r="J324"/>
  <c r="BK306"/>
  <c r="BK301"/>
  <c r="J298"/>
  <c r="J294"/>
  <c r="BK291"/>
  <c r="BK285"/>
  <c r="BK282"/>
  <c r="BK274"/>
  <c r="J268"/>
  <c r="J263"/>
  <c r="J255"/>
  <c r="J248"/>
  <c r="BK234"/>
  <c r="J227"/>
  <c r="BK225"/>
  <c r="BK206"/>
  <c r="J203"/>
  <c r="J197"/>
  <c r="BK195"/>
  <c r="BK187"/>
  <c r="J179"/>
  <c r="J178"/>
  <c r="J175"/>
  <c r="BK171"/>
  <c r="J168"/>
  <c r="BK158"/>
  <c r="BK156"/>
  <c r="BK155"/>
  <c r="BK153"/>
  <c r="BK151"/>
  <c r="J149"/>
  <c r="BK144"/>
  <c r="BK586"/>
  <c r="BK582"/>
  <c r="BK579"/>
  <c r="BK578"/>
  <c r="BK577"/>
  <c r="BK580"/>
  <c r="J579"/>
  <c r="J577"/>
  <c r="BK573"/>
  <c r="J571"/>
  <c r="BK569"/>
  <c r="BK562"/>
  <c r="BK552"/>
  <c r="J549"/>
  <c r="J535"/>
  <c r="BK529"/>
  <c r="BK526"/>
  <c r="J521"/>
  <c r="J516"/>
  <c r="BK511"/>
  <c r="J505"/>
  <c r="BK499"/>
  <c r="BK491"/>
  <c r="J487"/>
  <c r="J481"/>
  <c r="BK477"/>
  <c r="J472"/>
  <c r="J468"/>
  <c r="J462"/>
  <c r="BK457"/>
  <c r="BK455"/>
  <c r="BK451"/>
  <c r="J449"/>
  <c r="BK446"/>
  <c r="J444"/>
  <c r="BK441"/>
  <c r="J437"/>
  <c r="BK434"/>
  <c r="BK431"/>
  <c r="BK425"/>
  <c r="BK419"/>
  <c r="BK412"/>
  <c r="BK407"/>
  <c r="J392"/>
  <c r="BK390"/>
  <c r="BK383"/>
  <c r="J378"/>
  <c r="J375"/>
  <c r="BK369"/>
  <c r="BK366"/>
  <c r="J364"/>
  <c r="J361"/>
  <c r="J356"/>
  <c r="J351"/>
  <c r="J346"/>
  <c r="J340"/>
  <c r="J332"/>
  <c r="BK328"/>
  <c r="BK324"/>
  <c r="BK319"/>
  <c r="J315"/>
  <c r="BK309"/>
  <c r="J303"/>
  <c r="BK296"/>
  <c r="BK293"/>
  <c r="BK289"/>
  <c r="BK287"/>
  <c r="J280"/>
  <c r="J274"/>
  <c r="BK269"/>
  <c r="J266"/>
  <c r="J261"/>
  <c r="BK253"/>
  <c r="J246"/>
  <c r="BK240"/>
  <c r="J234"/>
  <c r="BK227"/>
  <c r="BK221"/>
  <c r="BK213"/>
  <c r="BK201"/>
  <c r="J195"/>
  <c r="J189"/>
  <c r="BK185"/>
  <c r="BK178"/>
  <c r="J171"/>
  <c r="BK168"/>
  <c r="BK164"/>
  <c r="BK148"/>
  <c i="1" r="AS94"/>
  <c i="2" r="BK537"/>
  <c r="J526"/>
  <c r="BK523"/>
  <c r="J518"/>
  <c r="J513"/>
  <c r="J511"/>
  <c r="J506"/>
  <c r="BK502"/>
  <c r="J496"/>
  <c r="J491"/>
  <c r="BK483"/>
  <c r="J473"/>
  <c r="J470"/>
  <c r="BK465"/>
  <c r="BK460"/>
  <c r="J455"/>
  <c r="J454"/>
  <c r="J451"/>
  <c r="BK448"/>
  <c r="J446"/>
  <c r="J442"/>
  <c r="BK439"/>
  <c r="J436"/>
  <c r="J434"/>
  <c r="J431"/>
  <c r="J429"/>
  <c r="BK422"/>
  <c r="J420"/>
  <c r="BK418"/>
  <c r="BK404"/>
  <c r="J395"/>
  <c r="J390"/>
  <c r="BK387"/>
  <c r="BK380"/>
  <c r="J377"/>
  <c r="BK375"/>
  <c r="BK371"/>
  <c r="J366"/>
  <c r="BK363"/>
  <c r="J359"/>
  <c r="J355"/>
  <c r="BK346"/>
  <c r="BK338"/>
  <c r="J334"/>
  <c r="BK330"/>
  <c r="J322"/>
  <c r="BK317"/>
  <c r="BK315"/>
  <c r="BK311"/>
  <c r="BK307"/>
  <c r="J301"/>
  <c r="BK290"/>
  <c r="BK288"/>
  <c r="J287"/>
  <c r="BK265"/>
  <c r="BK263"/>
  <c r="J253"/>
  <c r="BK246"/>
  <c r="BK242"/>
  <c r="BK236"/>
  <c r="J228"/>
  <c r="J225"/>
  <c r="BK217"/>
  <c r="J210"/>
  <c r="J201"/>
  <c r="J193"/>
  <c r="J185"/>
  <c r="J181"/>
  <c r="J173"/>
  <c r="J158"/>
  <c r="J153"/>
  <c i="3" r="J263"/>
  <c r="BK260"/>
  <c r="J257"/>
  <c r="BK255"/>
  <c r="BK251"/>
  <c r="J248"/>
  <c r="J245"/>
  <c r="BK241"/>
  <c r="BK238"/>
  <c r="J235"/>
  <c r="J232"/>
  <c r="J228"/>
  <c r="J225"/>
  <c r="BK221"/>
  <c r="BK219"/>
  <c r="J216"/>
  <c r="BK213"/>
  <c r="J209"/>
  <c r="BK206"/>
  <c r="BK202"/>
  <c r="J199"/>
  <c r="J195"/>
  <c r="J193"/>
  <c r="J190"/>
  <c r="BK188"/>
  <c r="BK186"/>
  <c r="J184"/>
  <c r="BK179"/>
  <c r="J177"/>
  <c r="BK175"/>
  <c r="J172"/>
  <c r="BK170"/>
  <c r="BK168"/>
  <c r="BK164"/>
  <c r="BK161"/>
  <c r="BK158"/>
  <c r="J155"/>
  <c r="J153"/>
  <c r="J150"/>
  <c r="J148"/>
  <c r="J146"/>
  <c r="J142"/>
  <c r="BK140"/>
  <c r="BK137"/>
  <c r="BK135"/>
  <c r="J134"/>
  <c r="J132"/>
  <c r="BK129"/>
  <c r="J126"/>
  <c r="BK263"/>
  <c r="J261"/>
  <c r="J258"/>
  <c r="J255"/>
  <c r="BK252"/>
  <c r="J250"/>
  <c r="J247"/>
  <c r="BK244"/>
  <c r="J241"/>
  <c r="J240"/>
  <c r="BK237"/>
  <c r="J234"/>
  <c r="BK232"/>
  <c r="BK228"/>
  <c r="J224"/>
  <c r="J221"/>
  <c r="BK218"/>
  <c r="J217"/>
  <c r="BK214"/>
  <c r="BK212"/>
  <c r="BK209"/>
  <c r="J206"/>
  <c r="J202"/>
  <c r="BK199"/>
  <c r="BK197"/>
  <c r="BK193"/>
  <c r="BK191"/>
  <c r="J188"/>
  <c r="J185"/>
  <c r="J182"/>
  <c r="J178"/>
  <c r="BK174"/>
  <c r="BK172"/>
  <c r="BK166"/>
  <c r="J165"/>
  <c r="BK163"/>
  <c r="J161"/>
  <c r="J159"/>
  <c r="BK157"/>
  <c r="BK155"/>
  <c r="BK153"/>
  <c r="BK151"/>
  <c r="J149"/>
  <c r="J147"/>
  <c r="BK145"/>
  <c r="BK142"/>
  <c r="J140"/>
  <c r="J138"/>
  <c r="BK136"/>
  <c r="BK134"/>
  <c r="BK132"/>
  <c r="J131"/>
  <c r="BK128"/>
  <c r="J125"/>
  <c i="2" r="J575"/>
  <c r="J574"/>
  <c r="BK572"/>
  <c r="J565"/>
  <c r="J562"/>
  <c r="J555"/>
  <c r="BK549"/>
  <c r="J540"/>
  <c r="BK535"/>
  <c r="BK532"/>
  <c r="BK518"/>
  <c r="BK515"/>
  <c r="BK512"/>
  <c r="BK505"/>
  <c r="BK496"/>
  <c r="J483"/>
  <c r="BK473"/>
  <c r="BK452"/>
  <c r="J447"/>
  <c r="BK443"/>
  <c r="BK440"/>
  <c r="J435"/>
  <c r="BK432"/>
  <c r="J427"/>
  <c r="J422"/>
  <c r="BK420"/>
  <c r="J412"/>
  <c r="J404"/>
  <c r="BK395"/>
  <c r="J383"/>
  <c r="J379"/>
  <c r="J376"/>
  <c r="J369"/>
  <c r="J363"/>
  <c r="BK359"/>
  <c r="BK351"/>
  <c r="J338"/>
  <c r="J311"/>
  <c r="BK303"/>
  <c r="BK280"/>
  <c r="BK264"/>
  <c r="J259"/>
  <c r="J244"/>
  <c r="BK230"/>
  <c r="J226"/>
  <c r="J224"/>
  <c r="BK219"/>
  <c r="J213"/>
  <c r="J205"/>
  <c r="J199"/>
  <c r="J191"/>
  <c r="BK183"/>
  <c r="BK161"/>
  <c r="BK581"/>
  <c r="BK576"/>
  <c r="J567"/>
  <c r="J558"/>
  <c r="J543"/>
  <c r="J532"/>
  <c r="J528"/>
  <c r="J523"/>
  <c r="BK517"/>
  <c r="BK513"/>
  <c r="BK508"/>
  <c r="BK501"/>
  <c r="J493"/>
  <c r="J489"/>
  <c r="J485"/>
  <c r="J479"/>
  <c r="J475"/>
  <c r="BK470"/>
  <c r="J465"/>
  <c r="J460"/>
  <c r="BK454"/>
  <c r="J450"/>
  <c r="J448"/>
  <c r="J445"/>
  <c r="J443"/>
  <c r="J439"/>
  <c r="BK436"/>
  <c r="J433"/>
  <c r="BK429"/>
  <c r="J423"/>
  <c r="J418"/>
  <c r="J416"/>
  <c r="BK411"/>
  <c r="J398"/>
  <c r="J388"/>
  <c r="J382"/>
  <c r="BK377"/>
  <c r="BK374"/>
  <c r="J365"/>
  <c r="J362"/>
  <c r="J358"/>
  <c r="J354"/>
  <c r="BK348"/>
  <c r="J344"/>
  <c r="J336"/>
  <c r="J330"/>
  <c r="J326"/>
  <c r="BK322"/>
  <c r="J317"/>
  <c r="J313"/>
  <c r="BK304"/>
  <c r="J300"/>
  <c r="BK294"/>
  <c r="J291"/>
  <c r="J288"/>
  <c r="J285"/>
  <c r="J276"/>
  <c r="BK272"/>
  <c r="BK267"/>
  <c r="J265"/>
  <c r="BK257"/>
  <c r="BK248"/>
  <c r="J242"/>
  <c r="J236"/>
  <c r="J232"/>
  <c r="J222"/>
  <c r="J215"/>
  <c r="J206"/>
  <c r="BK199"/>
  <c r="BK193"/>
  <c r="J187"/>
  <c r="BK181"/>
  <c r="BK173"/>
  <c r="BK170"/>
  <c r="J167"/>
  <c r="J151"/>
  <c r="J144"/>
  <c r="J586"/>
  <c r="J582"/>
  <c r="J581"/>
  <c r="J580"/>
  <c r="J576"/>
  <c r="BK575"/>
  <c r="BK574"/>
  <c r="J572"/>
  <c r="BK571"/>
  <c r="J569"/>
  <c r="BK565"/>
  <c r="J563"/>
  <c r="BK555"/>
  <c r="J546"/>
  <c r="BK543"/>
  <c r="BK540"/>
  <c r="BK534"/>
  <c r="BK528"/>
  <c r="BK524"/>
  <c r="BK521"/>
  <c r="J515"/>
  <c r="J512"/>
  <c r="J508"/>
  <c r="BK504"/>
  <c r="J499"/>
  <c r="BK493"/>
  <c r="BK485"/>
  <c r="BK481"/>
  <c r="BK472"/>
  <c r="BK468"/>
  <c r="BK462"/>
  <c r="BK458"/>
  <c r="J457"/>
  <c r="J452"/>
  <c r="BK450"/>
  <c r="BK447"/>
  <c r="BK444"/>
  <c r="J440"/>
  <c r="BK435"/>
  <c r="J432"/>
  <c r="BK430"/>
  <c r="BK427"/>
  <c r="J421"/>
  <c r="J419"/>
  <c r="BK414"/>
  <c r="J401"/>
  <c r="BK392"/>
  <c r="BK388"/>
  <c r="J385"/>
  <c r="BK379"/>
  <c r="BK376"/>
  <c r="J374"/>
  <c r="J373"/>
  <c r="J367"/>
  <c r="BK364"/>
  <c r="BK361"/>
  <c r="BK358"/>
  <c r="BK354"/>
  <c r="J342"/>
  <c r="BK336"/>
  <c r="BK332"/>
  <c r="J328"/>
  <c r="BK326"/>
  <c r="J319"/>
  <c r="BK313"/>
  <c r="J309"/>
  <c r="J306"/>
  <c r="BK298"/>
  <c r="J289"/>
  <c r="J282"/>
  <c r="J278"/>
  <c r="BK276"/>
  <c r="J272"/>
  <c r="J270"/>
  <c r="J269"/>
  <c r="BK268"/>
  <c r="J267"/>
  <c r="J264"/>
  <c r="BK259"/>
  <c r="J257"/>
  <c r="J251"/>
  <c r="BK244"/>
  <c r="J238"/>
  <c r="BK232"/>
  <c r="BK224"/>
  <c r="J219"/>
  <c r="J211"/>
  <c r="BK205"/>
  <c r="BK197"/>
  <c r="BK189"/>
  <c r="BK175"/>
  <c r="BK167"/>
  <c r="J161"/>
  <c r="J155"/>
  <c r="J148"/>
  <c i="3" r="BK261"/>
  <c r="BK258"/>
  <c r="J254"/>
  <c r="J252"/>
  <c r="J249"/>
  <c r="J246"/>
  <c r="BK243"/>
  <c r="BK240"/>
  <c r="BK236"/>
  <c r="BK233"/>
  <c r="BK229"/>
  <c r="BK226"/>
  <c r="BK223"/>
  <c r="J220"/>
  <c r="BK217"/>
  <c r="J214"/>
  <c r="J211"/>
  <c r="BK208"/>
  <c r="J203"/>
  <c r="BK200"/>
  <c r="J197"/>
  <c r="BK192"/>
  <c r="BK182"/>
  <c r="J180"/>
  <c r="BK178"/>
  <c r="BK176"/>
  <c r="J174"/>
  <c r="J171"/>
  <c r="J166"/>
  <c r="J163"/>
  <c r="J160"/>
  <c r="J157"/>
  <c r="J154"/>
  <c r="J151"/>
  <c r="BK147"/>
  <c r="J143"/>
  <c r="J139"/>
  <c r="BK133"/>
  <c r="BK131"/>
  <c r="J128"/>
  <c r="BK124"/>
  <c r="J260"/>
  <c r="BK257"/>
  <c r="BK254"/>
  <c r="J251"/>
  <c r="BK248"/>
  <c r="BK245"/>
  <c r="J242"/>
  <c r="BK239"/>
  <c r="J236"/>
  <c r="J233"/>
  <c r="J229"/>
  <c r="J226"/>
  <c r="J223"/>
  <c r="BK220"/>
  <c r="J215"/>
  <c r="J213"/>
  <c r="J210"/>
  <c r="BK207"/>
  <c r="BK203"/>
  <c r="J200"/>
  <c r="BK195"/>
  <c r="J192"/>
  <c r="BK189"/>
  <c r="J186"/>
  <c r="J183"/>
  <c r="J179"/>
  <c r="J176"/>
  <c r="J173"/>
  <c r="BK169"/>
  <c r="BK126"/>
  <c i="4" r="J124"/>
  <c r="J122"/>
  <c r="BK124"/>
  <c r="BK122"/>
  <c i="2" r="BK255"/>
  <c r="J240"/>
  <c r="J230"/>
  <c r="BK226"/>
  <c r="BK222"/>
  <c r="BK215"/>
  <c r="BK208"/>
  <c r="BK203"/>
  <c r="BK191"/>
  <c r="J183"/>
  <c r="BK179"/>
  <c r="J170"/>
  <c r="J164"/>
  <c r="J156"/>
  <c r="BK149"/>
  <c i="3" r="BK262"/>
  <c r="J259"/>
  <c r="BK256"/>
  <c r="J253"/>
  <c r="BK250"/>
  <c r="BK247"/>
  <c r="J244"/>
  <c r="BK242"/>
  <c r="J239"/>
  <c r="J237"/>
  <c r="BK234"/>
  <c r="BK231"/>
  <c r="BK227"/>
  <c r="BK224"/>
  <c r="J222"/>
  <c r="J218"/>
  <c r="BK215"/>
  <c r="J212"/>
  <c r="BK210"/>
  <c r="J207"/>
  <c r="J205"/>
  <c r="J201"/>
  <c r="BK198"/>
  <c r="BK194"/>
  <c r="J191"/>
  <c r="J189"/>
  <c r="J187"/>
  <c r="BK185"/>
  <c r="BK183"/>
  <c r="BK173"/>
  <c r="J169"/>
  <c r="BK167"/>
  <c r="BK165"/>
  <c r="BK162"/>
  <c r="BK159"/>
  <c r="J156"/>
  <c r="J152"/>
  <c r="BK149"/>
  <c r="J145"/>
  <c r="J141"/>
  <c r="BK138"/>
  <c r="J136"/>
  <c r="J130"/>
  <c r="BK127"/>
  <c r="BK125"/>
  <c r="J262"/>
  <c r="BK259"/>
  <c r="J256"/>
  <c r="BK253"/>
  <c r="BK249"/>
  <c r="BK246"/>
  <c r="J243"/>
  <c r="J238"/>
  <c r="BK235"/>
  <c r="J231"/>
  <c r="J227"/>
  <c r="BK225"/>
  <c r="BK222"/>
  <c r="J219"/>
  <c r="BK216"/>
  <c r="BK211"/>
  <c r="J208"/>
  <c r="BK205"/>
  <c r="BK201"/>
  <c r="J198"/>
  <c r="J194"/>
  <c r="BK190"/>
  <c r="BK187"/>
  <c r="BK184"/>
  <c r="BK180"/>
  <c r="BK177"/>
  <c r="J175"/>
  <c r="BK171"/>
  <c r="J170"/>
  <c r="J168"/>
  <c r="J167"/>
  <c r="J164"/>
  <c r="J162"/>
  <c r="BK160"/>
  <c r="J158"/>
  <c r="BK156"/>
  <c r="BK154"/>
  <c r="BK152"/>
  <c r="BK150"/>
  <c r="BK148"/>
  <c r="BK146"/>
  <c r="BK143"/>
  <c r="BK141"/>
  <c r="BK139"/>
  <c r="J137"/>
  <c r="J135"/>
  <c r="J133"/>
  <c r="BK130"/>
  <c r="J129"/>
  <c r="J127"/>
  <c r="J124"/>
  <c i="4" r="BK127"/>
  <c r="BK123"/>
  <c r="J127"/>
  <c r="J123"/>
  <c i="2" r="J524"/>
  <c r="J502"/>
  <c r="BK487"/>
  <c r="BK475"/>
  <c r="J425"/>
  <c r="BK416"/>
  <c r="J407"/>
  <c r="BK398"/>
  <c r="BK385"/>
  <c r="J380"/>
  <c r="J371"/>
  <c r="BK365"/>
  <c r="BK355"/>
  <c r="J348"/>
  <c r="BK342"/>
  <c r="BK334"/>
  <c r="J307"/>
  <c r="J304"/>
  <c r="BK300"/>
  <c r="J296"/>
  <c r="J293"/>
  <c r="J290"/>
  <c r="BK278"/>
  <c r="BK270"/>
  <c r="BK266"/>
  <c r="BK261"/>
  <c r="BK251"/>
  <c r="BK238"/>
  <c r="BK228"/>
  <c r="J221"/>
  <c r="J217"/>
  <c r="BK211"/>
  <c r="BK210"/>
  <c r="J208"/>
  <c l="1" r="BK525"/>
  <c r="J525"/>
  <c r="J116"/>
  <c r="R525"/>
  <c r="P536"/>
  <c r="BK561"/>
  <c r="J561"/>
  <c r="J118"/>
  <c r="T561"/>
  <c r="T570"/>
  <c i="3" r="P123"/>
  <c r="T144"/>
  <c r="T181"/>
  <c r="T196"/>
  <c r="T204"/>
  <c r="R230"/>
  <c i="2" r="P147"/>
  <c r="P142"/>
  <c r="BK160"/>
  <c r="J160"/>
  <c r="J100"/>
  <c r="T160"/>
  <c r="R166"/>
  <c r="R177"/>
  <c r="BK223"/>
  <c r="J223"/>
  <c r="J106"/>
  <c r="T223"/>
  <c r="R271"/>
  <c r="BK312"/>
  <c r="J312"/>
  <c r="J109"/>
  <c r="R312"/>
  <c r="P360"/>
  <c r="BK410"/>
  <c r="J410"/>
  <c r="J111"/>
  <c r="R410"/>
  <c r="P438"/>
  <c r="BK500"/>
  <c r="J500"/>
  <c r="J113"/>
  <c r="T500"/>
  <c r="BK514"/>
  <c r="J514"/>
  <c r="J115"/>
  <c r="T514"/>
  <c i="3" r="T123"/>
  <c r="R144"/>
  <c r="R181"/>
  <c r="P196"/>
  <c r="BK204"/>
  <c r="J204"/>
  <c r="J101"/>
  <c r="BK230"/>
  <c r="J230"/>
  <c r="J102"/>
  <c r="T230"/>
  <c i="4" r="R121"/>
  <c r="R120"/>
  <c r="R119"/>
  <c i="2" r="BK147"/>
  <c r="J147"/>
  <c r="J99"/>
  <c r="R147"/>
  <c r="R142"/>
  <c r="P160"/>
  <c r="BK166"/>
  <c r="J166"/>
  <c r="J101"/>
  <c r="T166"/>
  <c r="P177"/>
  <c r="BK214"/>
  <c r="J214"/>
  <c r="J105"/>
  <c r="P214"/>
  <c r="T214"/>
  <c r="R223"/>
  <c r="T271"/>
  <c r="P308"/>
  <c r="R308"/>
  <c r="T308"/>
  <c r="T312"/>
  <c r="R360"/>
  <c r="P410"/>
  <c r="T410"/>
  <c r="T438"/>
  <c r="R500"/>
  <c r="P510"/>
  <c r="T510"/>
  <c r="R514"/>
  <c r="BK536"/>
  <c r="J536"/>
  <c r="J117"/>
  <c r="T536"/>
  <c r="R561"/>
  <c r="P570"/>
  <c i="3" r="R123"/>
  <c r="P144"/>
  <c r="BK181"/>
  <c r="J181"/>
  <c r="J99"/>
  <c r="BK196"/>
  <c r="J196"/>
  <c r="J100"/>
  <c r="R196"/>
  <c r="R204"/>
  <c r="P230"/>
  <c i="4" r="T121"/>
  <c r="T120"/>
  <c r="T119"/>
  <c i="2" r="T147"/>
  <c r="T142"/>
  <c r="R160"/>
  <c r="P166"/>
  <c r="BK177"/>
  <c r="J177"/>
  <c r="J104"/>
  <c r="T177"/>
  <c r="R214"/>
  <c r="P223"/>
  <c r="BK271"/>
  <c r="J271"/>
  <c r="J107"/>
  <c r="P271"/>
  <c r="BK308"/>
  <c r="J308"/>
  <c r="J108"/>
  <c r="P312"/>
  <c r="BK360"/>
  <c r="J360"/>
  <c r="J110"/>
  <c r="T360"/>
  <c r="BK438"/>
  <c r="J438"/>
  <c r="J112"/>
  <c r="R438"/>
  <c r="P500"/>
  <c r="BK510"/>
  <c r="J510"/>
  <c r="J114"/>
  <c r="R510"/>
  <c r="P514"/>
  <c r="P525"/>
  <c r="T525"/>
  <c r="R536"/>
  <c r="P561"/>
  <c r="BK570"/>
  <c r="J570"/>
  <c r="J119"/>
  <c r="R570"/>
  <c i="3" r="BK123"/>
  <c r="J123"/>
  <c r="J97"/>
  <c r="BK144"/>
  <c r="J144"/>
  <c r="J98"/>
  <c r="P181"/>
  <c r="P204"/>
  <c i="4" r="BK121"/>
  <c r="J121"/>
  <c r="J98"/>
  <c r="P121"/>
  <c r="P120"/>
  <c r="P119"/>
  <c i="1" r="AU97"/>
  <c i="2" r="BK143"/>
  <c r="J143"/>
  <c r="J98"/>
  <c r="BK174"/>
  <c r="J174"/>
  <c r="J102"/>
  <c r="BK585"/>
  <c r="J585"/>
  <c r="J121"/>
  <c i="4" r="BK126"/>
  <c r="J126"/>
  <c r="J99"/>
  <c r="F116"/>
  <c r="BF122"/>
  <c r="BF124"/>
  <c r="E85"/>
  <c r="J89"/>
  <c r="F91"/>
  <c r="BF123"/>
  <c r="BF127"/>
  <c i="3" r="E85"/>
  <c r="J91"/>
  <c r="F92"/>
  <c r="BE125"/>
  <c r="BE127"/>
  <c r="BE129"/>
  <c r="BE131"/>
  <c r="BE133"/>
  <c r="BE135"/>
  <c r="BE138"/>
  <c r="BE140"/>
  <c r="BE141"/>
  <c r="BE142"/>
  <c r="BE145"/>
  <c r="BE147"/>
  <c r="BE149"/>
  <c r="BE150"/>
  <c r="BE151"/>
  <c r="BE152"/>
  <c r="BE153"/>
  <c r="BE154"/>
  <c r="BE155"/>
  <c r="BE156"/>
  <c r="BE159"/>
  <c r="BE162"/>
  <c r="BE165"/>
  <c r="BE168"/>
  <c r="BE170"/>
  <c r="BE171"/>
  <c r="BE173"/>
  <c r="BE176"/>
  <c r="BE179"/>
  <c r="BE186"/>
  <c r="BE188"/>
  <c r="BE189"/>
  <c r="BE190"/>
  <c r="BE191"/>
  <c r="BE192"/>
  <c r="BE194"/>
  <c r="BE198"/>
  <c r="BE202"/>
  <c r="BE203"/>
  <c r="BE206"/>
  <c r="BE208"/>
  <c r="BE210"/>
  <c r="BE211"/>
  <c r="BE213"/>
  <c r="BE217"/>
  <c r="BE219"/>
  <c r="BE221"/>
  <c r="BE223"/>
  <c r="BE227"/>
  <c r="BE229"/>
  <c r="BE231"/>
  <c r="BE234"/>
  <c r="BE235"/>
  <c r="BE236"/>
  <c r="BE238"/>
  <c r="BE244"/>
  <c r="BE245"/>
  <c r="BE247"/>
  <c r="BE248"/>
  <c r="BE251"/>
  <c r="BE252"/>
  <c r="BE253"/>
  <c r="BE256"/>
  <c r="J89"/>
  <c r="J92"/>
  <c r="BE124"/>
  <c r="BE126"/>
  <c r="BE128"/>
  <c r="BE130"/>
  <c r="BE132"/>
  <c r="BE134"/>
  <c r="BE136"/>
  <c r="BE137"/>
  <c r="BE139"/>
  <c r="BE143"/>
  <c r="BE146"/>
  <c r="BE148"/>
  <c r="BE157"/>
  <c r="BE158"/>
  <c r="BE160"/>
  <c r="BE161"/>
  <c r="BE163"/>
  <c r="BE164"/>
  <c r="BE166"/>
  <c r="BE167"/>
  <c r="BE169"/>
  <c r="BE172"/>
  <c r="BE174"/>
  <c r="BE175"/>
  <c r="BE177"/>
  <c r="BE178"/>
  <c r="BE180"/>
  <c r="BE182"/>
  <c r="BE183"/>
  <c r="BE184"/>
  <c r="BE185"/>
  <c r="BE187"/>
  <c r="BE193"/>
  <c r="BE195"/>
  <c r="BE197"/>
  <c r="BE199"/>
  <c r="BE200"/>
  <c r="BE201"/>
  <c r="BE205"/>
  <c r="BE207"/>
  <c r="BE209"/>
  <c r="BE212"/>
  <c r="BE214"/>
  <c r="BE215"/>
  <c r="BE216"/>
  <c r="BE218"/>
  <c r="BE220"/>
  <c r="BE222"/>
  <c r="BE224"/>
  <c r="BE225"/>
  <c r="BE226"/>
  <c r="BE228"/>
  <c r="BE232"/>
  <c r="BE233"/>
  <c r="BE237"/>
  <c r="BE239"/>
  <c r="BE240"/>
  <c r="BE241"/>
  <c r="BE242"/>
  <c r="BE243"/>
  <c r="BE246"/>
  <c r="BE249"/>
  <c r="BE250"/>
  <c r="BE254"/>
  <c r="BE255"/>
  <c r="BE257"/>
  <c r="BE258"/>
  <c r="BE259"/>
  <c r="BE260"/>
  <c r="BE261"/>
  <c r="BE262"/>
  <c r="BE263"/>
  <c i="2" r="F91"/>
  <c r="E131"/>
  <c r="J137"/>
  <c r="BE155"/>
  <c r="BE164"/>
  <c r="BE178"/>
  <c r="BE187"/>
  <c r="BE195"/>
  <c r="BE199"/>
  <c r="BE205"/>
  <c r="BE206"/>
  <c r="BE215"/>
  <c r="BE221"/>
  <c r="BE230"/>
  <c r="BE234"/>
  <c r="BE240"/>
  <c r="BE242"/>
  <c r="BE248"/>
  <c r="BE253"/>
  <c r="BE261"/>
  <c r="BE266"/>
  <c r="BE267"/>
  <c r="BE269"/>
  <c r="BE274"/>
  <c r="BE280"/>
  <c r="BE282"/>
  <c r="BE287"/>
  <c r="BE291"/>
  <c r="BE296"/>
  <c r="BE300"/>
  <c r="BE303"/>
  <c r="BE304"/>
  <c r="BE307"/>
  <c r="BE315"/>
  <c r="BE344"/>
  <c r="BE346"/>
  <c r="BE348"/>
  <c r="BE351"/>
  <c r="BE355"/>
  <c r="BE356"/>
  <c r="BE362"/>
  <c r="BE371"/>
  <c r="BE375"/>
  <c r="BE378"/>
  <c r="BE379"/>
  <c r="BE385"/>
  <c r="BE387"/>
  <c r="BE390"/>
  <c r="BE411"/>
  <c r="BE412"/>
  <c r="BE416"/>
  <c r="BE419"/>
  <c r="BE421"/>
  <c r="BE425"/>
  <c r="BE427"/>
  <c r="BE434"/>
  <c r="BE439"/>
  <c r="BE441"/>
  <c r="BE442"/>
  <c r="BE443"/>
  <c r="BE445"/>
  <c r="BE446"/>
  <c r="BE449"/>
  <c r="BE452"/>
  <c r="BE454"/>
  <c r="BE457"/>
  <c r="BE458"/>
  <c r="BE470"/>
  <c r="BE472"/>
  <c r="BE475"/>
  <c r="BE481"/>
  <c r="BE485"/>
  <c r="BE487"/>
  <c r="BE489"/>
  <c r="BE505"/>
  <c r="BE512"/>
  <c r="BE517"/>
  <c r="BE526"/>
  <c r="BE532"/>
  <c r="BE537"/>
  <c r="BE543"/>
  <c r="BE558"/>
  <c r="BE562"/>
  <c r="BE573"/>
  <c r="BE586"/>
  <c r="J89"/>
  <c r="J138"/>
  <c r="BE144"/>
  <c r="BE148"/>
  <c r="BE149"/>
  <c r="BE158"/>
  <c r="BE161"/>
  <c r="BE167"/>
  <c r="BE171"/>
  <c r="BE173"/>
  <c r="BE179"/>
  <c r="BE181"/>
  <c r="BE183"/>
  <c r="BE189"/>
  <c r="BE191"/>
  <c r="BE197"/>
  <c r="BE201"/>
  <c r="BE203"/>
  <c r="BE211"/>
  <c r="BE217"/>
  <c r="BE219"/>
  <c r="BE225"/>
  <c r="BE226"/>
  <c r="BE228"/>
  <c r="BE238"/>
  <c r="BE244"/>
  <c r="BE251"/>
  <c r="BE255"/>
  <c r="BE264"/>
  <c r="BE268"/>
  <c r="BE272"/>
  <c r="BE278"/>
  <c r="BE294"/>
  <c r="BE298"/>
  <c r="BE301"/>
  <c r="BE311"/>
  <c r="BE322"/>
  <c r="BE326"/>
  <c r="BE334"/>
  <c r="BE338"/>
  <c r="BE342"/>
  <c r="BE359"/>
  <c r="BE365"/>
  <c r="BE367"/>
  <c r="BE373"/>
  <c r="BE376"/>
  <c r="BE382"/>
  <c r="BE388"/>
  <c r="BE395"/>
  <c r="BE401"/>
  <c r="BE404"/>
  <c r="BE414"/>
  <c r="BE418"/>
  <c r="BE423"/>
  <c r="BE430"/>
  <c r="BE432"/>
  <c r="BE433"/>
  <c r="BE435"/>
  <c r="BE437"/>
  <c r="BE444"/>
  <c r="BE455"/>
  <c r="BE460"/>
  <c r="BE462"/>
  <c r="BE479"/>
  <c r="BE483"/>
  <c r="BE496"/>
  <c r="BE502"/>
  <c r="BE504"/>
  <c r="BE506"/>
  <c r="BE515"/>
  <c r="BE521"/>
  <c r="BE524"/>
  <c r="BE534"/>
  <c r="BE540"/>
  <c r="BE549"/>
  <c r="BE555"/>
  <c r="BE572"/>
  <c r="BE574"/>
  <c r="BE575"/>
  <c r="BE581"/>
  <c r="BE582"/>
  <c r="BE576"/>
  <c r="BE578"/>
  <c r="BE579"/>
  <c r="BE580"/>
  <c r="F92"/>
  <c r="BE151"/>
  <c r="BE153"/>
  <c r="BE156"/>
  <c r="BE168"/>
  <c r="BE170"/>
  <c r="BE175"/>
  <c r="BE185"/>
  <c r="BE193"/>
  <c r="BE208"/>
  <c r="BE210"/>
  <c r="BE213"/>
  <c r="BE222"/>
  <c r="BE224"/>
  <c r="BE227"/>
  <c r="BE232"/>
  <c r="BE236"/>
  <c r="BE246"/>
  <c r="BE257"/>
  <c r="BE259"/>
  <c r="BE263"/>
  <c r="BE265"/>
  <c r="BE270"/>
  <c r="BE276"/>
  <c r="BE285"/>
  <c r="BE288"/>
  <c r="BE289"/>
  <c r="BE290"/>
  <c r="BE293"/>
  <c r="BE306"/>
  <c r="BE309"/>
  <c r="BE313"/>
  <c r="BE317"/>
  <c r="BE319"/>
  <c r="BE324"/>
  <c r="BE328"/>
  <c r="BE330"/>
  <c r="BE332"/>
  <c r="BE336"/>
  <c r="BE340"/>
  <c r="BE354"/>
  <c r="BE358"/>
  <c r="BE361"/>
  <c r="BE363"/>
  <c r="BE364"/>
  <c r="BE366"/>
  <c r="BE369"/>
  <c r="BE374"/>
  <c r="BE377"/>
  <c r="BE380"/>
  <c r="BE383"/>
  <c r="BE392"/>
  <c r="BE398"/>
  <c r="BE407"/>
  <c r="BE420"/>
  <c r="BE422"/>
  <c r="BE429"/>
  <c r="BE431"/>
  <c r="BE436"/>
  <c r="BE440"/>
  <c r="BE447"/>
  <c r="BE448"/>
  <c r="BE450"/>
  <c r="BE451"/>
  <c r="BE465"/>
  <c r="BE468"/>
  <c r="BE473"/>
  <c r="BE477"/>
  <c r="BE491"/>
  <c r="BE493"/>
  <c r="BE499"/>
  <c r="BE501"/>
  <c r="BE508"/>
  <c r="BE511"/>
  <c r="BE513"/>
  <c r="BE516"/>
  <c r="BE518"/>
  <c r="BE523"/>
  <c r="BE528"/>
  <c r="BE529"/>
  <c r="BE535"/>
  <c r="BE546"/>
  <c r="BE552"/>
  <c r="BE563"/>
  <c r="BE565"/>
  <c r="BE567"/>
  <c r="BE569"/>
  <c r="BE571"/>
  <c r="BE577"/>
  <c r="F35"/>
  <c i="1" r="BB95"/>
  <c i="3" r="F37"/>
  <c i="1" r="BD96"/>
  <c i="2" r="F37"/>
  <c i="1" r="BD95"/>
  <c i="3" r="F36"/>
  <c i="1" r="BC96"/>
  <c i="3" r="F35"/>
  <c i="1" r="BB96"/>
  <c i="2" r="F34"/>
  <c i="1" r="BA95"/>
  <c i="3" r="F34"/>
  <c i="1" r="BA96"/>
  <c i="3" r="J34"/>
  <c i="1" r="AW96"/>
  <c i="4" r="J33"/>
  <c i="1" r="AV97"/>
  <c i="4" r="F33"/>
  <c i="1" r="AZ97"/>
  <c i="4" r="F35"/>
  <c i="1" r="BB97"/>
  <c i="2" r="J34"/>
  <c i="1" r="AW95"/>
  <c i="2" r="F36"/>
  <c i="1" r="BC95"/>
  <c i="4" r="F36"/>
  <c i="1" r="BC97"/>
  <c i="4" r="F37"/>
  <c i="1" r="BD97"/>
  <c i="3" l="1" r="R122"/>
  <c i="2" r="R176"/>
  <c r="R141"/>
  <c r="T176"/>
  <c r="T141"/>
  <c r="P176"/>
  <c r="P141"/>
  <c i="1" r="AU95"/>
  <c i="3" r="T122"/>
  <c r="P122"/>
  <c i="1" r="AU96"/>
  <c i="3" r="BK122"/>
  <c r="J122"/>
  <c i="4" r="BK120"/>
  <c r="J120"/>
  <c r="J97"/>
  <c i="2" r="BK142"/>
  <c r="J142"/>
  <c r="J97"/>
  <c r="BK176"/>
  <c r="J176"/>
  <c r="J103"/>
  <c r="BK584"/>
  <c r="J584"/>
  <c r="J120"/>
  <c i="3" r="J30"/>
  <c i="1" r="AG96"/>
  <c i="2" r="J33"/>
  <c i="1" r="AV95"/>
  <c r="AT95"/>
  <c i="3" r="F33"/>
  <c i="1" r="AZ96"/>
  <c i="3" r="J33"/>
  <c i="1" r="AV96"/>
  <c r="AT96"/>
  <c r="AN96"/>
  <c i="4" r="J34"/>
  <c i="1" r="AW97"/>
  <c r="AT97"/>
  <c i="4" r="F34"/>
  <c i="1" r="BA97"/>
  <c r="BA94"/>
  <c r="W30"/>
  <c r="BB94"/>
  <c r="W31"/>
  <c r="BD94"/>
  <c r="W33"/>
  <c r="BC94"/>
  <c r="W32"/>
  <c i="2" r="F33"/>
  <c i="1" r="AZ95"/>
  <c i="4" l="1" r="BK119"/>
  <c r="J119"/>
  <c i="2" r="BK141"/>
  <c r="J141"/>
  <c r="J96"/>
  <c i="3" r="J96"/>
  <c r="J39"/>
  <c i="1" r="AU94"/>
  <c r="AX94"/>
  <c r="AY94"/>
  <c i="4" r="J30"/>
  <c i="1" r="AG97"/>
  <c r="AZ94"/>
  <c r="AV94"/>
  <c r="AK29"/>
  <c r="AW94"/>
  <c r="AK30"/>
  <c i="4" l="1" r="J39"/>
  <c r="J96"/>
  <c i="1" r="AN97"/>
  <c r="AT94"/>
  <c i="2" r="J30"/>
  <c i="1" r="AG95"/>
  <c r="AG94"/>
  <c r="AK26"/>
  <c r="AK35"/>
  <c r="W29"/>
  <c i="2" l="1" r="J39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<sst xmlns="http://schemas.openxmlformats.org/spreadsheetml/2006/main">
  <si>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</si>
  <si>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</si>
  <si>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</si>
  <si>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</si>
  <si>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</si>
  <si>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{8ae4badb-3eb1-42c8-a397-697171f44de3}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</si>
  <si>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</si>
  <si>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</si>
  <si>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</si>
  <si>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</si>
  <si>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</si>
  <si>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</si>
  <si>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</si>
  <si>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</si>
  <si>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20240611001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</si>
  <si>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</si>
  <si>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</si>
  <si>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zdroje vytápění hlavní budovy školy, Obchodní akademie Opava</t>
  </si>
  <si>
    <t>KSO:</t>
  </si>
  <si>
    <t>CC-CZ:</t>
  </si>
  <si>
    <t>Místo:</t>
  </si>
  <si>
    <t xml:space="preserve"> </t>
  </si>
  <si>
    <t>Datum:</t>
  </si>
  <si>
    <t>8. 10. 2024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</si>
  <si>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</si>
  <si>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</si>
  <si>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</si>
  <si>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</si>
  <si>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</si>
  <si>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</si>
  <si>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</si>
  <si>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</si>
  <si>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</si>
  <si>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</si>
  <si>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</si>
  <si>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</si>
  <si>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</si>
  <si>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</si>
  <si>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</si>
  <si>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</si>
  <si>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</si>
  <si>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</si>
  <si>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</si>
  <si>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</si>
  <si>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</si>
  <si>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</si>
  <si>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</si>
  <si>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</si>
  <si>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</si>
  <si>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</si>
  <si>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</si>
  <si>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</si>
  <si>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</si>
  <si>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</si>
  <si>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</si>
  <si>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</si>
  <si>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</si>
  <si>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</si>
  <si>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</si>
  <si>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</si>
  <si>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</si>
  <si>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</si>
  <si>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</si>
  <si>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</si>
  <si>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</si>
  <si>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</si>
  <si>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</si>
  <si>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</si>
  <si>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</si>
  <si>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</si>
  <si>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</si>
  <si>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</si>
  <si>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</si>
  <si>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</si>
  <si>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</si>
  <si>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</si>
  <si>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</si>
  <si>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</si>
  <si>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</si>
  <si>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Rekonstrukce zdroje vytápění hlavní budovy školy, Obchodní akademie Opava, D124 vytápění, D123 plyn</t>
  </si>
  <si>
    <t>STA</t>
  </si>
  <si>
    <t>1</t>
  </si>
  <si>
    <t>{5c5268ab-cefd-4c1b-ab97-c52edbfe5131}</t>
  </si>
  <si>
    <t>2</t>
  </si>
  <si>
    <t>002</t>
  </si>
  <si>
    <t>MaR</t>
  </si>
  <si>
    <t>{62747952-8064-4a2d-a59e-47a586f2d8b4}</t>
  </si>
  <si>
    <t>003</t>
  </si>
  <si>
    <t xml:space="preserve">Ostatní a vedlejší náklady </t>
  </si>
  <si>
    <t>{3413b936-43ad-4ad7-8749-ee47dbedff56}</t>
  </si>
  <si>
    <t>KRYCÍ LIST SOUPISU PRACÍ</t>
  </si>
  <si>
    <t>Objekt:</t>
  </si>
  <si>
    <t>001 - Rekonstrukce zdroje vytápění hlavní budovy školy, Obchodní akademie Opava, D124 vytápění, D123 plyn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</si>
  <si>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</si>
  <si>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</si>
  <si>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</si>
  <si>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</si>
  <si>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</si>
  <si>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</si>
  <si>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</si>
  <si>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</si>
  <si>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</si>
  <si>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</si>
  <si>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</si>
  <si>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</si>
  <si>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</si>
  <si>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</si>
  <si>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</si>
  <si>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</si>
  <si>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724 - Zdravotechnika - strojní vybavení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</si>
  <si>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</si>
  <si>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</si>
  <si>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</si>
  <si>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</si>
  <si>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</si>
  <si>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751 - Vzduchotechnika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</si>
  <si>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</si>
  <si>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</si>
  <si>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</si>
  <si>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</si>
  <si>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OST - Ostatní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</si>
  <si>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</si>
  <si>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</si>
  <si>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</si>
  <si>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</si>
  <si>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</si>
  <si>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</si>
  <si>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</si>
  <si>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</si>
  <si>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</si>
  <si>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</si>
  <si>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</si>
  <si>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</si>
  <si>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</si>
  <si>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</si>
  <si>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</si>
  <si>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</si>
  <si>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</si>
  <si>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</si>
  <si>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</si>
  <si>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</si>
  <si>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</si>
  <si>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311231127</t>
  </si>
  <si>
    <t>Zdivo nosné z cihel dl 290 mm P20 až 25 na SMS 10 MPa</t>
  </si>
  <si>
    <t>m3</t>
  </si>
  <si>
    <t>CS ÚRS 2024 02</t>
  </si>
  <si>
    <t>4</t>
  </si>
  <si>
    <t>-225567057</t>
  </si>
  <si>
    <t>P</t>
  </si>
  <si>
    <t>Poznámka k položce:_x000d_
stavební úpravy stěny_x000d_
 komína po osazení komín vložek_x000d_
 zazdění vstupu demontovanéh kouřovodu od plyn. ohřívače TV_x000d_
zazdění okolo prostupu potrubí pro sání vzduchu pro kotle</t>
  </si>
  <si>
    <t>VV</t>
  </si>
  <si>
    <t>"TZ, v.č. D1242-01,02"0,5*3*0,3*2+3,14*0,09*0,09*0,3+0,6*0,3*0,5-2*3,14*0,08*0,08*0,5</t>
  </si>
  <si>
    <t>6</t>
  </si>
  <si>
    <t>Úpravy povrchů, podlahy a osazování výplní</t>
  </si>
  <si>
    <t>612131101</t>
  </si>
  <si>
    <t>Cementový postřik vnitřních stěn nanášený celoplošně ručně</t>
  </si>
  <si>
    <t>m2</t>
  </si>
  <si>
    <t>-594644922</t>
  </si>
  <si>
    <t>612325201</t>
  </si>
  <si>
    <t>Vápenocementová hrubá omítka malých ploch do 0,09 m2 na stěnách</t>
  </si>
  <si>
    <t>kus</t>
  </si>
  <si>
    <t>1503724677</t>
  </si>
  <si>
    <t>Poznámka k položce:_x000d_
prostup potrubí stud vody_x000d_
zazdění otvoru po kouřovodu ohřívače TV</t>
  </si>
  <si>
    <t>612325202</t>
  </si>
  <si>
    <t>Vápenocementová hrubá omítka malých ploch přes 0,09 do 0,25 m2 na stěnách</t>
  </si>
  <si>
    <t>-346250923</t>
  </si>
  <si>
    <t>Poznámka k položce:_x000d_
zazdění obvod stěny kolem prostupu potrubí pro sání vzduchu</t>
  </si>
  <si>
    <t>5</t>
  </si>
  <si>
    <t>612325205</t>
  </si>
  <si>
    <t>Vápenocementová hrubá omítka malých ploch přes 1 do 4 m2 na stěnách</t>
  </si>
  <si>
    <t>1975536311</t>
  </si>
  <si>
    <t>Poznámka k položce:_x000d_
stav. úpravy po osazení komínových vložek</t>
  </si>
  <si>
    <t>612325221</t>
  </si>
  <si>
    <t>Vápenocementová štuková omítka malých ploch do 0,09 m2 na stěnách</t>
  </si>
  <si>
    <t>-465702952</t>
  </si>
  <si>
    <t>7</t>
  </si>
  <si>
    <t>612325222</t>
  </si>
  <si>
    <t>Vápenocementová štuková omítka malých ploch přes 0,09 do 0,25 m2 na stěnách</t>
  </si>
  <si>
    <t>-1110343574</t>
  </si>
  <si>
    <t>Poznámka k položce:_x000d_
oprava stěny po osazení komín vložky_x000d_
zazdění obvod stěny kolem prostupu potrubí pro sání vzduchu</t>
  </si>
  <si>
    <t>8</t>
  </si>
  <si>
    <t>622525104</t>
  </si>
  <si>
    <t>Tenkovrstvá omítka malých ploch přes 0,5 do 1 m2 na stěnách</t>
  </si>
  <si>
    <t>-472089484</t>
  </si>
  <si>
    <t>Poznámka k položce:_x000d_
oprava omítky okolo potrubí sání vzduchu_x000d_
odstín přizpůsobit barvě stávající fasády</t>
  </si>
  <si>
    <t>9</t>
  </si>
  <si>
    <t>Ostatní konstrukce a práce, bourání</t>
  </si>
  <si>
    <t>962032641</t>
  </si>
  <si>
    <t>Bourání zdiva komínového z cihel z cihel pálených, šamotových nebo vápenopískových na MC</t>
  </si>
  <si>
    <t>1562350842</t>
  </si>
  <si>
    <t>Poznámka k položce:_x000d_
stavební úpravy s osazením komínových vložek</t>
  </si>
  <si>
    <t>"TZ, v.č. D1242-01,02" 0,5*3*0,3*2</t>
  </si>
  <si>
    <t>10</t>
  </si>
  <si>
    <t>971033261</t>
  </si>
  <si>
    <t>Vybourání otvorů ve zdivu cihelném pl do 0,0225 m2 na MVC nebo MV tl do 600 mm</t>
  </si>
  <si>
    <t>-913340303</t>
  </si>
  <si>
    <t>Poznámka k položce:_x000d_
potrubí studené vody z chodby do kotelny</t>
  </si>
  <si>
    <t>997</t>
  </si>
  <si>
    <t>Přesun sutě</t>
  </si>
  <si>
    <t>11</t>
  </si>
  <si>
    <t>997013211</t>
  </si>
  <si>
    <t>Vnitrostaveništní doprava suti a vybouraných hmot pro budovy v do 6 m ručně</t>
  </si>
  <si>
    <t>t</t>
  </si>
  <si>
    <t>-2102791223</t>
  </si>
  <si>
    <t>997013219</t>
  </si>
  <si>
    <t>Příplatek k vnitrostaveništní dopravě suti a vybouraných hmot za zvětšenou dopravu suti ZKD 10 m</t>
  </si>
  <si>
    <t>1315741594</t>
  </si>
  <si>
    <t>10,923*2 'Přepočtené koeficientem množství</t>
  </si>
  <si>
    <t>13</t>
  </si>
  <si>
    <t>997013501</t>
  </si>
  <si>
    <t>Odvoz suti a vybouraných hmot na skládku nebo meziskládku do 1 km se složením</t>
  </si>
  <si>
    <t>-1373145259</t>
  </si>
  <si>
    <t>14</t>
  </si>
  <si>
    <t>997013509</t>
  </si>
  <si>
    <t>Příplatek k odvozu suti a vybouraných hmot na skládku ZKD 1 km přes 1 km</t>
  </si>
  <si>
    <t>2138555561</t>
  </si>
  <si>
    <t>10,923*19 'Přepočtené koeficientem množství</t>
  </si>
  <si>
    <t>15</t>
  </si>
  <si>
    <t>997013631</t>
  </si>
  <si>
    <t>Poplatek za uložení na skládce (skládkovné) stavebního odpadu směsného kód odpadu 17 09 04</t>
  </si>
  <si>
    <t>872219712</t>
  </si>
  <si>
    <t>998</t>
  </si>
  <si>
    <t>Přesun hmot</t>
  </si>
  <si>
    <t>16</t>
  </si>
  <si>
    <t>998018001</t>
  </si>
  <si>
    <t>Přesun hmot pro budovy ruční pro budovy v do 6 m</t>
  </si>
  <si>
    <t>1594982580</t>
  </si>
  <si>
    <t>PSV</t>
  </si>
  <si>
    <t>Práce a dodávky PSV</t>
  </si>
  <si>
    <t>713</t>
  </si>
  <si>
    <t>Izolace tepelné</t>
  </si>
  <si>
    <t>17</t>
  </si>
  <si>
    <t>713461811</t>
  </si>
  <si>
    <t>Odstranění izolace tepelné potrubí potrubními pouzdry staženými drátem tl do 100 mm</t>
  </si>
  <si>
    <t>m</t>
  </si>
  <si>
    <t>-1424642349</t>
  </si>
  <si>
    <t>18</t>
  </si>
  <si>
    <t>713463211</t>
  </si>
  <si>
    <t>Montáž izolace tepelné potrubí potrubními pouzdry s Al fólií staženými Al páskou 1x D do 50 mm</t>
  </si>
  <si>
    <t>-675603172</t>
  </si>
  <si>
    <t>"TZ, v.č. D1242-01,02,03"78</t>
  </si>
  <si>
    <t>19</t>
  </si>
  <si>
    <t>M</t>
  </si>
  <si>
    <t>63154004</t>
  </si>
  <si>
    <t>pouzdro izolační potrubní z minerální vlny s Al fólií max. 250/100°C 22/20mm</t>
  </si>
  <si>
    <t>32</t>
  </si>
  <si>
    <t>-625716412</t>
  </si>
  <si>
    <t>"TZ, v.č. D1242-01,02,03"7</t>
  </si>
  <si>
    <t>20</t>
  </si>
  <si>
    <t>63154005</t>
  </si>
  <si>
    <t>pouzdro izolační potrubní z minerální vlny s Al fólií max. 250/100°C 28/20mm</t>
  </si>
  <si>
    <t>-575426873</t>
  </si>
  <si>
    <t>"TZ, v.č. D1242-01,02,03"9</t>
  </si>
  <si>
    <t>63154572</t>
  </si>
  <si>
    <t>pouzdro izolační potrubní z minerální vlny s Al fólií max. 250/100°C 35/40mm</t>
  </si>
  <si>
    <t>-1682349101</t>
  </si>
  <si>
    <t>"TZ, v.č. D1242-01,02,03"4</t>
  </si>
  <si>
    <t>22</t>
  </si>
  <si>
    <t>63154026</t>
  </si>
  <si>
    <t>pouzdro izolační potrubní z minerální vlny s Al fólií max. 250/100°C 42/60mm</t>
  </si>
  <si>
    <t>920263134</t>
  </si>
  <si>
    <t>"TZ, v.č. D1242-01,02,03"2</t>
  </si>
  <si>
    <t>23</t>
  </si>
  <si>
    <t>63154007</t>
  </si>
  <si>
    <t>pouzdro izolační potrubní z minerální vlny s Al fólií max. 250/100°C 42/20mm</t>
  </si>
  <si>
    <t>-876039400</t>
  </si>
  <si>
    <t>"TZ, v.č. D1242-01,02,03"1</t>
  </si>
  <si>
    <t>24</t>
  </si>
  <si>
    <t>63154009</t>
  </si>
  <si>
    <t>pouzdro izolační potrubní z minerální vlny s Al fólií max. 250/100°C 54/20mm</t>
  </si>
  <si>
    <t>-320314795</t>
  </si>
  <si>
    <t>"TZ, v.č. D1242-01,02,03"12</t>
  </si>
  <si>
    <t>25</t>
  </si>
  <si>
    <t>63154018</t>
  </si>
  <si>
    <t>pouzdro izolační potrubní z minerální vlny s Al fólií max. 250/100°C 54/40mm</t>
  </si>
  <si>
    <t>476327502</t>
  </si>
  <si>
    <t>"TZ, v.č. D1242-01,02,03"3</t>
  </si>
  <si>
    <t>26</t>
  </si>
  <si>
    <t>63154575</t>
  </si>
  <si>
    <t>pouzdro izolační potrubní z minerální vlny s Al fólií max. 250/100°C 60/40mm</t>
  </si>
  <si>
    <t>2144235997</t>
  </si>
  <si>
    <t>"TZ, v.č. D1242-01,02,03"40</t>
  </si>
  <si>
    <t>27</t>
  </si>
  <si>
    <t>713463212</t>
  </si>
  <si>
    <t>Montáž izolace tepelné potrubí potrubními pouzdry s Al fólií staženými Al páskou 1x D přes 50 do 100 mm</t>
  </si>
  <si>
    <t>-216833534</t>
  </si>
  <si>
    <t>"TZ, v.č. D1242-01,02,03"32</t>
  </si>
  <si>
    <t>28</t>
  </si>
  <si>
    <t>63154032</t>
  </si>
  <si>
    <t>pouzdro izolační potrubní z minerální vlny s Al fólií max. 250/100°C 76/60mm</t>
  </si>
  <si>
    <t>-1632993629</t>
  </si>
  <si>
    <t>"TZ, v.č. D1242-01,02,03"16</t>
  </si>
  <si>
    <t>29</t>
  </si>
  <si>
    <t>63154034</t>
  </si>
  <si>
    <t>pouzdro izolační potrubní z minerální vlny s Al fólií max. 250/100°C 108/60mm</t>
  </si>
  <si>
    <t>-1222096562</t>
  </si>
  <si>
    <t>30</t>
  </si>
  <si>
    <t>713471212</t>
  </si>
  <si>
    <t>Montáž tepelné izolace armatur snímatelnými pouzdry na suchý zip</t>
  </si>
  <si>
    <t>2039447897</t>
  </si>
  <si>
    <t>"TZ, v.č. D1242-03"13</t>
  </si>
  <si>
    <t>31</t>
  </si>
  <si>
    <t>63154920</t>
  </si>
  <si>
    <t>izolace pro uzavírací ventily DN 100</t>
  </si>
  <si>
    <t>-1319340654</t>
  </si>
  <si>
    <t>63154918</t>
  </si>
  <si>
    <t>izolace pro uzavírací ventily DN 65</t>
  </si>
  <si>
    <t>1953566421</t>
  </si>
  <si>
    <t>Poznámka k položce:_x000d_
izolace pro armatury uzavírací, zpětné a vyvažovací</t>
  </si>
  <si>
    <t>33</t>
  </si>
  <si>
    <t>R-7134712121</t>
  </si>
  <si>
    <t>Montáž tepelné izolace čerpadel snímatelnými pouzdry na suchý zip</t>
  </si>
  <si>
    <t>-1499620210</t>
  </si>
  <si>
    <t>"TZ, v.č. D1242-03"6</t>
  </si>
  <si>
    <t>34</t>
  </si>
  <si>
    <t>R-631549000</t>
  </si>
  <si>
    <t>izolace pro čerpadla</t>
  </si>
  <si>
    <t>1153142460</t>
  </si>
  <si>
    <t>35</t>
  </si>
  <si>
    <t>R-631549001</t>
  </si>
  <si>
    <t>Tepelná izolace pro beztlakou nádobu exp. automatu, vč. montáže</t>
  </si>
  <si>
    <t>1282195411</t>
  </si>
  <si>
    <t>"TZ, v.č. D1242-01"1</t>
  </si>
  <si>
    <t>36</t>
  </si>
  <si>
    <t>998713121</t>
  </si>
  <si>
    <t>Přesun hmot tonážní pro izolace tepelné ruční v objektech v do 6 m</t>
  </si>
  <si>
    <t>-484618756</t>
  </si>
  <si>
    <t>721</t>
  </si>
  <si>
    <t>Zdravotechnika - vnitřní kanalizace</t>
  </si>
  <si>
    <t>37</t>
  </si>
  <si>
    <t>721174041</t>
  </si>
  <si>
    <t>Potrubí kanalizační z PP připojovací DN 32</t>
  </si>
  <si>
    <t>-1428940691</t>
  </si>
  <si>
    <t>38</t>
  </si>
  <si>
    <t>R-7211741</t>
  </si>
  <si>
    <t>Napojení odvodu kondenzátu z kotlů a neutralizačního zařízení do kanalizace - vč. montáže</t>
  </si>
  <si>
    <t>soubr</t>
  </si>
  <si>
    <t>-684094797</t>
  </si>
  <si>
    <t xml:space="preserve">Poznámka k položce:_x000d_
vč. hadice pro napojení neutraliz. boxu d18	- 1 m_x000d_
Vsazení T-kusu na stávajícím ocelovém potrubí  vedoucím z jímky do kanalizační stoupačky_x000d_
_x000d_
</t>
  </si>
  <si>
    <t>39</t>
  </si>
  <si>
    <t>R-4841761206</t>
  </si>
  <si>
    <t>neutralizační zařízení vč. granulátu pro 2 kotle do 400 kW</t>
  </si>
  <si>
    <t>-188440409</t>
  </si>
  <si>
    <t>"TZ, v.č. D1242-01,03"1</t>
  </si>
  <si>
    <t>40</t>
  </si>
  <si>
    <t>721290111</t>
  </si>
  <si>
    <t>Zkouška těsnosti potrubí kanalizace vodou DN do 125</t>
  </si>
  <si>
    <t>1300022058</t>
  </si>
  <si>
    <t>41</t>
  </si>
  <si>
    <t>998721121</t>
  </si>
  <si>
    <t>Přesun hmot tonážní pro vnitřní kanalizaci ruční v objektech v do 6 m</t>
  </si>
  <si>
    <t>756956195</t>
  </si>
  <si>
    <t>722</t>
  </si>
  <si>
    <t>Zdravotechnika - vnitřní vodovod</t>
  </si>
  <si>
    <t>42</t>
  </si>
  <si>
    <t>722130801</t>
  </si>
  <si>
    <t>Demontáž potrubí ocelové pozinkované závitové DN do 25</t>
  </si>
  <si>
    <t>946206773</t>
  </si>
  <si>
    <t>43</t>
  </si>
  <si>
    <t>722130802</t>
  </si>
  <si>
    <t>Demontáž potrubí ocelové pozinkované závitové DN přes 25 do 40</t>
  </si>
  <si>
    <t>1323883477</t>
  </si>
  <si>
    <t>44</t>
  </si>
  <si>
    <t>722170801</t>
  </si>
  <si>
    <t>Demontáž rozvodů vody z plastů D do 25</t>
  </si>
  <si>
    <t>396768877</t>
  </si>
  <si>
    <t>45</t>
  </si>
  <si>
    <t>722170804</t>
  </si>
  <si>
    <t>Demontáž rozvodů vody z plastů D přes 25 do 50</t>
  </si>
  <si>
    <t>2088305350</t>
  </si>
  <si>
    <t>46</t>
  </si>
  <si>
    <t>722175002</t>
  </si>
  <si>
    <t>Potrubí vodovodní plastové PP-RCT svar polyfúze D 20x2,8 mm</t>
  </si>
  <si>
    <t>-70118672</t>
  </si>
  <si>
    <t>47</t>
  </si>
  <si>
    <t>722175004</t>
  </si>
  <si>
    <t>Potrubí vodovodní plastové PP-RCT svar polyfúze D 32x4,4 mm</t>
  </si>
  <si>
    <t>-475360179</t>
  </si>
  <si>
    <t>"TZ, v.č. D1242-01,03"4</t>
  </si>
  <si>
    <t>48</t>
  </si>
  <si>
    <t>722175005</t>
  </si>
  <si>
    <t>Potrubí vodovodní plastové PP-RCT svar polyfúze D 40x5,5 mm</t>
  </si>
  <si>
    <t>-1426128841</t>
  </si>
  <si>
    <t>49</t>
  </si>
  <si>
    <t>722175006</t>
  </si>
  <si>
    <t>Potrubí vodovodní plastové PP-RCT svar polyfúze D 50x6,9 mm</t>
  </si>
  <si>
    <t>1857577983</t>
  </si>
  <si>
    <t>"TZ, v.č. D1242-01,02,03"15</t>
  </si>
  <si>
    <t>50</t>
  </si>
  <si>
    <t>722231084</t>
  </si>
  <si>
    <t>Ventil zpětný G 1" PN 16 do 90°C</t>
  </si>
  <si>
    <t>458671293</t>
  </si>
  <si>
    <t>"TZ, v.č. D1242-03"1</t>
  </si>
  <si>
    <t>51</t>
  </si>
  <si>
    <t>722231086</t>
  </si>
  <si>
    <t>Ventil zpětný G 6/4" PN 16 do 90°C</t>
  </si>
  <si>
    <t>1478115469</t>
  </si>
  <si>
    <t>52</t>
  </si>
  <si>
    <t>722231143</t>
  </si>
  <si>
    <t>Ventil závitový pojistný rohový G 1"</t>
  </si>
  <si>
    <t>1511780566</t>
  </si>
  <si>
    <t>53</t>
  </si>
  <si>
    <t>722231201</t>
  </si>
  <si>
    <t>Ventil redukční mosazný G 1/2" PN 6 do 25°C s 2x vnitřním závitem bez manometru</t>
  </si>
  <si>
    <t>921681808</t>
  </si>
  <si>
    <t>54</t>
  </si>
  <si>
    <t>722231205</t>
  </si>
  <si>
    <t>Ventil redukční mosazný G 6/4" PN 6 do 25°C s 2x vnitřním závitem bez manometru</t>
  </si>
  <si>
    <t>-1864371008</t>
  </si>
  <si>
    <t>55</t>
  </si>
  <si>
    <t>722262302</t>
  </si>
  <si>
    <t>Vodoměr závitový vícevtokový mokroběžný do 40°C G 5/4"x 150 mm Qn 6 m3/h horizontální</t>
  </si>
  <si>
    <t>372410386</t>
  </si>
  <si>
    <t>"TZ,v .č. D12422-01,02,03"1</t>
  </si>
  <si>
    <t>56</t>
  </si>
  <si>
    <t>43633004</t>
  </si>
  <si>
    <t>filtr domácí na studenou vodu 6/4" se zpětným manuálním proplachem</t>
  </si>
  <si>
    <t>1846369190</t>
  </si>
  <si>
    <t>Poznámka k položce:_x000d_
sítko 50 mikronů</t>
  </si>
  <si>
    <t>57</t>
  </si>
  <si>
    <t>R-43632100</t>
  </si>
  <si>
    <t xml:space="preserve">Fyzikálně – galvanická úprava pitné vody (iontový polarizační systém)  DN 32, průtok 6m3/h vč. montáže</t>
  </si>
  <si>
    <t>-981839103</t>
  </si>
  <si>
    <t>"TZ, v.č. d1242-01,02,03"1</t>
  </si>
  <si>
    <t>58</t>
  </si>
  <si>
    <t>734421102</t>
  </si>
  <si>
    <t>Tlakoměr s pevným stonkem a zpětnou klapkou tlak 0-16 bar průměr 63 mm spodní připojení</t>
  </si>
  <si>
    <t>1886731745</t>
  </si>
  <si>
    <t>59</t>
  </si>
  <si>
    <t>722232043</t>
  </si>
  <si>
    <t>Kohout kulový přímý G 1/2" PN 42 do 185°C vnitřní závit</t>
  </si>
  <si>
    <t>-1155987538</t>
  </si>
  <si>
    <t>60</t>
  </si>
  <si>
    <t>722232045</t>
  </si>
  <si>
    <t>Kohout kulový přímý G 1" PN 42 do 185°C vnitřní závit</t>
  </si>
  <si>
    <t>1848621260</t>
  </si>
  <si>
    <t>"TZ, v.č. D1242-03"2</t>
  </si>
  <si>
    <t>61</t>
  </si>
  <si>
    <t>722232047</t>
  </si>
  <si>
    <t>Kohout kulový přímý G 6/4" PN 42 do 185°C vnitřní závit</t>
  </si>
  <si>
    <t>-86762301</t>
  </si>
  <si>
    <t>62</t>
  </si>
  <si>
    <t>722234265</t>
  </si>
  <si>
    <t>Filtr mosazný G 1" PN 20 do 80°C s 2x vnitřním závitem</t>
  </si>
  <si>
    <t>1812101907</t>
  </si>
  <si>
    <t>63</t>
  </si>
  <si>
    <t>722290234</t>
  </si>
  <si>
    <t>Proplach a dezinfekce vodovodního potrubí DN do 80</t>
  </si>
  <si>
    <t>-842256979</t>
  </si>
  <si>
    <t>64</t>
  </si>
  <si>
    <t>722190901</t>
  </si>
  <si>
    <t>Uzavření nebo otevření vodovodního potrubí při opravách</t>
  </si>
  <si>
    <t>686510207</t>
  </si>
  <si>
    <t>65</t>
  </si>
  <si>
    <t>R-7221761172</t>
  </si>
  <si>
    <t>Napojení na stávající rozvody SV, TV, CIR - dodávka + montáž</t>
  </si>
  <si>
    <t>116829367</t>
  </si>
  <si>
    <t>66</t>
  </si>
  <si>
    <t>722290246</t>
  </si>
  <si>
    <t>Zkouška těsnosti vodovodního potrubí plastového DN do 40</t>
  </si>
  <si>
    <t>-570001290</t>
  </si>
  <si>
    <t>67</t>
  </si>
  <si>
    <t>722290249</t>
  </si>
  <si>
    <t>Zkouška těsnosti vodovodního potrubí plastového DN přes 40 do 90</t>
  </si>
  <si>
    <t>-1803011745</t>
  </si>
  <si>
    <t>68</t>
  </si>
  <si>
    <t>722179192</t>
  </si>
  <si>
    <t>Příplatek k rozvodu vody z plastů za potrubí do D 32 mm do 15 svarů</t>
  </si>
  <si>
    <t>soubor</t>
  </si>
  <si>
    <t>1154766350</t>
  </si>
  <si>
    <t>69</t>
  </si>
  <si>
    <t>722179193</t>
  </si>
  <si>
    <t>Příplatek k rozvodu vody z plastů za potrubí přes D 32 mm do 5 svarů</t>
  </si>
  <si>
    <t>1909910034</t>
  </si>
  <si>
    <t>70</t>
  </si>
  <si>
    <t>998722121</t>
  </si>
  <si>
    <t>Přesun hmot tonážní pro vnitřní vodovod ruční v objektech v do 6 m</t>
  </si>
  <si>
    <t>2100601773</t>
  </si>
  <si>
    <t>723</t>
  </si>
  <si>
    <t>Zdravotechnika - vnitřní plynovod</t>
  </si>
  <si>
    <t>71</t>
  </si>
  <si>
    <t>723111202</t>
  </si>
  <si>
    <t>Potrubí ocelové závitové černé bezešvé svařované běžné DN 15</t>
  </si>
  <si>
    <t>-962945302</t>
  </si>
  <si>
    <t>"TZ, v.č. D1232-01,02"8</t>
  </si>
  <si>
    <t>72</t>
  </si>
  <si>
    <t>723111205</t>
  </si>
  <si>
    <t>Potrubí ocelové závitové černé bezešvé svařované běžné DN 32</t>
  </si>
  <si>
    <t>-352461901</t>
  </si>
  <si>
    <t>"TZ, v.č. D1232-01,02"3</t>
  </si>
  <si>
    <t>73</t>
  </si>
  <si>
    <t>723120804</t>
  </si>
  <si>
    <t>Demontáž potrubí ocelové závitové svařované DN do 25</t>
  </si>
  <si>
    <t>-1134169600</t>
  </si>
  <si>
    <t>"TZ, v.č. D1242-04"34</t>
  </si>
  <si>
    <t>74</t>
  </si>
  <si>
    <t>723120809</t>
  </si>
  <si>
    <t>Demontáž potrubí ocelové závitové svařované DN přes 50 do 80</t>
  </si>
  <si>
    <t>1159394090</t>
  </si>
  <si>
    <t>"TZ, v.č. D1242-04"4</t>
  </si>
  <si>
    <t>75</t>
  </si>
  <si>
    <t>723150314</t>
  </si>
  <si>
    <t>Potrubí ocelové hladké černé bezešvé spojované svařováním tvářené za tepla D 89x3,6 mm</t>
  </si>
  <si>
    <t>521143120</t>
  </si>
  <si>
    <t>"TZ, v.č. D123201,02"2</t>
  </si>
  <si>
    <t>76</t>
  </si>
  <si>
    <t>723150317</t>
  </si>
  <si>
    <t>Potrubí ocelové hladké černé bezešvé spojované svařováním tvářené za tepla D 159x4,5 mm</t>
  </si>
  <si>
    <t>-1839543086</t>
  </si>
  <si>
    <t xml:space="preserve">Poznámka k položce:_x000d_
akumulační potrubí plynu, vč. 2ks klenutého dna_x000d_
</t>
  </si>
  <si>
    <t>"TZ, v.č. D12342-01,02"3</t>
  </si>
  <si>
    <t>77</t>
  </si>
  <si>
    <t>723190205</t>
  </si>
  <si>
    <t>Přípojka plynovodní ocelová závitová černá bezešvá spojovaná na závit běžná DN 32</t>
  </si>
  <si>
    <t>2040095457</t>
  </si>
  <si>
    <t>"TZ, v.č. D12342-01,02"2</t>
  </si>
  <si>
    <t>78</t>
  </si>
  <si>
    <t>723190912</t>
  </si>
  <si>
    <t>Navaření odbočky na potrubí plynovodní DN 15</t>
  </si>
  <si>
    <t>711371779</t>
  </si>
  <si>
    <t>79</t>
  </si>
  <si>
    <t>723190913</t>
  </si>
  <si>
    <t>Navaření odbočky na potrubí plynovodní DN 20</t>
  </si>
  <si>
    <t>-554252002</t>
  </si>
  <si>
    <t>80</t>
  </si>
  <si>
    <t>723190915</t>
  </si>
  <si>
    <t>Navaření odbočky na potrubí plynovodní DN 32</t>
  </si>
  <si>
    <t>1916298286</t>
  </si>
  <si>
    <t>81</t>
  </si>
  <si>
    <t>723190919</t>
  </si>
  <si>
    <t>Navaření odbočky na potrubí plynovodní DN 80</t>
  </si>
  <si>
    <t>1069486900</t>
  </si>
  <si>
    <t>82</t>
  </si>
  <si>
    <t>723221302</t>
  </si>
  <si>
    <t>Ventil vzorkovací rohový G 1/2" PN 5 s vnějším závitem</t>
  </si>
  <si>
    <t>847192965</t>
  </si>
  <si>
    <t>"TZ, v.č. D1232-01,02"2</t>
  </si>
  <si>
    <t>83</t>
  </si>
  <si>
    <t>723229102</t>
  </si>
  <si>
    <t>Montáž armatur plynovodních s jedním závitem G 1/2" ostatní typ</t>
  </si>
  <si>
    <t>-1049057451</t>
  </si>
  <si>
    <t>84</t>
  </si>
  <si>
    <t>388413301</t>
  </si>
  <si>
    <t>Tlakoměr D 160mm, níztkotlaký, 0-6 kPa, M20x1,5mm se spodním přípojem</t>
  </si>
  <si>
    <t>415880978</t>
  </si>
  <si>
    <t>85</t>
  </si>
  <si>
    <t>723231162</t>
  </si>
  <si>
    <t>Kohout kulový přímý G 1/2" PN 42 do 185°C plnoprůtokový vnitřní závit těžká řada</t>
  </si>
  <si>
    <t>-1994854256</t>
  </si>
  <si>
    <t>"TZ, v.č. D1232-01,02"5</t>
  </si>
  <si>
    <t>86</t>
  </si>
  <si>
    <t>723233004</t>
  </si>
  <si>
    <t>Filtr plynový závitový G 1 1/4" PN 6 do 80°C těleso hliník</t>
  </si>
  <si>
    <t>817905074</t>
  </si>
  <si>
    <t>87</t>
  </si>
  <si>
    <t>723239101</t>
  </si>
  <si>
    <t>Montáž armatur plynovodních se dvěma závity G 1/2" ostatní typ</t>
  </si>
  <si>
    <t>2048334562</t>
  </si>
  <si>
    <t>88</t>
  </si>
  <si>
    <t>422345000</t>
  </si>
  <si>
    <t>kohout tlakoměrový zkušební pro PN25 s připojením M20x1,5mm</t>
  </si>
  <si>
    <t>-343163485</t>
  </si>
  <si>
    <t>89</t>
  </si>
  <si>
    <t>723190901</t>
  </si>
  <si>
    <t>Uzavření,otevření plynovodního potrubí při opravě</t>
  </si>
  <si>
    <t>-268379770</t>
  </si>
  <si>
    <t>90</t>
  </si>
  <si>
    <t>723190907</t>
  </si>
  <si>
    <t>Odvzdušnění nebo napuštění plynovodního potrubí</t>
  </si>
  <si>
    <t>-322898954</t>
  </si>
  <si>
    <t>"TZ, v.č. D1232-01,02"32</t>
  </si>
  <si>
    <t>91</t>
  </si>
  <si>
    <t>723190909</t>
  </si>
  <si>
    <t>Zkouška těsnosti potrubí plynovodního</t>
  </si>
  <si>
    <t>1957293909</t>
  </si>
  <si>
    <t>92</t>
  </si>
  <si>
    <t>998723121</t>
  </si>
  <si>
    <t>Přesun hmot tonážní pro vnitřní plynovod ruční v objektech v do 6 m</t>
  </si>
  <si>
    <t>-1749037034</t>
  </si>
  <si>
    <t>724</t>
  </si>
  <si>
    <t>Zdravotechnika - strojní vybavení</t>
  </si>
  <si>
    <t>93</t>
  </si>
  <si>
    <t>724233014</t>
  </si>
  <si>
    <t>Nádoba expanzní tlaková pro akumulační ohřev TV průtočná s membránou závitové připojení PN 1,0 o objemu 25 l</t>
  </si>
  <si>
    <t>-563866249</t>
  </si>
  <si>
    <t>"TZ, v.č. D1242-0,02,03"1</t>
  </si>
  <si>
    <t>94</t>
  </si>
  <si>
    <t>998724121</t>
  </si>
  <si>
    <t>Přesun hmot tonážní pro strojní vybavení ruční v objektech v do 6 m</t>
  </si>
  <si>
    <t>1267830737</t>
  </si>
  <si>
    <t>731</t>
  </si>
  <si>
    <t>Ústřední vytápění - kotelny</t>
  </si>
  <si>
    <t>95</t>
  </si>
  <si>
    <t>R-731244495</t>
  </si>
  <si>
    <t xml:space="preserve">Montáž plyn. kotle stacinárního kondenzačního o výkonu do  200 kW</t>
  </si>
  <si>
    <t>soub</t>
  </si>
  <si>
    <t>-384307139</t>
  </si>
  <si>
    <t>"TZ,v.č. D1242-01"2</t>
  </si>
  <si>
    <t>96</t>
  </si>
  <si>
    <t>R-4841761215</t>
  </si>
  <si>
    <t>kotel plynový kondenzační stacionární 179 kW (50/30°C) s výměníkem Si/ Al, 6 bar, vč. zákl. řídící jednotky a kotlového ovládacího displeje,s řízením kaskády 0-10V z nadřaz regulátoru MaR, el. deska (porucha+chod), modulač předsměš hořák</t>
  </si>
  <si>
    <t>255593426</t>
  </si>
  <si>
    <t>"TZ, v.č.D1242-01,02,03"2</t>
  </si>
  <si>
    <t>97</t>
  </si>
  <si>
    <t>R-48417612151</t>
  </si>
  <si>
    <t xml:space="preserve">Čidlo teplé vody  resp. čidlo kaskády umožňující regulaci  přednostní ohřev TV a programování přípravy TV pomocí zásobníkového ohřívače</t>
  </si>
  <si>
    <t>-1830905773</t>
  </si>
  <si>
    <t>"TZ"1</t>
  </si>
  <si>
    <t>98</t>
  </si>
  <si>
    <t>R-99973100602</t>
  </si>
  <si>
    <t>Montáž odkouření a sání vzduchu pro kotle</t>
  </si>
  <si>
    <t>4020573</t>
  </si>
  <si>
    <t>Poznámka k položce:_x000d_
_x000d_
osazení kouřovodu od kotle a komínové vložky, včetně potřebných uprav ve stávajícím komíně a na střeše_x000d_
osazení potrubí sání vzduchu do kotle, vč. stav.úprav v obvodové stěně</t>
  </si>
  <si>
    <t>"TZ"2</t>
  </si>
  <si>
    <t>99</t>
  </si>
  <si>
    <t>R-999731005941</t>
  </si>
  <si>
    <t>Kotlová redukce centrická DN 150/160</t>
  </si>
  <si>
    <t>ks</t>
  </si>
  <si>
    <t>564511891</t>
  </si>
  <si>
    <t>"TZ, v.č. D1242-01,02"4</t>
  </si>
  <si>
    <t>100</t>
  </si>
  <si>
    <t>R-99973100596</t>
  </si>
  <si>
    <t>Trubka PP DN 160, délka 1000 mm	</t>
  </si>
  <si>
    <t>-1744768986</t>
  </si>
  <si>
    <t>"TZ, v.č. D1242-01,02"12</t>
  </si>
  <si>
    <t>101</t>
  </si>
  <si>
    <t>R-999731005970</t>
  </si>
  <si>
    <t>Trubka PP DN 160, délka 2000 mm	</t>
  </si>
  <si>
    <t>-814687041</t>
  </si>
  <si>
    <t>"TZ, v.č. D1242-01,02"26</t>
  </si>
  <si>
    <t>102</t>
  </si>
  <si>
    <t>R-99973100598</t>
  </si>
  <si>
    <t>Trubka PP DN 160, délka 500 mm	</t>
  </si>
  <si>
    <t>-926493156</t>
  </si>
  <si>
    <t>"TZ, v.č. D1242-01,02"7</t>
  </si>
  <si>
    <t>103</t>
  </si>
  <si>
    <t>R-99973100593</t>
  </si>
  <si>
    <t>koleno PP DN 160, 87°</t>
  </si>
  <si>
    <t>-1438779502</t>
  </si>
  <si>
    <t>"TZ. v.č.D1242-01,02"4</t>
  </si>
  <si>
    <t>104</t>
  </si>
  <si>
    <t>R-999731005932</t>
  </si>
  <si>
    <t>koleno PP DN 160, 45°</t>
  </si>
  <si>
    <t>-1704947304</t>
  </si>
  <si>
    <t>"TZ, v.č. D1242-01,02"6</t>
  </si>
  <si>
    <t>105</t>
  </si>
  <si>
    <t>R-99973100595</t>
  </si>
  <si>
    <t xml:space="preserve">Koleno PP DN 160 87° pro vložkování  s podpěrou</t>
  </si>
  <si>
    <t>-504180510</t>
  </si>
  <si>
    <t>"TZ. v.č. D1242-02"2</t>
  </si>
  <si>
    <t>106</t>
  </si>
  <si>
    <t>R-999731005940</t>
  </si>
  <si>
    <t>Revizní T-kus DN 160</t>
  </si>
  <si>
    <t>2091063093</t>
  </si>
  <si>
    <t>107</t>
  </si>
  <si>
    <t>R-999731005942</t>
  </si>
  <si>
    <t>Komínová plastová hlavice DN 160 (komplet)</t>
  </si>
  <si>
    <t>747958485</t>
  </si>
  <si>
    <t>"TZ, v.č. D1242-01,02"2</t>
  </si>
  <si>
    <t>108</t>
  </si>
  <si>
    <t>R-999731005943</t>
  </si>
  <si>
    <t>Distanční objímka DN 160 do komína</t>
  </si>
  <si>
    <t>408824180</t>
  </si>
  <si>
    <t>"TZ, v.č. D1242-02"22</t>
  </si>
  <si>
    <t>109</t>
  </si>
  <si>
    <t>R-999731005944</t>
  </si>
  <si>
    <t>Objímka DN 160</t>
  </si>
  <si>
    <t>1350683574</t>
  </si>
  <si>
    <t>"TZ, v.č. D1242-01,02"10</t>
  </si>
  <si>
    <t>110</t>
  </si>
  <si>
    <t>R-999731005945</t>
  </si>
  <si>
    <t>Silikonové mazivo</t>
  </si>
  <si>
    <t>769903570</t>
  </si>
  <si>
    <t>111</t>
  </si>
  <si>
    <t>R-999731005946</t>
  </si>
  <si>
    <t>Ochranný košíček nerez DN 160</t>
  </si>
  <si>
    <t>663064600</t>
  </si>
  <si>
    <t>"TZ, v.č. D1242-01"2</t>
  </si>
  <si>
    <t>112</t>
  </si>
  <si>
    <t>R-999731005991</t>
  </si>
  <si>
    <t>Trubka DN 110, délka 1000 mm	</t>
  </si>
  <si>
    <t>-554704579</t>
  </si>
  <si>
    <t>Poznámka k položce:_x000d_
pro podpěru patního kolena v komínu</t>
  </si>
  <si>
    <t>"TZ, v.č. D1242-02"2</t>
  </si>
  <si>
    <t>113</t>
  </si>
  <si>
    <t>R-99973100599</t>
  </si>
  <si>
    <t>Trubka DN 110, délka 2000 mm	</t>
  </si>
  <si>
    <t>1135473207</t>
  </si>
  <si>
    <t>114</t>
  </si>
  <si>
    <t>731100836</t>
  </si>
  <si>
    <t xml:space="preserve">Demontáž kotle litinového  G 500 13 článků</t>
  </si>
  <si>
    <t>-422847904</t>
  </si>
  <si>
    <t>115</t>
  </si>
  <si>
    <t>731292812</t>
  </si>
  <si>
    <t>Demontáž hořáku na plynné nebo kapalné palivo výkon přes 145 do 400 kW</t>
  </si>
  <si>
    <t>-982354334</t>
  </si>
  <si>
    <t>116</t>
  </si>
  <si>
    <t>R-9997324939</t>
  </si>
  <si>
    <t>demontáž kouřovodu</t>
  </si>
  <si>
    <t>-1209822484</t>
  </si>
  <si>
    <t>Poznámka k položce:_x000d_
demontáž od 2 plynových kotlů a plyn ohřívače TV</t>
  </si>
  <si>
    <t>117</t>
  </si>
  <si>
    <t>731391814</t>
  </si>
  <si>
    <t>Vypuštění vody z kotle samospádem pl kotle přes 20 do 50 m2</t>
  </si>
  <si>
    <t>1759393709</t>
  </si>
  <si>
    <t>118</t>
  </si>
  <si>
    <t>998731121</t>
  </si>
  <si>
    <t>Přesun hmot tonážní pro kotelny ruční v objektech v do 6 m</t>
  </si>
  <si>
    <t>1638521220</t>
  </si>
  <si>
    <t>732</t>
  </si>
  <si>
    <t>Ústřední vytápění - strojovny</t>
  </si>
  <si>
    <t>119</t>
  </si>
  <si>
    <t>732110812</t>
  </si>
  <si>
    <t>Demontáž rozdělovače nebo sběrače DN přes 100 do 200</t>
  </si>
  <si>
    <t>-1421217010</t>
  </si>
  <si>
    <t>120</t>
  </si>
  <si>
    <t>732212815</t>
  </si>
  <si>
    <t>Demontáž ohříváku zásobníkového stojatého obsah do 1600 l</t>
  </si>
  <si>
    <t>-342407571</t>
  </si>
  <si>
    <t>121</t>
  </si>
  <si>
    <t>732214813</t>
  </si>
  <si>
    <t>Vypuštění vody z ohříváku obsah do 630 l</t>
  </si>
  <si>
    <t>1458482282</t>
  </si>
  <si>
    <t>122</t>
  </si>
  <si>
    <t>732320812</t>
  </si>
  <si>
    <t>Demontáž nádrže beztlaké nebo tlakové odpojení od rozvodů potrubí obsah do 100 l</t>
  </si>
  <si>
    <t>1689240279</t>
  </si>
  <si>
    <t>123</t>
  </si>
  <si>
    <t>732320815</t>
  </si>
  <si>
    <t>Demontáž nádrže beztlaké nebo tlakové odpojení od rozvodů potrubí obsah přes 500 do 1000 l</t>
  </si>
  <si>
    <t>433140750</t>
  </si>
  <si>
    <t>124</t>
  </si>
  <si>
    <t>732324815</t>
  </si>
  <si>
    <t>Demontáž nádrže beztlaké nebo tlakové vypuštění vody z nádrže obsah přes 500 do 1000 l</t>
  </si>
  <si>
    <t>-1462901342</t>
  </si>
  <si>
    <t>125</t>
  </si>
  <si>
    <t>732331615</t>
  </si>
  <si>
    <t>Nádoba tlaková expanzní pro topnou a chladicí soustavu s membránou závitové připojení PN 0,4 o objemu 35 l</t>
  </si>
  <si>
    <t>-921136084</t>
  </si>
  <si>
    <t>126</t>
  </si>
  <si>
    <t>732332401</t>
  </si>
  <si>
    <t>Základní expanzní nádoba PN 0,6 o obj 200 l bez řídící čerpadlové jednotky</t>
  </si>
  <si>
    <t>-1738446249</t>
  </si>
  <si>
    <t>127</t>
  </si>
  <si>
    <t>732332511</t>
  </si>
  <si>
    <t>Řídící jednotka základní nádoby 2-1/60 PN 1,0 napětí 230 V s jedním čerpadlem</t>
  </si>
  <si>
    <t>760937716</t>
  </si>
  <si>
    <t>Poznámka k položce:_x000d_
řídící jednotka, komunikace RS485, Modbus, Bacnet</t>
  </si>
  <si>
    <t>128</t>
  </si>
  <si>
    <t>732332601</t>
  </si>
  <si>
    <t>Příslušenství k automatům souprava k jednočerpadlové řídící jednotce nádoba D do 740 mm</t>
  </si>
  <si>
    <t>832415282</t>
  </si>
  <si>
    <t>129</t>
  </si>
  <si>
    <t>732420811</t>
  </si>
  <si>
    <t>Demontáž čerpadla oběhového spirálního DN 25</t>
  </si>
  <si>
    <t>-59265999</t>
  </si>
  <si>
    <t>130</t>
  </si>
  <si>
    <t>732420813</t>
  </si>
  <si>
    <t>Demontáž čerpadla oběhového spirálního DN 50</t>
  </si>
  <si>
    <t>-151836051</t>
  </si>
  <si>
    <t>131</t>
  </si>
  <si>
    <t>732420814</t>
  </si>
  <si>
    <t>Demontáž čerpadla oběhového spirálního DN 65</t>
  </si>
  <si>
    <t>1012391253</t>
  </si>
  <si>
    <t>132</t>
  </si>
  <si>
    <t>732420815</t>
  </si>
  <si>
    <t>Demontáž čerpadla oběhového spirálního DN 80</t>
  </si>
  <si>
    <t>-1259897898</t>
  </si>
  <si>
    <t>133</t>
  </si>
  <si>
    <t>998732121</t>
  </si>
  <si>
    <t>Přesun hmot tonážní pro strojovny ruční v objektech v do 6 m</t>
  </si>
  <si>
    <t>1553910703</t>
  </si>
  <si>
    <t>134</t>
  </si>
  <si>
    <t>R-7321108131</t>
  </si>
  <si>
    <t>Demontáž HVDT</t>
  </si>
  <si>
    <t>808108874</t>
  </si>
  <si>
    <t>135</t>
  </si>
  <si>
    <t>732199100</t>
  </si>
  <si>
    <t>Montáž orientačních štítků</t>
  </si>
  <si>
    <t>1791202522</t>
  </si>
  <si>
    <t>"TZ"20</t>
  </si>
  <si>
    <t>136</t>
  </si>
  <si>
    <t>R-732001</t>
  </si>
  <si>
    <t>orientační štítek</t>
  </si>
  <si>
    <t>-2090272629</t>
  </si>
  <si>
    <t>137</t>
  </si>
  <si>
    <t>732331616</t>
  </si>
  <si>
    <t>Nádoba tlaková expanzní pro topnou a chladicí soustavu s membránou závitové připojení PN 0,6 o objemu 50 l</t>
  </si>
  <si>
    <t>1030555332</t>
  </si>
  <si>
    <t>"TZ, v.č.D14242-01,03"2</t>
  </si>
  <si>
    <t>138</t>
  </si>
  <si>
    <t>R-7321131051</t>
  </si>
  <si>
    <t xml:space="preserve">Vyrovnávač dynamických tlaků DN 100 PN 6 hydraulický, 30 m3/h  vč. 2 ks magnetických odlučovačů, vypouštěcího a odvz. ventilu vč. montáže</t>
  </si>
  <si>
    <t>513042766</t>
  </si>
  <si>
    <t>139</t>
  </si>
  <si>
    <t>R-7321131052</t>
  </si>
  <si>
    <t xml:space="preserve">Připojovací příruby k HVDT DN 100  a redukce DN 100/150 pro připojení HVDT k rozdělovači a sběrači UV</t>
  </si>
  <si>
    <t>1588803903</t>
  </si>
  <si>
    <t>140</t>
  </si>
  <si>
    <t>R-7321111351</t>
  </si>
  <si>
    <t xml:space="preserve">Trubkový rozdělovač a sběrač ze dvou nad sebou umístěných komor DN 150,  rozteč 250 mm, kotl okruh napoj zboku DN 150, top okruhy 5 x DN 50,  celková délka 2640 mm, 2x vyp DN 15,  Pn 6, vč. 4x ks stojanu, tepelné PUR izolace, vč. montáže	</t>
  </si>
  <si>
    <t>-700210013</t>
  </si>
  <si>
    <t>141</t>
  </si>
  <si>
    <t>732421202</t>
  </si>
  <si>
    <t>Čerpadlo teplovodní mokroběžné závitové cirkulační DN 25 výtlak do 4,0 m průtok 2,20 m3/h pro TUV</t>
  </si>
  <si>
    <t>2056478386</t>
  </si>
  <si>
    <t>142</t>
  </si>
  <si>
    <t>732421453</t>
  </si>
  <si>
    <t>Čerpadlo teplovodní mokroběžné závitové oběhové DN 32 výtlak do 6,0 m průtok 4,5 m3/h PN 10 pro vytápění</t>
  </si>
  <si>
    <t>990842319</t>
  </si>
  <si>
    <t xml:space="preserve">Poznámka k položce:_x000d_
Oběhové teplovodní čerpadlo s plynulou regulací otáček pro ohřev TV _x000d_
s možností extrerního řízení 	_x000d_
Q = 3,7 m3/h, H =45 kPa., P = 9-110 W , 230V_x000d_
_x000d_
další funkce  čerpadlo bude umožňovat automatické přizpůsobování svého výkonu dle požadavků otopné soustavy, proporcionální řízení, konstantní nastavení, manuální nastavení, Index energetické účinnosti čerpadla: EEI &lt;= 0,23 </t>
  </si>
  <si>
    <t>"TZ, v.č.D1242-01,02,03"1</t>
  </si>
  <si>
    <t>143</t>
  </si>
  <si>
    <t>732422212</t>
  </si>
  <si>
    <t>Čerpadlo teplovodní mokroběžné přírubové DN 40 výtlak do 6 m průtok 11 m3/h jednodílné pro vytápění</t>
  </si>
  <si>
    <t>998302170</t>
  </si>
  <si>
    <t xml:space="preserve">Poznámka k položce:_x000d_
Oběhové teplovodní čerpadlo s plynulou regulací otáček pro kotlový okruh s možností extrerního řízení signálem 0-10V nebo PWM		_x000d_
Q = 7,6 m3/h, H = 30 kPa, P = 12-178 W , 230V_x000d_
_x000d_
další funkce  čerpadlo bude umožňovat automatické přizpůsobování svého výkonu dle požadavků otopné soustavy,proporcionální řízení, konstantní nastavení, manuální nastavení, Index energetické účinnosti čerpadla: EEI &lt;= 0,23 </t>
  </si>
  <si>
    <t>144</t>
  </si>
  <si>
    <t>732422214</t>
  </si>
  <si>
    <t>Čerpadlo teplovodní mokroběžné přírubové DN 40 výtlak do 8 m průtok 13 m3/h jednodílné pro vytápění</t>
  </si>
  <si>
    <t>-481338375</t>
  </si>
  <si>
    <t xml:space="preserve">Poznámka k položce:_x000d_
Oběhové teplovodní čerpadlo s plynulou regulací otáček s možností extermního řízení_x000d_
 větev pro přístavbu: Q = 3,8 m3/h, H =60 kPa, P = 17-265 W , 230V_x000d_
 větev pro kanceláře, jídelnu, 1.PP: Q = 3,9 m3/h, H = 60 kPa, P = 17-265 W _x000d_
 větev pro tělocvičnu: Q = 4,2 m3/h, H =60  kPa, P = 17-265 W _x000d_
_x000d_
další funkce  čerpadlo bude umožňovat automatické přizpůsobování svého výkonu dle požadavků otopné soustavy, proporcionální řízení, konstantní nastavení, manuální nastavení, Index energetické účinnosti čerpadla: EEI &lt;= 0,23 </t>
  </si>
  <si>
    <t>145</t>
  </si>
  <si>
    <t>732422223</t>
  </si>
  <si>
    <t>Čerpadlo teplovodní mokroběžné přírubové DN 50 výtlak do 8 m průtok 12 m3/h jednodílné pro vytápění</t>
  </si>
  <si>
    <t>-1837947396</t>
  </si>
  <si>
    <t xml:space="preserve">Poznámka k položce:_x000d_
Oběhové teplovodní čerpadlo s plynulou regulací otáček s možností extermního řízení_x000d_
větev pro hlavní budovu 1.NP – 3.NP:	Q = 8,9 m3/h, H = 60 kPa, P = 21-325 W , 230V_x000d_
_x000d_
další funkce  čerpadlo bude umožňovat automatické přizpůsobování svého výkonu dle požadavků otopné soustavy, proporcionální řízení, konstantní nastavení, manuální nastavení, Index energetické účinnosti čerpadla: EEI &lt;= 0,23 </t>
  </si>
  <si>
    <t>146</t>
  </si>
  <si>
    <t>R-732211135</t>
  </si>
  <si>
    <t>Ohřívač stacionární zásobníkový s jedním výměníkem PN 1,0/1,0 o objemu 500 l / 3,1 m2</t>
  </si>
  <si>
    <t>-1944439087</t>
  </si>
  <si>
    <t xml:space="preserve">Poznámka k položce:_x000d_
Nepřímotopný stojatý smaltovaný zásobník pro přípravu teplé vody  o obsahu V= 485 l,  s integrovaným výměníkem tepla s hladkými trubkami, max. výkon výměníku 86 kW při teplotě topné vody 80oC, vč. izolace pláště, magnesiové anody</t>
  </si>
  <si>
    <t>147</t>
  </si>
  <si>
    <t>54152115</t>
  </si>
  <si>
    <t>elektrická topná jednotka přírubová 5kW</t>
  </si>
  <si>
    <t>-2060164985</t>
  </si>
  <si>
    <t>Poznámka k položce:_x000d_
Elektrická topná vložka 1,7 – 5,3 kW do zásobníku TV - příprava pro možnost napojení FVE</t>
  </si>
  <si>
    <t>733</t>
  </si>
  <si>
    <t>Ústřední vytápění - rozvodné potrubí</t>
  </si>
  <si>
    <t>148</t>
  </si>
  <si>
    <t>733110806</t>
  </si>
  <si>
    <t>Demontáž potrubí ocelového závitového DN přes 15 do 32</t>
  </si>
  <si>
    <t>-91466843</t>
  </si>
  <si>
    <t>149</t>
  </si>
  <si>
    <t>733111114</t>
  </si>
  <si>
    <t>Potrubí ocelové závitové černé bezešvé běžné v kotelnách nebo strojovnách DN 20</t>
  </si>
  <si>
    <t>336372733</t>
  </si>
  <si>
    <t>150</t>
  </si>
  <si>
    <t>733111116</t>
  </si>
  <si>
    <t>Potrubí ocelové závitové černé bezešvé běžné v kotelnách nebo strojovnách DN 32</t>
  </si>
  <si>
    <t>930154946</t>
  </si>
  <si>
    <t>151</t>
  </si>
  <si>
    <t>733111117</t>
  </si>
  <si>
    <t>Potrubí ocelové závitové černé bezešvé běžné v kotelnách nebo strojovnách DN 40</t>
  </si>
  <si>
    <t>1226974501</t>
  </si>
  <si>
    <t>152</t>
  </si>
  <si>
    <t>733113114</t>
  </si>
  <si>
    <t>Příplatek k potrubí z trubek ocelových černých závitových za zhotovení závitové ocelové přípojky DN 20</t>
  </si>
  <si>
    <t>-224528144</t>
  </si>
  <si>
    <t>153</t>
  </si>
  <si>
    <t>733113116</t>
  </si>
  <si>
    <t>Příplatek k potrubí z trubek ocelových černých závitových za zhotovení závitové ocelové přípojky DN 32</t>
  </si>
  <si>
    <t>-1648251366</t>
  </si>
  <si>
    <t>154</t>
  </si>
  <si>
    <t>733120819</t>
  </si>
  <si>
    <t>Demontáž potrubí ocelového hladkého D přes 38 do 60,3</t>
  </si>
  <si>
    <t>1294051732</t>
  </si>
  <si>
    <t>155</t>
  </si>
  <si>
    <t>733120826</t>
  </si>
  <si>
    <t>Demontáž potrubí ocelového hladkého D přes 60,3 do 89</t>
  </si>
  <si>
    <t>-1548051100</t>
  </si>
  <si>
    <t>156</t>
  </si>
  <si>
    <t>733120832</t>
  </si>
  <si>
    <t>Demontáž potrubí ocelového hladkého D přes 89 do 133</t>
  </si>
  <si>
    <t>-704915452</t>
  </si>
  <si>
    <t>157</t>
  </si>
  <si>
    <t>733121222</t>
  </si>
  <si>
    <t>Potrubí ocelové hladké bezešvé v kotelnách nebo strojovnách spojované svařováním D 76x3,2 mm</t>
  </si>
  <si>
    <t>1047963360</t>
  </si>
  <si>
    <t>158</t>
  </si>
  <si>
    <t>733121218</t>
  </si>
  <si>
    <t>Potrubí ocelové hladké bezešvé v kotelnách nebo strojovnách spojované svařováním D 57x3,2 mm</t>
  </si>
  <si>
    <t>-503100375</t>
  </si>
  <si>
    <t>159</t>
  </si>
  <si>
    <t>733121228</t>
  </si>
  <si>
    <t>Potrubí ocelové hladké bezešvé v kotelnách nebo strojovnách spojované svařováním D 108x4,0 mm</t>
  </si>
  <si>
    <t>-1594744102</t>
  </si>
  <si>
    <t>160</t>
  </si>
  <si>
    <t>733123118</t>
  </si>
  <si>
    <t>Příplatek k potrubí ocelovému hladkému za zhotovení přípojky z trubek ocelových hladkých D 57x2,9 mm</t>
  </si>
  <si>
    <t>1963735660</t>
  </si>
  <si>
    <t>161</t>
  </si>
  <si>
    <t>733123123</t>
  </si>
  <si>
    <t>Příplatek k potrubí ocelovému hladkému za zhotovení přípojky z trubek ocelových hladkých D 76x3,2 mm</t>
  </si>
  <si>
    <t>26204621</t>
  </si>
  <si>
    <t>162</t>
  </si>
  <si>
    <t>733123128</t>
  </si>
  <si>
    <t>Příplatek k potrubí ocelovému hladkému za zhotovení přípojky z trubek ocelových hladkých D 108x4,0 mm</t>
  </si>
  <si>
    <t>-2139184770</t>
  </si>
  <si>
    <t>163</t>
  </si>
  <si>
    <t>R-999401002</t>
  </si>
  <si>
    <t xml:space="preserve">uložení  potrubí vč. montáže</t>
  </si>
  <si>
    <t>-551208021</t>
  </si>
  <si>
    <t>164</t>
  </si>
  <si>
    <t>733190107</t>
  </si>
  <si>
    <t>Zkouška těsnosti potrubí ocelové závitové DN do 40</t>
  </si>
  <si>
    <t>643613024</t>
  </si>
  <si>
    <t>165</t>
  </si>
  <si>
    <t>733190219</t>
  </si>
  <si>
    <t>Zkouška těsnosti potrubí ocelové hladké D přes 51x2,6 do 60,3x2,9</t>
  </si>
  <si>
    <t>7642808</t>
  </si>
  <si>
    <t>166</t>
  </si>
  <si>
    <t>733190225</t>
  </si>
  <si>
    <t>Zkouška těsnosti potrubí ocelové hladké D přes 60,3x2,9 do 89x5,0</t>
  </si>
  <si>
    <t>-946317658</t>
  </si>
  <si>
    <t>167</t>
  </si>
  <si>
    <t>733190232</t>
  </si>
  <si>
    <t>Zkouška těsnosti potrubí ocelové hladké D přes 89x5,0 do 133x5,0</t>
  </si>
  <si>
    <t>-795747630</t>
  </si>
  <si>
    <t>168</t>
  </si>
  <si>
    <t>998733121</t>
  </si>
  <si>
    <t>Přesun hmot tonážní pro rozvody potrubí ruční v objektech v do 6 m</t>
  </si>
  <si>
    <t>2025915507</t>
  </si>
  <si>
    <t>734</t>
  </si>
  <si>
    <t>Ústřední vytápění - armatury</t>
  </si>
  <si>
    <t>169</t>
  </si>
  <si>
    <t>734100821</t>
  </si>
  <si>
    <t>Demontáž armatury přírubové se třemi přírubami DN do 50</t>
  </si>
  <si>
    <t>-1662179886</t>
  </si>
  <si>
    <t>170</t>
  </si>
  <si>
    <t>734100822</t>
  </si>
  <si>
    <t>Demontáž armatury přírubové se třemi přírubami DN přes 50 do 100</t>
  </si>
  <si>
    <t>1919848641</t>
  </si>
  <si>
    <t>171</t>
  </si>
  <si>
    <t>734200813</t>
  </si>
  <si>
    <t>Demontáž armatury závitové s jedním závitem přes G 1 do G 6,4</t>
  </si>
  <si>
    <t>-581383173</t>
  </si>
  <si>
    <t>172</t>
  </si>
  <si>
    <t>734200814</t>
  </si>
  <si>
    <t>Demontáž armatury závitové s jedním závitem přes G 6/4 do G 2</t>
  </si>
  <si>
    <t>-1105396887</t>
  </si>
  <si>
    <t>173</t>
  </si>
  <si>
    <t>734200822</t>
  </si>
  <si>
    <t>Demontáž armatury závitové se dvěma závity přes G 1/2 do G 1</t>
  </si>
  <si>
    <t>-1451689226</t>
  </si>
  <si>
    <t>174</t>
  </si>
  <si>
    <t>734200823</t>
  </si>
  <si>
    <t>Demontáž armatury závitové se dvěma závity přes G 1 přes G 1 do G 6/4</t>
  </si>
  <si>
    <t>1078043447</t>
  </si>
  <si>
    <t>175</t>
  </si>
  <si>
    <t>734200824</t>
  </si>
  <si>
    <t>Demontáž armatury závitové se dvěma závity přes G 6/4 do G 2</t>
  </si>
  <si>
    <t>1967737853</t>
  </si>
  <si>
    <t>176</t>
  </si>
  <si>
    <t>734200832</t>
  </si>
  <si>
    <t>Demontáž armatury závitové se třemi závity přes G 1/2 do G 1</t>
  </si>
  <si>
    <t>1936009788</t>
  </si>
  <si>
    <t>177</t>
  </si>
  <si>
    <t>734410821</t>
  </si>
  <si>
    <t>Demontáž teploměru dvojkovového s ochranným pouzdrem</t>
  </si>
  <si>
    <t>-996661925</t>
  </si>
  <si>
    <t>178</t>
  </si>
  <si>
    <t>734420811</t>
  </si>
  <si>
    <t>Demontáž tlakoměru se spodním připojením</t>
  </si>
  <si>
    <t>1165743811</t>
  </si>
  <si>
    <t>179</t>
  </si>
  <si>
    <t>R-7342008241</t>
  </si>
  <si>
    <t>Demontáž armatury závitové se dvěma závity přes G 2 do G 3</t>
  </si>
  <si>
    <t>-949185585</t>
  </si>
  <si>
    <t>180</t>
  </si>
  <si>
    <t>R-7342008242</t>
  </si>
  <si>
    <t>Demontáž armatury závitové se dvěma závity přes G 3 do G 4</t>
  </si>
  <si>
    <t>559663546</t>
  </si>
  <si>
    <t>181</t>
  </si>
  <si>
    <t>734109215</t>
  </si>
  <si>
    <t>Montáž armatury přírubové se dvěma přírubami PN 16 DN 65</t>
  </si>
  <si>
    <t>471001277</t>
  </si>
  <si>
    <t>182</t>
  </si>
  <si>
    <t>42243002</t>
  </si>
  <si>
    <t>ventil vyvažovací přírubový šedá litina PN 16 T 120°C DN 65</t>
  </si>
  <si>
    <t>-269873417</t>
  </si>
  <si>
    <t>183</t>
  </si>
  <si>
    <t>734209106</t>
  </si>
  <si>
    <t>Montáž armatury závitové s jedním závitem G 5/4</t>
  </si>
  <si>
    <t>1247029297</t>
  </si>
  <si>
    <t>184</t>
  </si>
  <si>
    <t>R-484176120512</t>
  </si>
  <si>
    <t>pojistná skupina kotle vč. pojistného ventilu DN 32 3,5 bar, manometru, odvzdušnění a izolace</t>
  </si>
  <si>
    <t>-872454627</t>
  </si>
  <si>
    <t>185</t>
  </si>
  <si>
    <t>734209113</t>
  </si>
  <si>
    <t>Montáž armatury závitové s dvěma závity G 1/2</t>
  </si>
  <si>
    <t>1290171398</t>
  </si>
  <si>
    <t>186</t>
  </si>
  <si>
    <t>R-999734034</t>
  </si>
  <si>
    <t xml:space="preserve">Armatura k přímému propojení doplňovacích zařízení pro soustavy topné s potrubím  pitné vody (obsahuje uzavírací armatury, systémový oddělovač BA dle DIN EN 1717 s integrovaným filtrem, a vodoměr)</t>
  </si>
  <si>
    <t>1663531425</t>
  </si>
  <si>
    <t>187</t>
  </si>
  <si>
    <t>R-99973403202</t>
  </si>
  <si>
    <t>Filtr pro demineralizaci plnící a doplňovací vody (+ demineralizační patrony, kulový kohout se vzorkovacím kohoutem, elektronický vodoměr, sada pro měření vodivosti), uvedení do provozu</t>
  </si>
  <si>
    <t>-1152261816</t>
  </si>
  <si>
    <t>188</t>
  </si>
  <si>
    <t>734209126</t>
  </si>
  <si>
    <t>Montáž armatury závitové s třemi závity G 5/4</t>
  </si>
  <si>
    <t>863736342</t>
  </si>
  <si>
    <t>Poznámka k položce:_x000d_
montáž trojcestného ventilu, dodávka MaR</t>
  </si>
  <si>
    <t>"TZ, v.č. D1242-03"3</t>
  </si>
  <si>
    <t>189</t>
  </si>
  <si>
    <t>734209128</t>
  </si>
  <si>
    <t>Montáž armatury závitové s třemi závity G 2</t>
  </si>
  <si>
    <t>-1686032158</t>
  </si>
  <si>
    <t>190</t>
  </si>
  <si>
    <t>734211120</t>
  </si>
  <si>
    <t>Ventil závitový odvzdušňovací G 1/2 PN 14 do 120°C automatický</t>
  </si>
  <si>
    <t>489610161</t>
  </si>
  <si>
    <t>"TZ, v.č.D1242-01,02"13</t>
  </si>
  <si>
    <t>191</t>
  </si>
  <si>
    <t>734220127</t>
  </si>
  <si>
    <t>Ventil závitový regulační přímý G 2 PN 25 do 120°C vyvažovací s vypouštěním</t>
  </si>
  <si>
    <t>-735487192</t>
  </si>
  <si>
    <t>192</t>
  </si>
  <si>
    <t>734209118</t>
  </si>
  <si>
    <t>Montáž armatury závitové s dvěma závity G 2</t>
  </si>
  <si>
    <t>352465691</t>
  </si>
  <si>
    <t>193</t>
  </si>
  <si>
    <t>R-484891151</t>
  </si>
  <si>
    <t>magnetický odkalovač mosazný s nerezovým fíltrem a vypouštěním, DN 50 závitový, s izolací</t>
  </si>
  <si>
    <t>-2056956643</t>
  </si>
  <si>
    <t>194</t>
  </si>
  <si>
    <t>734242417</t>
  </si>
  <si>
    <t>Ventil závitový zpětný přímý G 2 PN 16 do 110°C</t>
  </si>
  <si>
    <t>-123043178</t>
  </si>
  <si>
    <t>195</t>
  </si>
  <si>
    <t>734242418</t>
  </si>
  <si>
    <t>Ventil závitový zpětný přímý G 2 1/2 PN 16 do 110°C</t>
  </si>
  <si>
    <t>362253044</t>
  </si>
  <si>
    <t>196</t>
  </si>
  <si>
    <t>734291123</t>
  </si>
  <si>
    <t>Kohout plnící a vypouštěcí G 1/2 PN 10 do 90°C závitový</t>
  </si>
  <si>
    <t>-1950877577</t>
  </si>
  <si>
    <t>"TZ, v.č. D1424-01,02,03"14</t>
  </si>
  <si>
    <t>197</t>
  </si>
  <si>
    <t>734292713</t>
  </si>
  <si>
    <t>Kohout kulový přímý G 1/2 PN 42 do 185°C vnitřní závit</t>
  </si>
  <si>
    <t>-1315794707</t>
  </si>
  <si>
    <t>198</t>
  </si>
  <si>
    <t>734292718</t>
  </si>
  <si>
    <t>Kohout kulový přímý G 2 PN 42 do 185°C vnitřní závit</t>
  </si>
  <si>
    <t>-1119945037</t>
  </si>
  <si>
    <t>"TZ, v.č. D1242-01,02,03"18</t>
  </si>
  <si>
    <t>199</t>
  </si>
  <si>
    <t>734292719</t>
  </si>
  <si>
    <t>Kohout kulový přímý G 2 1/2 PN 42 do 185°C vnitřní závit</t>
  </si>
  <si>
    <t>551975768</t>
  </si>
  <si>
    <t>200</t>
  </si>
  <si>
    <t>734292721</t>
  </si>
  <si>
    <t>Kohout kulový přímý G 4 PN 42 do 185°C vnitřní závit</t>
  </si>
  <si>
    <t>678585561</t>
  </si>
  <si>
    <t>201</t>
  </si>
  <si>
    <t>734411101</t>
  </si>
  <si>
    <t>Teploměr technický s pevným stonkem a jímkou zadní připojení průměr 63 mm délky 50 mm</t>
  </si>
  <si>
    <t>1029423504</t>
  </si>
  <si>
    <t>"TZ, v.č. D1242-01,02,03"14</t>
  </si>
  <si>
    <t>202</t>
  </si>
  <si>
    <t>1291913148</t>
  </si>
  <si>
    <t>"TZ, v.č.D1242-03"12</t>
  </si>
  <si>
    <t>203</t>
  </si>
  <si>
    <t>734494213</t>
  </si>
  <si>
    <t>Návarek s trubkovým závitem G 1/2</t>
  </si>
  <si>
    <t>-1481671695</t>
  </si>
  <si>
    <t>Poznámka k položce:_x000d_
pro MaR:_x000d_
9 návarků 1/2" pro snímače teploty + 2 návarky pro termostaty 1/2"</t>
  </si>
  <si>
    <t>"TZ"11</t>
  </si>
  <si>
    <t>204</t>
  </si>
  <si>
    <t>19761202</t>
  </si>
  <si>
    <t>jímka teploměrová mosazná pro 1 čidlo 1/2" dl 100mm</t>
  </si>
  <si>
    <t>-126989067</t>
  </si>
  <si>
    <t>Poznámka k položce:_x000d_
pro MaR</t>
  </si>
  <si>
    <t>205</t>
  </si>
  <si>
    <t>998734121</t>
  </si>
  <si>
    <t>Přesun hmot tonážní pro armatury ruční v objektech v do 6 m</t>
  </si>
  <si>
    <t>-1478117324</t>
  </si>
  <si>
    <t>735</t>
  </si>
  <si>
    <t>Ústřední vytápění - otopná tělesa</t>
  </si>
  <si>
    <t>206</t>
  </si>
  <si>
    <t>735000911</t>
  </si>
  <si>
    <t>Vyregulování ventilu nebo kohoutu dvojregulačního s ručním ovládáním</t>
  </si>
  <si>
    <t>-586361084</t>
  </si>
  <si>
    <t>207</t>
  </si>
  <si>
    <t>735191904</t>
  </si>
  <si>
    <t>Vyčištění otopných těles litinových proplachem vodou</t>
  </si>
  <si>
    <t>-659917445</t>
  </si>
  <si>
    <t>Poznámka k položce:_x000d_
odborný odhad</t>
  </si>
  <si>
    <t>208</t>
  </si>
  <si>
    <t>735191905</t>
  </si>
  <si>
    <t>Odvzdušnění otopných těles</t>
  </si>
  <si>
    <t>-180595739</t>
  </si>
  <si>
    <t>209</t>
  </si>
  <si>
    <t>7351919051</t>
  </si>
  <si>
    <t xml:space="preserve">Odvzdušnění potrubí  </t>
  </si>
  <si>
    <t>191198593</t>
  </si>
  <si>
    <t>210</t>
  </si>
  <si>
    <t>735191910</t>
  </si>
  <si>
    <t>Napuštění vody do otopných těles</t>
  </si>
  <si>
    <t>1654596792</t>
  </si>
  <si>
    <t>211</t>
  </si>
  <si>
    <t>735494811</t>
  </si>
  <si>
    <t>Vypuštění vody z otopných těles</t>
  </si>
  <si>
    <t>920005742</t>
  </si>
  <si>
    <t>751</t>
  </si>
  <si>
    <t>Vzduchotechnika</t>
  </si>
  <si>
    <t>212</t>
  </si>
  <si>
    <t>751123823</t>
  </si>
  <si>
    <t>Demontáž ventilátoru radiálního nízkotlakého čtyřhranné potrubí průřezu přes 0,210 do 0,280 m2</t>
  </si>
  <si>
    <t>-1064599936</t>
  </si>
  <si>
    <t>213</t>
  </si>
  <si>
    <t>751511805</t>
  </si>
  <si>
    <t>Demontáž potrubí plechového skupiny I čtyřhranného s přírubou nebo bez příruby tloušťky plechu 0,8 mm průřezu přes 0,13 do 0,28 m2</t>
  </si>
  <si>
    <t>-1170396325</t>
  </si>
  <si>
    <t>214</t>
  </si>
  <si>
    <t>R-751611822</t>
  </si>
  <si>
    <t xml:space="preserve">Demontáž vzt. zařízení - vodní ohřívač,  eletrický ohřívač, , klakpy, mřížky</t>
  </si>
  <si>
    <t>-1224663149</t>
  </si>
  <si>
    <t>771</t>
  </si>
  <si>
    <t>Podlahy z dlaždic</t>
  </si>
  <si>
    <t>215</t>
  </si>
  <si>
    <t>771111011</t>
  </si>
  <si>
    <t>Vysátí podkladu před pokládkou dlažby</t>
  </si>
  <si>
    <t>1432303990</t>
  </si>
  <si>
    <t>216</t>
  </si>
  <si>
    <t>771121011</t>
  </si>
  <si>
    <t>Nátěr penetrační na podlahu</t>
  </si>
  <si>
    <t>-1009626542</t>
  </si>
  <si>
    <t>217</t>
  </si>
  <si>
    <t>771121026</t>
  </si>
  <si>
    <t>Odstranění zbytků lepidla z podkladu před pokládkou dlažby broušením</t>
  </si>
  <si>
    <t>1400899916</t>
  </si>
  <si>
    <t>218</t>
  </si>
  <si>
    <t>771571810</t>
  </si>
  <si>
    <t>Demontáž podlah z dlaždic keramických kladených do malty</t>
  </si>
  <si>
    <t>1083898082</t>
  </si>
  <si>
    <t>Poznámka k položce:_x000d_
demontáž dlaždic znečištěných rzí pod stávajícími kotly_x000d_
odhad 4x3 m</t>
  </si>
  <si>
    <t>4*3</t>
  </si>
  <si>
    <t>219</t>
  </si>
  <si>
    <t>771574518</t>
  </si>
  <si>
    <t>Montáž podlah keramických hladkých lepených cementovým flexibilním rychletuhnoucím lepidlem přes 19 do 22 ks/m2</t>
  </si>
  <si>
    <t>-1281592308</t>
  </si>
  <si>
    <t>Poznámka k položce:_x000d_
předpoklad - oprava plochy 4 x 3 m_x000d_
náhrada dkažby znečištěné rzí pod stávajícími kotly</t>
  </si>
  <si>
    <t>220</t>
  </si>
  <si>
    <t>59761133</t>
  </si>
  <si>
    <t>dlažba keramická slinutá nemrazuvzdorná povrch hladký/matný tl do 10mm přes 22 do 25ks/m2</t>
  </si>
  <si>
    <t>-51423055</t>
  </si>
  <si>
    <t>221</t>
  </si>
  <si>
    <t>998771121</t>
  </si>
  <si>
    <t>Přesun hmot tonážní pro podlahy z dlaždic ruční v objektech v do 6 m</t>
  </si>
  <si>
    <t>565769454</t>
  </si>
  <si>
    <t>781</t>
  </si>
  <si>
    <t>Dokončovací práce - obklady</t>
  </si>
  <si>
    <t>222</t>
  </si>
  <si>
    <t>781121011</t>
  </si>
  <si>
    <t>Nátěr penetrační na stěnu</t>
  </si>
  <si>
    <t>-2023813291</t>
  </si>
  <si>
    <t>0,6*2*2</t>
  </si>
  <si>
    <t>223</t>
  </si>
  <si>
    <t>781471810</t>
  </si>
  <si>
    <t>Demontáž obkladů z obkladaček keramických kladených do malty</t>
  </si>
  <si>
    <t>302625341</t>
  </si>
  <si>
    <t>224</t>
  </si>
  <si>
    <t>781472218</t>
  </si>
  <si>
    <t>Montáž obkladů keramických hladkých lepených cementovým flexibilním lepidlem přes 19 do 22 ks/m2</t>
  </si>
  <si>
    <t>-269954125</t>
  </si>
  <si>
    <t>Poznámka k položce:_x000d_
oprava obkladu stěny po montáži komiínové vložky_x000d_
2x 0,6*2</t>
  </si>
  <si>
    <t>225</t>
  </si>
  <si>
    <t>59761702</t>
  </si>
  <si>
    <t>obklad keramický nemrazuvzdorný povrch hladký/lesklý tl do 10mm přes 19 do 22ks/m2</t>
  </si>
  <si>
    <t>1473872016</t>
  </si>
  <si>
    <t>2,4*1,1 'Přepočtené koeficientem množství</t>
  </si>
  <si>
    <t>226</t>
  </si>
  <si>
    <t>781472291</t>
  </si>
  <si>
    <t>Příplatek k montáži obkladů keramických lepených cementovým flexibilním lepidlem za plochu do 10 m2</t>
  </si>
  <si>
    <t>-41394599</t>
  </si>
  <si>
    <t>227</t>
  </si>
  <si>
    <t>998781121</t>
  </si>
  <si>
    <t>Přesun hmot tonážní pro obklady keramické ruční v objektech v do 6 m</t>
  </si>
  <si>
    <t>1273256484</t>
  </si>
  <si>
    <t>783</t>
  </si>
  <si>
    <t>Dokončovací práce - nátěry</t>
  </si>
  <si>
    <t>228</t>
  </si>
  <si>
    <t>783614551</t>
  </si>
  <si>
    <t>Základní jednonásobný syntetický nátěr potrubí DN do 50 mm</t>
  </si>
  <si>
    <t>-1227322773</t>
  </si>
  <si>
    <t>Poznámka k položce:_x000d_
ÚV - 60 m_x000d_
plyn - 13 m</t>
  </si>
  <si>
    <t>"TZ, v.č. D1242-01,D1232-01"73</t>
  </si>
  <si>
    <t>229</t>
  </si>
  <si>
    <t>783614561</t>
  </si>
  <si>
    <t>Základní jednonásobný syntetický nátěr potrubí přes DN 50 do DN 100 mm</t>
  </si>
  <si>
    <t>1508097393</t>
  </si>
  <si>
    <t>Poznámka k položce:_x000d_
ÚV - 33 m_x000d_
plyn - 2 m</t>
  </si>
  <si>
    <t>"TZ, v.č. D1242-01,D1232-01"35</t>
  </si>
  <si>
    <t>230</t>
  </si>
  <si>
    <t>783614571</t>
  </si>
  <si>
    <t>Základní jednonásobný syntetický nátěr potrubí přes DN 100 do DN 150 mm</t>
  </si>
  <si>
    <t>476188518</t>
  </si>
  <si>
    <t>Poznámka k položce:_x000d_
plyn - 3 m</t>
  </si>
  <si>
    <t>"TZ, v.č.D1232-01"3</t>
  </si>
  <si>
    <t>231</t>
  </si>
  <si>
    <t>783615551</t>
  </si>
  <si>
    <t>Mezinátěr jednonásobný syntetický nátěr potrubí DN do 50 mm</t>
  </si>
  <si>
    <t>-725033768</t>
  </si>
  <si>
    <t>Poznámka k položce:_x000d_
ÚV - 60 m</t>
  </si>
  <si>
    <t>"TZ, v.č. D1242-01"60</t>
  </si>
  <si>
    <t>232</t>
  </si>
  <si>
    <t>783615561</t>
  </si>
  <si>
    <t>Mezinátěr jednonásobný syntetický nátěr potrubí přes DN 50 do DN 100 mm</t>
  </si>
  <si>
    <t>632119597</t>
  </si>
  <si>
    <t>Poznámka k položce:_x000d_
ÚV - 33 m</t>
  </si>
  <si>
    <t>"TZ, v.č.D1242-01"33</t>
  </si>
  <si>
    <t>233</t>
  </si>
  <si>
    <t>783617611</t>
  </si>
  <si>
    <t>Krycí dvojnásobný syntetický nátěr potrubí DN do 50 mm</t>
  </si>
  <si>
    <t>-846138585</t>
  </si>
  <si>
    <t>Poznámka k položce:_x000d_
ÚV - 7 m (odfuk od poj. ventilů)_x000d_
plyn - 13 m žlutý nátěr RAL 6200</t>
  </si>
  <si>
    <t>"TZ, v.č. D1242-01, D1232-01"20</t>
  </si>
  <si>
    <t>234</t>
  </si>
  <si>
    <t>783617631</t>
  </si>
  <si>
    <t>Krycí dvojnásobný syntetický nátěr potrubí přes DN 50 do DN 100 mm</t>
  </si>
  <si>
    <t>1253134070</t>
  </si>
  <si>
    <t>Poznámka k položce:_x000d_
plyn - 2 m žlutý nátěr RAL 6200</t>
  </si>
  <si>
    <t>"TZ, v.č. D1232-01"2</t>
  </si>
  <si>
    <t>235</t>
  </si>
  <si>
    <t>783617651</t>
  </si>
  <si>
    <t>Krycí dvojnásobný syntetický nátěr potrubí přes DN 100 do DN 150 mm</t>
  </si>
  <si>
    <t>2061811970</t>
  </si>
  <si>
    <t>Poznámka k položce:_x000d_
plyn - 3 m žlutý nátěr RAL 6200</t>
  </si>
  <si>
    <t>784</t>
  </si>
  <si>
    <t>Dokončovací práce - malby a tapety</t>
  </si>
  <si>
    <t>236</t>
  </si>
  <si>
    <t>784171101</t>
  </si>
  <si>
    <t>Zakrytí vnitřních podlah včetně pozdějšího odkrytí</t>
  </si>
  <si>
    <t>-1500450450</t>
  </si>
  <si>
    <t>237</t>
  </si>
  <si>
    <t>28323157</t>
  </si>
  <si>
    <t>fólie pro malířské potřeby zakrývací tl 14µ 4x5m</t>
  </si>
  <si>
    <t>-1882821073</t>
  </si>
  <si>
    <t>45*1,05 'Přepočtené koeficientem množství</t>
  </si>
  <si>
    <t>238</t>
  </si>
  <si>
    <t>784181101</t>
  </si>
  <si>
    <t>Základní akrylátová jednonásobná bezbarvá penetrace podkladu v místnostech v do 3,80 m</t>
  </si>
  <si>
    <t>-841926507</t>
  </si>
  <si>
    <t xml:space="preserve">Poznámka k položce:_x000d_
malba stěny_x000d_
po osazení komínové vložky _x000d_
po zazdění vstupu kouřovodu ohřívače TV _x000d_
prostup potrubí přes stěnu _x000d_
prostup potrubí sání vzduchu </t>
  </si>
  <si>
    <t>239</t>
  </si>
  <si>
    <t>784221101</t>
  </si>
  <si>
    <t>Dvojnásobné bílé malby ze směsí za sucha dobře otěruvzdorných v místnostech do 3,80 m</t>
  </si>
  <si>
    <t>138087431</t>
  </si>
  <si>
    <t>240</t>
  </si>
  <si>
    <t>784221131</t>
  </si>
  <si>
    <t>Příplatek k cenám 2x maleb za sucha otěruvzdorných za provádění pl do 5 m2</t>
  </si>
  <si>
    <t>-960314857</t>
  </si>
  <si>
    <t>OST</t>
  </si>
  <si>
    <t>Ostatní</t>
  </si>
  <si>
    <t>241</t>
  </si>
  <si>
    <t>R-99301</t>
  </si>
  <si>
    <t>Pomocné práce při montáži</t>
  </si>
  <si>
    <t>h</t>
  </si>
  <si>
    <t>-536464076</t>
  </si>
  <si>
    <t>242</t>
  </si>
  <si>
    <t>R-99302</t>
  </si>
  <si>
    <t>Pomocné práce při demontáži</t>
  </si>
  <si>
    <t>-1711456293</t>
  </si>
  <si>
    <t>243</t>
  </si>
  <si>
    <t>R-993040</t>
  </si>
  <si>
    <t>Revize spalinové cesty</t>
  </si>
  <si>
    <t>-1884001412</t>
  </si>
  <si>
    <t>244</t>
  </si>
  <si>
    <t>R-7231909</t>
  </si>
  <si>
    <t>Revize plynovodu</t>
  </si>
  <si>
    <t>200411896</t>
  </si>
  <si>
    <t>245</t>
  </si>
  <si>
    <t>R-993041</t>
  </si>
  <si>
    <t>Revize TNS (tlakové nádoby stabilní)</t>
  </si>
  <si>
    <t>512</t>
  </si>
  <si>
    <t>-1464010374</t>
  </si>
  <si>
    <t>246</t>
  </si>
  <si>
    <t>R-993042</t>
  </si>
  <si>
    <t>Uvedení do provozu expanzního čerpadlového automatu vč. zaškolení obsluhy</t>
  </si>
  <si>
    <t>1280399820</t>
  </si>
  <si>
    <t>247</t>
  </si>
  <si>
    <t>R-99305</t>
  </si>
  <si>
    <t>Uvedení kotlů do provozu</t>
  </si>
  <si>
    <t>-2084108362</t>
  </si>
  <si>
    <t>248</t>
  </si>
  <si>
    <t>R-993061</t>
  </si>
  <si>
    <t>Zaškolení obsluhy</t>
  </si>
  <si>
    <t>-463870405</t>
  </si>
  <si>
    <t>249</t>
  </si>
  <si>
    <t>R-993062</t>
  </si>
  <si>
    <t xml:space="preserve">Požární dohled – po ukončení sváření po pracovní době    	</t>
  </si>
  <si>
    <t>186991822</t>
  </si>
  <si>
    <t>250</t>
  </si>
  <si>
    <t>R-9993050</t>
  </si>
  <si>
    <t>Doprava kotlů a strojního zařízení</t>
  </si>
  <si>
    <t>-362250220</t>
  </si>
  <si>
    <t>251</t>
  </si>
  <si>
    <t>R-9993056</t>
  </si>
  <si>
    <t>Doprava komponentů vzducho-spalinové cesty</t>
  </si>
  <si>
    <t>544906809</t>
  </si>
  <si>
    <t>252</t>
  </si>
  <si>
    <t>R-99936302</t>
  </si>
  <si>
    <t>Pronájem zdvihací plošiny v.28 m</t>
  </si>
  <si>
    <t>den</t>
  </si>
  <si>
    <t>-454629818</t>
  </si>
  <si>
    <t>Poznámka k položce:_x000d_
plošina pro montáž komínových vložek</t>
  </si>
  <si>
    <t>VRN</t>
  </si>
  <si>
    <t>Vedlejší rozpočtové náklady</t>
  </si>
  <si>
    <t>VRN4</t>
  </si>
  <si>
    <t>Inženýrská činnost</t>
  </si>
  <si>
    <t>253</t>
  </si>
  <si>
    <t>0431030001</t>
  </si>
  <si>
    <t>Topná zkouška</t>
  </si>
  <si>
    <t>1024</t>
  </si>
  <si>
    <t>280094092</t>
  </si>
  <si>
    <t>"TZ"72</t>
  </si>
  <si>
    <t>002 - MaR</t>
  </si>
  <si>
    <t>Hany Kvapilové 20 746 01 Opava</t>
  </si>
  <si>
    <t>Dodávka - Dodávka řídícího systému a materiálu měření a regulace</t>
  </si>
  <si>
    <t>21-M - Elektromontáže</t>
  </si>
  <si>
    <t>36-M - Montáž provozních,měřících a regulačních zařízení</t>
  </si>
  <si>
    <t>D1 - Služby k řídícímu systému</t>
  </si>
  <si>
    <t>D2 - Rozvaděč DT-1 montáž</t>
  </si>
  <si>
    <t>D3 - Rozvaděč DT-1 dodávka materiálu</t>
  </si>
  <si>
    <t>Dodávka</t>
  </si>
  <si>
    <t>Dodávka řídícího systému a materiálu měření a regulace</t>
  </si>
  <si>
    <t>SPC1</t>
  </si>
  <si>
    <t>Regulátor 80 informačních bodů, ehernet</t>
  </si>
  <si>
    <t>SPC2</t>
  </si>
  <si>
    <t>Napájecí modul</t>
  </si>
  <si>
    <t>SPC20</t>
  </si>
  <si>
    <t>Snímač relativního tlaku 0-10 bar, napájení 24V AC/DC, 0-10V</t>
  </si>
  <si>
    <t>-1351659529</t>
  </si>
  <si>
    <t>SPC3</t>
  </si>
  <si>
    <t>Modul 8xUI</t>
  </si>
  <si>
    <t>SPC4</t>
  </si>
  <si>
    <t>Modul 8xDI</t>
  </si>
  <si>
    <t>SPC5</t>
  </si>
  <si>
    <t>Modul 16xDI</t>
  </si>
  <si>
    <t>SPC6</t>
  </si>
  <si>
    <t>Modul 6xDO</t>
  </si>
  <si>
    <t>SPC7</t>
  </si>
  <si>
    <t>Panel s grafickým displejem malý</t>
  </si>
  <si>
    <t>SPC8</t>
  </si>
  <si>
    <t>Ethernet switch 5 portů</t>
  </si>
  <si>
    <t>SPC9</t>
  </si>
  <si>
    <t>Dvoustupňový detektor plynu, napájení 230V AC, IP20</t>
  </si>
  <si>
    <t>SPC10</t>
  </si>
  <si>
    <t xml:space="preserve">Dvoustupňový detektor  "CO", napájení 230V AC, IP20</t>
  </si>
  <si>
    <t>SPC11</t>
  </si>
  <si>
    <t>Venkovní čidlo teploty Ni1000, -35 až +50°C, IP43</t>
  </si>
  <si>
    <t>SPC12</t>
  </si>
  <si>
    <t>Snímač teploty do jímky Ni1000,-30 až 130°C, 100 mm, včetně jímky</t>
  </si>
  <si>
    <t>SPC13</t>
  </si>
  <si>
    <t>Snímač teploty do jímky Ni1000,-30 až 130°C, 220 mm, včetně jímky</t>
  </si>
  <si>
    <t>SPC14</t>
  </si>
  <si>
    <t>Prostorový snímač teploty Ni1000, 0 až +50°C, IP20</t>
  </si>
  <si>
    <t>SPC15</t>
  </si>
  <si>
    <t>Termostat 40-120°C, kontaktní výstup</t>
  </si>
  <si>
    <t>SPC16</t>
  </si>
  <si>
    <t>Termostat 30-90°C, kontaktní výstup</t>
  </si>
  <si>
    <t>SPC17</t>
  </si>
  <si>
    <t>Plováčkový snímač hladiny, magnetický kontakt</t>
  </si>
  <si>
    <t>SPC18</t>
  </si>
  <si>
    <t>Trojcestný regulační ventil DN32, PN16, kvs=16, servopohon 24V AC, 0-10V, ruční ovládání</t>
  </si>
  <si>
    <t>SPC19</t>
  </si>
  <si>
    <t>Trojcestný regulační ventil DN50, PN16, kvs=40, servopohon 24V AC, 0-10V, ruční ovládání</t>
  </si>
  <si>
    <t>21-M</t>
  </si>
  <si>
    <t>Elektromontáže</t>
  </si>
  <si>
    <t>210800547</t>
  </si>
  <si>
    <t>Montáž měděných vodičů CY, HO5V, HO7V, NYM, NYY, YY 6 mm2 uložených pevně</t>
  </si>
  <si>
    <t>341421570</t>
  </si>
  <si>
    <t>vodič silový s Cu jádrem CY H07 V-K 6 mm2</t>
  </si>
  <si>
    <t>256</t>
  </si>
  <si>
    <t>210810055</t>
  </si>
  <si>
    <t>Montáž měděných kabelů CYKY, CYKYD, CYKYDY, NYM, NYY, 750 V 5x1,5 mm2 uložených pevně</t>
  </si>
  <si>
    <t>341110050</t>
  </si>
  <si>
    <t>kabel silový s Cu jádrem CYKY 2x1,5 mm2</t>
  </si>
  <si>
    <t>341110300</t>
  </si>
  <si>
    <t>kabel silový s Cu jádrem CYKY 3x1,5 mm2</t>
  </si>
  <si>
    <t>210810057</t>
  </si>
  <si>
    <t>Montáž měděných kabelů CYKY, CYKYD, CYKYDY, NYM, NYY, 750 V 5x4 mm2 uložených pevně</t>
  </si>
  <si>
    <t>341110940</t>
  </si>
  <si>
    <t>kabel silový s Cu jádrem CYKY 5x2,5 mm2</t>
  </si>
  <si>
    <t>210860221</t>
  </si>
  <si>
    <t>Montáž měděných kabelů speciálních JYTY s Al folií 2x1 mm uložených pevně</t>
  </si>
  <si>
    <t>341215500</t>
  </si>
  <si>
    <t>kabel sdělovací JYTY Al laminovanou fólií 2x1 mm</t>
  </si>
  <si>
    <t>Pol1</t>
  </si>
  <si>
    <t>kabel sdělovací J-Y(St)Y 1x2x0,8</t>
  </si>
  <si>
    <t>210860222</t>
  </si>
  <si>
    <t>Montáž měděných kabelů speciálních JYTY s Al folií 4x1 mm uložených pevně</t>
  </si>
  <si>
    <t>341215540</t>
  </si>
  <si>
    <t>kabel sdělovací JYTY Al laminovanou fólií 4x1 mm</t>
  </si>
  <si>
    <t>210860223</t>
  </si>
  <si>
    <t>Montáž měděných kabelů speciálních JYTY s Al folií 7x1 mm uložených pevně</t>
  </si>
  <si>
    <t>341215560</t>
  </si>
  <si>
    <t>kabel sdělovací JYTY Al laminovanou fólií 7x1 mm</t>
  </si>
  <si>
    <t>210010351</t>
  </si>
  <si>
    <t>Montáž rozvodek nástěnných plastových čtyřhranných ACIDUR vodič D do 4 mm2</t>
  </si>
  <si>
    <t>Pol2</t>
  </si>
  <si>
    <t>Krabice do vhka IP43, včetně svorkovnice</t>
  </si>
  <si>
    <t>210010102</t>
  </si>
  <si>
    <t>Montáž lišt protahovacích šířky do 40 mm</t>
  </si>
  <si>
    <t>345721050</t>
  </si>
  <si>
    <t>lišta elektroinstalační vkládací z PVC LV 18x13</t>
  </si>
  <si>
    <t>345721090</t>
  </si>
  <si>
    <t>lišta elektroinstalační vkládací z PVC LV 24x22</t>
  </si>
  <si>
    <t>210010083</t>
  </si>
  <si>
    <t>Montáž trubky tuhé D20 pevně</t>
  </si>
  <si>
    <t>346650110</t>
  </si>
  <si>
    <t>Trubka tuhá PVC 750 N 13,5 mm</t>
  </si>
  <si>
    <t>210020303</t>
  </si>
  <si>
    <t>Kabelový žlab včetně víka a podpěrek do 100x50 mm</t>
  </si>
  <si>
    <t>Pol3</t>
  </si>
  <si>
    <t>Drátový žlab 50 x 50 mm včetně podpěrek</t>
  </si>
  <si>
    <t>210190004</t>
  </si>
  <si>
    <t>Montáž rozvodnic běžných oceloplechových nebo plastových do 150 kg</t>
  </si>
  <si>
    <t>210100001</t>
  </si>
  <si>
    <t>Ukončení vodičů v rozváděči nebo na přístroji včetně zapojení průřezu žíly do 2,5 mm2</t>
  </si>
  <si>
    <t>210100002</t>
  </si>
  <si>
    <t>Ukončení vodičů v rozváděči nebo na přístroji včetně zapojení průřezu žíly do 6 mm2</t>
  </si>
  <si>
    <t>Pol4</t>
  </si>
  <si>
    <t>Svorka ZSA 16 včetně pásku</t>
  </si>
  <si>
    <t>210111021</t>
  </si>
  <si>
    <t>Montáž zásuvka chráněná v krabici šroubové připojení 2P+PE prostředí základní, vlhké</t>
  </si>
  <si>
    <t>34502823</t>
  </si>
  <si>
    <t>5518-2929B zásuvka IP 44 na povrch</t>
  </si>
  <si>
    <t>210110502</t>
  </si>
  <si>
    <t>Montáž spínačů vestavných vačkových S25 A, 01 až 02 se zapojením vodičů</t>
  </si>
  <si>
    <t>Pol5</t>
  </si>
  <si>
    <t>Ovládač nouzového zastavení XAL-K174 ve skříňce, IP65</t>
  </si>
  <si>
    <t>971031300</t>
  </si>
  <si>
    <t>Vybourání otvorů ve zdivu cihelném plochy do 0,0225 m2 tloušťky do 45 cm</t>
  </si>
  <si>
    <t>Pol6</t>
  </si>
  <si>
    <t>Demontáže stávající elektroinstalace a MaR</t>
  </si>
  <si>
    <t>hod</t>
  </si>
  <si>
    <t>Pol7</t>
  </si>
  <si>
    <t>Napojení regulátoru na ethernet</t>
  </si>
  <si>
    <t>Pol8</t>
  </si>
  <si>
    <t>Doplnění jističe do rozvaděče</t>
  </si>
  <si>
    <t>Pol9</t>
  </si>
  <si>
    <t>Trojfázový jistič B/20/3 20A, 6 kA</t>
  </si>
  <si>
    <t>36-M</t>
  </si>
  <si>
    <t>Montáž provozních,měřících a regulačních zařízení</t>
  </si>
  <si>
    <t>360410001</t>
  </si>
  <si>
    <t>Montáž teploměry jednoduché délky do 630 mm</t>
  </si>
  <si>
    <t>360430051.2</t>
  </si>
  <si>
    <t>Montáž snímače tlaku</t>
  </si>
  <si>
    <t>709461687</t>
  </si>
  <si>
    <t>360810101</t>
  </si>
  <si>
    <t>Příprava a zakončení práce - tuzemské přístroje do 2 kg</t>
  </si>
  <si>
    <t>360831011</t>
  </si>
  <si>
    <t>Montáž přístroje na odběr, hmotnost do 2 kg</t>
  </si>
  <si>
    <t>360820501</t>
  </si>
  <si>
    <t>Manipulace v montážní zóně - tuzemské přístroje do 2 kg</t>
  </si>
  <si>
    <t>360410747</t>
  </si>
  <si>
    <t>Montáž detektorů koncentrace plynu, "CO"</t>
  </si>
  <si>
    <t>361410052</t>
  </si>
  <si>
    <t>Montáž regulátoru teploty stonkový, typ 61 134</t>
  </si>
  <si>
    <t>360410178</t>
  </si>
  <si>
    <t>Montáž snímače zaplavení</t>
  </si>
  <si>
    <t>362410525</t>
  </si>
  <si>
    <t>Montáž odporového teploměru - venkovní, prostorový</t>
  </si>
  <si>
    <t>360480024</t>
  </si>
  <si>
    <t>Napojení čerpadla</t>
  </si>
  <si>
    <t>360480024.1</t>
  </si>
  <si>
    <t>Napojení kotle, kaskádového regulátotru</t>
  </si>
  <si>
    <t>360430051</t>
  </si>
  <si>
    <t>Montáž servomotoru</t>
  </si>
  <si>
    <t>360410151</t>
  </si>
  <si>
    <t>Napojení doplňovacího automatu</t>
  </si>
  <si>
    <t>360430051.1</t>
  </si>
  <si>
    <t>Napojení havarijního uzávěru plynu</t>
  </si>
  <si>
    <t>D1</t>
  </si>
  <si>
    <t>Služby k řídícímu systému</t>
  </si>
  <si>
    <t>Pol10</t>
  </si>
  <si>
    <t>Zpracování uživatelských programů</t>
  </si>
  <si>
    <t>bod</t>
  </si>
  <si>
    <t>Pol11</t>
  </si>
  <si>
    <t>Oživení a provedení zkoušek</t>
  </si>
  <si>
    <t>Pol12</t>
  </si>
  <si>
    <t>Test 1 :1</t>
  </si>
  <si>
    <t>Pol13</t>
  </si>
  <si>
    <t>Vizualizační grafický program</t>
  </si>
  <si>
    <t>Pol14</t>
  </si>
  <si>
    <t>Vizualizace na PC</t>
  </si>
  <si>
    <t>Pol15</t>
  </si>
  <si>
    <t>Dokumentace DSPS</t>
  </si>
  <si>
    <t>Pol16</t>
  </si>
  <si>
    <t>Revize elektro</t>
  </si>
  <si>
    <t>D2</t>
  </si>
  <si>
    <t>Rozvaděč DT-1 montáž</t>
  </si>
  <si>
    <t>E-2020-1</t>
  </si>
  <si>
    <t>Vypínač A/40/3</t>
  </si>
  <si>
    <t>E-2000-1</t>
  </si>
  <si>
    <t>Jednofázový jistič</t>
  </si>
  <si>
    <t>E-2000-1.1</t>
  </si>
  <si>
    <t>Pomocný kontakt k jističi</t>
  </si>
  <si>
    <t>E-2010-1</t>
  </si>
  <si>
    <t xml:space="preserve">Trojfázový jistič  do 25A</t>
  </si>
  <si>
    <t>E-2010-1.1</t>
  </si>
  <si>
    <t>Pojistkový odpínač OPV10/3</t>
  </si>
  <si>
    <t>E-3110-1</t>
  </si>
  <si>
    <t>Napěťová spoušť iMNx220-240V AC</t>
  </si>
  <si>
    <t>E-2006-1</t>
  </si>
  <si>
    <t>Dvoupolový jistič C/6/2 6A</t>
  </si>
  <si>
    <t>E-0100-1</t>
  </si>
  <si>
    <t>Pojistka trubičková na DIN lištu</t>
  </si>
  <si>
    <t>E-2006-1.1</t>
  </si>
  <si>
    <t xml:space="preserve">Přepěťová ochrana 3.stupeň  DA-275-DF16, 230V AC, 16A s vf. fitrem</t>
  </si>
  <si>
    <t>R-1140-1</t>
  </si>
  <si>
    <t>LED svítidlo 1x9W s vypínačem</t>
  </si>
  <si>
    <t>D-1623-1</t>
  </si>
  <si>
    <t xml:space="preserve">Zásuvka modulární  230V/16A</t>
  </si>
  <si>
    <t>H-2850-1</t>
  </si>
  <si>
    <t>Pomocné relé 2x8A, 3x8A+patice</t>
  </si>
  <si>
    <t>H-2850-1.1</t>
  </si>
  <si>
    <t>Modulární relé 3x8A, cívka 24V AC/DC</t>
  </si>
  <si>
    <t>G-0020-1</t>
  </si>
  <si>
    <t xml:space="preserve">Ovládač pomocných obvodů  I-0-II prosvětlený</t>
  </si>
  <si>
    <t>G-5130-0</t>
  </si>
  <si>
    <t>Signálka LED</t>
  </si>
  <si>
    <t>G-0020-1.1</t>
  </si>
  <si>
    <t xml:space="preserve">Tlačítkový ovládač  0-I</t>
  </si>
  <si>
    <t>K-1260-1</t>
  </si>
  <si>
    <t>Regulátor včetně modulů</t>
  </si>
  <si>
    <t>L-3110-1</t>
  </si>
  <si>
    <t>Ethernet switch</t>
  </si>
  <si>
    <t>P-0195-1</t>
  </si>
  <si>
    <t>Ukončení vodičů na regulátoru</t>
  </si>
  <si>
    <t>P-0195-1.1</t>
  </si>
  <si>
    <t>Řadová svorkovnice do 2,5 mm2</t>
  </si>
  <si>
    <t>P-021011</t>
  </si>
  <si>
    <t>Zhotovení otvoru pro ovládače a signálky</t>
  </si>
  <si>
    <t>P-021011.1</t>
  </si>
  <si>
    <t>Zhotovení otvoru pro vývodky</t>
  </si>
  <si>
    <t>P-4040-0</t>
  </si>
  <si>
    <t xml:space="preserve">Vývodka  PG9</t>
  </si>
  <si>
    <t>P-4040-0.1</t>
  </si>
  <si>
    <t xml:space="preserve">Vývodka  PG11</t>
  </si>
  <si>
    <t>P-4040-0.2</t>
  </si>
  <si>
    <t xml:space="preserve">Vývodka  PG13,5, PG16</t>
  </si>
  <si>
    <t>D3</t>
  </si>
  <si>
    <t>Rozvaděč DT-1 dodávka materiálu</t>
  </si>
  <si>
    <t>MATERIÁL</t>
  </si>
  <si>
    <t>Materiál 32</t>
  </si>
  <si>
    <t>Pomocný materiál, korýtka, vodiče</t>
  </si>
  <si>
    <t>230656505</t>
  </si>
  <si>
    <t>MATERIÁL.1</t>
  </si>
  <si>
    <t xml:space="preserve">Jednofázový jistič  B/6/1 6A</t>
  </si>
  <si>
    <t>MATERIÁL.2</t>
  </si>
  <si>
    <t xml:space="preserve">Jednofázový jistič  B/10/1 10A</t>
  </si>
  <si>
    <t>MATERIÁL.3</t>
  </si>
  <si>
    <t xml:space="preserve">Jednofázový jistič  B/16/1 16A</t>
  </si>
  <si>
    <t>MATERIÁL.4</t>
  </si>
  <si>
    <t>MATERIÁL.5</t>
  </si>
  <si>
    <t xml:space="preserve">Trojfázový jistič  iC60N 16A</t>
  </si>
  <si>
    <t>MATERIÁL.6</t>
  </si>
  <si>
    <t>MATERIÁL.7</t>
  </si>
  <si>
    <t>Napěťová spoušť iMNx 220-240V AC</t>
  </si>
  <si>
    <t>MATERIÁL.8</t>
  </si>
  <si>
    <t>Pomocný kontakt iC60N</t>
  </si>
  <si>
    <t>MATERIÁL.9</t>
  </si>
  <si>
    <t>Pojistkový odpínač OPV10/3 včetně patron</t>
  </si>
  <si>
    <t>MATERIÁL.10</t>
  </si>
  <si>
    <t>MATERIÁL.11</t>
  </si>
  <si>
    <t>MATERIÁL.12</t>
  </si>
  <si>
    <t>MATERIÁL.13</t>
  </si>
  <si>
    <t xml:space="preserve">Pomocné relé  RT424524 2x8A, cívka 24V AC+patice</t>
  </si>
  <si>
    <t>MATERIÁL.14</t>
  </si>
  <si>
    <t xml:space="preserve">Pomocné relé  RT424730 2x8A, cívka 230V AC+patice</t>
  </si>
  <si>
    <t>MATERIÁL.15</t>
  </si>
  <si>
    <t xml:space="preserve">Pomocné relé  RT424524 3x8A, cívka 24V DC+patice</t>
  </si>
  <si>
    <t>MATERIÁL.16</t>
  </si>
  <si>
    <t>Modulární relé VS316/24 3x8A cívka 24V DC</t>
  </si>
  <si>
    <t>MATERIÁL.17</t>
  </si>
  <si>
    <t>MATERIÁL.18</t>
  </si>
  <si>
    <t xml:space="preserve">Tlačítkový ovládač  M216590 0-I černý</t>
  </si>
  <si>
    <t>MATERIÁL.19</t>
  </si>
  <si>
    <t>Ovládač pomocných obvodů I-0-II, prosvětlený</t>
  </si>
  <si>
    <t>MATERIÁL.20</t>
  </si>
  <si>
    <t>Propojovací díl MM216374</t>
  </si>
  <si>
    <t>MATERIÁL.21</t>
  </si>
  <si>
    <t>Kontakt zadní MM216376</t>
  </si>
  <si>
    <t>MATERIÁL.22</t>
  </si>
  <si>
    <t xml:space="preserve">Signálka LED  24V AC, zelená k prosvětlenému ovládači</t>
  </si>
  <si>
    <t>MATERIÁL.23</t>
  </si>
  <si>
    <t xml:space="preserve">Signálka LED  24V AC, červená</t>
  </si>
  <si>
    <t>MATERIÁL.24</t>
  </si>
  <si>
    <t>Nulový můstek N na DIN lištu</t>
  </si>
  <si>
    <t>MATERIÁL.25</t>
  </si>
  <si>
    <t>Nulový můstek PE na DIN lištu</t>
  </si>
  <si>
    <t>MATERIÁL.26</t>
  </si>
  <si>
    <t>254</t>
  </si>
  <si>
    <t>MATERIÁL.27</t>
  </si>
  <si>
    <t>MATERIÁL.28</t>
  </si>
  <si>
    <t>258</t>
  </si>
  <si>
    <t>MATERIÁL.29</t>
  </si>
  <si>
    <t xml:space="preserve">Vývodka  PG13,5</t>
  </si>
  <si>
    <t>260</t>
  </si>
  <si>
    <t>MATERIÁL.30</t>
  </si>
  <si>
    <t xml:space="preserve">Vývodka  PG16</t>
  </si>
  <si>
    <t>262</t>
  </si>
  <si>
    <t>MATERIÁL.31</t>
  </si>
  <si>
    <t>Nástěnný rozvaděč 800/1200/300 mm,vč.mont.desky</t>
  </si>
  <si>
    <t>264</t>
  </si>
  <si>
    <t>Poznámka k položce:_x000d_
Pomocný materiál, korýtka, vodiče</t>
  </si>
  <si>
    <t xml:space="preserve">003 - Ostatní a vedlejší náklady </t>
  </si>
  <si>
    <t>Opava</t>
  </si>
  <si>
    <t>ATRIS s.r.o.</t>
  </si>
  <si>
    <t>Barbora Kyšková</t>
  </si>
  <si>
    <t>VRN - VRN</t>
  </si>
  <si>
    <t xml:space="preserve">    0 - Vedlejší  náklady</t>
  </si>
  <si>
    <t xml:space="preserve">Vedlejší  náklady</t>
  </si>
  <si>
    <t>999006</t>
  </si>
  <si>
    <t xml:space="preserve">Dokumentace skutečného provedení stavby </t>
  </si>
  <si>
    <t>-1858696939</t>
  </si>
  <si>
    <t>999007</t>
  </si>
  <si>
    <t>Výrobní dokumentace</t>
  </si>
  <si>
    <t>1073689154</t>
  </si>
  <si>
    <t>999009</t>
  </si>
  <si>
    <t>Zařízení staveniště - zřízení, náklday na provoz, odstranění</t>
  </si>
  <si>
    <t>2016272891</t>
  </si>
  <si>
    <t xml:space="preserve">Poznámka k položce:_x000d_
Zajištění bezpečného příjezdu a přístupu na staveniště vč. dopravního značení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vstupu._x000d_
_x000d_
Náklady a popatky spojené s užíváním veřejných ploch a prostranství , vč. užívání ploch v souvislosti s uložením stavebního materiálu nebo stavebního odpadu._x000d_
_x000d_
náklady na vybavení zařízení staveniště, náklady na spotřebované energie provozem zařízení staveniště, náklady na úklid v prostoru staveniště a příjezdových komunikací ke staveništi, opatření k zabránění nadměrného zatěžování zařízení staveniště a jeho okolí prachem (např. používání plachet, kropení sutě a odtěžované zeminy vodou)_x000d_
náklady  na odstranění zařízení staveniště, uvedení stavbou dotčených ploch a ploch zařízení staveniště do původního stavu_x000d_
_x000d_
_x000d_
</t>
  </si>
  <si>
    <t>043002000</t>
  </si>
  <si>
    <t>Zkoušky a ostatní měření</t>
  </si>
  <si>
    <t>CS ÚRS 2016 01</t>
  </si>
  <si>
    <t>-806887066</t>
  </si>
  <si>
    <t xml:space="preserve">Poznámka k položce:_x000d_
Oživení, odzkoušení, nastavení zařízení, připojení na stávající rozvod_x000d_
_x000d_
Svařování optických vláken včetně měření_x000d_
_x000d_
Měření a kontrola metalické kabeláže_x000d_
_x000d_
veškeré zkoušky potřebné k uvedení elektroinstalace do provozu_x000d_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</si>
</sst>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30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0.21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40</v>
      </c>
      <c r="G31" s="45"/>
      <c r="H31" s="45"/>
      <c r="I31" s="45"/>
      <c r="J31" s="45"/>
      <c r="K31" s="45"/>
      <c r="L31" s="46">
        <v>0.21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48</v>
      </c>
      <c r="AI60" s="40"/>
      <c r="AJ60" s="40"/>
      <c r="AK60" s="40"/>
      <c r="AL60" s="40"/>
      <c r="AM60" s="62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48</v>
      </c>
      <c r="AI75" s="40"/>
      <c r="AJ75" s="40"/>
      <c r="AK75" s="40"/>
      <c r="AL75" s="40"/>
      <c r="AM75" s="62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20240611001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Rekonstrukce zdroje vytápění hlavní budovy školy, Obchodní akademie Opava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8. 10. 2024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2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ROUND(SUM(AG95:AG97),2)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ROUND(SUM(AS95:AS97),2)</f>
        <v>0</v>
      </c>
      <c r="AT94" s="112">
        <f>ROUND(SUM(AV94:AW94),2)</f>
        <v>0</v>
      </c>
      <c r="AU94" s="113">
        <f>ROUND(SUM(AU95:AU97),5)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ROUND(SUM(AZ95:AZ97),2)</f>
        <v>0</v>
      </c>
      <c r="BA94" s="112">
        <f>ROUND(SUM(BA95:BA97),2)</f>
        <v>0</v>
      </c>
      <c r="BB94" s="112">
        <f>ROUND(SUM(BB95:BB97),2)</f>
        <v>0</v>
      </c>
      <c r="BC94" s="112">
        <f>ROUND(SUM(BC95:BC97),2)</f>
        <v>0</v>
      </c>
      <c r="BD94" s="114">
        <f>ROUND(SUM(BD95:BD97),2)</f>
        <v>0</v>
      </c>
      <c r="BE94" s="6"/>
      <c r="BS94" s="115" t="s">
        <v>72</v>
      </c>
      <c r="BT94" s="115" t="s">
        <v>73</v>
      </c>
      <c r="BU94" s="116" t="s">
        <v>74</v>
      </c>
      <c r="BV94" s="115" t="s">
        <v>75</v>
      </c>
      <c r="BW94" s="115" t="s">
        <v>5</v>
      </c>
      <c r="BX94" s="115" t="s">
        <v>76</v>
      </c>
      <c r="CL94" s="115" t="s">
        <v>1</v>
      </c>
    </row>
    <row r="95" s="7" customFormat="1" ht="37.5" customHeight="1">
      <c r="A95" s="117" t="s">
        <v>77</v>
      </c>
      <c r="B95" s="118"/>
      <c r="C95" s="119"/>
      <c r="D95" s="120" t="s">
        <v>78</v>
      </c>
      <c r="E95" s="120"/>
      <c r="F95" s="120"/>
      <c r="G95" s="120"/>
      <c r="H95" s="120"/>
      <c r="I95" s="121"/>
      <c r="J95" s="120" t="s">
        <v>79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'001 - Rekonstrukce zdroje...'!J30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'001 - Rekonstrukce zdroje...'!P141</f>
        <v>0</v>
      </c>
      <c r="AV95" s="126">
        <f>'001 - Rekonstrukce zdroje...'!J33</f>
        <v>0</v>
      </c>
      <c r="AW95" s="126">
        <f>'001 - Rekonstrukce zdroje...'!J34</f>
        <v>0</v>
      </c>
      <c r="AX95" s="126">
        <f>'001 - Rekonstrukce zdroje...'!J35</f>
        <v>0</v>
      </c>
      <c r="AY95" s="126">
        <f>'001 - Rekonstrukce zdroje...'!J36</f>
        <v>0</v>
      </c>
      <c r="AZ95" s="126">
        <f>'001 - Rekonstrukce zdroje...'!F33</f>
        <v>0</v>
      </c>
      <c r="BA95" s="126">
        <f>'001 - Rekonstrukce zdroje...'!F34</f>
        <v>0</v>
      </c>
      <c r="BB95" s="126">
        <f>'001 - Rekonstrukce zdroje...'!F35</f>
        <v>0</v>
      </c>
      <c r="BC95" s="126">
        <f>'001 - Rekonstrukce zdroje...'!F36</f>
        <v>0</v>
      </c>
      <c r="BD95" s="128">
        <f>'001 - Rekonstrukce zdroje...'!F37</f>
        <v>0</v>
      </c>
      <c r="BE95" s="7"/>
      <c r="BT95" s="129" t="s">
        <v>81</v>
      </c>
      <c r="BV95" s="129" t="s">
        <v>75</v>
      </c>
      <c r="BW95" s="129" t="s">
        <v>82</v>
      </c>
      <c r="BX95" s="129" t="s">
        <v>5</v>
      </c>
      <c r="CL95" s="129" t="s">
        <v>1</v>
      </c>
      <c r="CM95" s="129" t="s">
        <v>83</v>
      </c>
    </row>
    <row r="96" s="7" customFormat="1" ht="16.5" customHeight="1">
      <c r="A96" s="117" t="s">
        <v>77</v>
      </c>
      <c r="B96" s="118"/>
      <c r="C96" s="119"/>
      <c r="D96" s="120" t="s">
        <v>84</v>
      </c>
      <c r="E96" s="120"/>
      <c r="F96" s="120"/>
      <c r="G96" s="120"/>
      <c r="H96" s="120"/>
      <c r="I96" s="121"/>
      <c r="J96" s="120" t="s">
        <v>85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'002 - MaR'!J30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80</v>
      </c>
      <c r="AR96" s="124"/>
      <c r="AS96" s="125">
        <v>0</v>
      </c>
      <c r="AT96" s="126">
        <f>ROUND(SUM(AV96:AW96),2)</f>
        <v>0</v>
      </c>
      <c r="AU96" s="127">
        <f>'002 - MaR'!P122</f>
        <v>0</v>
      </c>
      <c r="AV96" s="126">
        <f>'002 - MaR'!J33</f>
        <v>0</v>
      </c>
      <c r="AW96" s="126">
        <f>'002 - MaR'!J34</f>
        <v>0</v>
      </c>
      <c r="AX96" s="126">
        <f>'002 - MaR'!J35</f>
        <v>0</v>
      </c>
      <c r="AY96" s="126">
        <f>'002 - MaR'!J36</f>
        <v>0</v>
      </c>
      <c r="AZ96" s="126">
        <f>'002 - MaR'!F33</f>
        <v>0</v>
      </c>
      <c r="BA96" s="126">
        <f>'002 - MaR'!F34</f>
        <v>0</v>
      </c>
      <c r="BB96" s="126">
        <f>'002 - MaR'!F35</f>
        <v>0</v>
      </c>
      <c r="BC96" s="126">
        <f>'002 - MaR'!F36</f>
        <v>0</v>
      </c>
      <c r="BD96" s="128">
        <f>'002 - MaR'!F37</f>
        <v>0</v>
      </c>
      <c r="BE96" s="7"/>
      <c r="BT96" s="129" t="s">
        <v>81</v>
      </c>
      <c r="BV96" s="129" t="s">
        <v>75</v>
      </c>
      <c r="BW96" s="129" t="s">
        <v>86</v>
      </c>
      <c r="BX96" s="129" t="s">
        <v>5</v>
      </c>
      <c r="CL96" s="129" t="s">
        <v>21</v>
      </c>
      <c r="CM96" s="129" t="s">
        <v>83</v>
      </c>
    </row>
    <row r="97" s="7" customFormat="1" ht="16.5" customHeight="1">
      <c r="A97" s="117" t="s">
        <v>77</v>
      </c>
      <c r="B97" s="118"/>
      <c r="C97" s="119"/>
      <c r="D97" s="120" t="s">
        <v>87</v>
      </c>
      <c r="E97" s="120"/>
      <c r="F97" s="120"/>
      <c r="G97" s="120"/>
      <c r="H97" s="120"/>
      <c r="I97" s="121"/>
      <c r="J97" s="120" t="s">
        <v>88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2">
        <f>'003 - Ostatní a vedlejší ...'!J30</f>
        <v>0</v>
      </c>
      <c r="AH97" s="121"/>
      <c r="AI97" s="121"/>
      <c r="AJ97" s="121"/>
      <c r="AK97" s="121"/>
      <c r="AL97" s="121"/>
      <c r="AM97" s="121"/>
      <c r="AN97" s="122">
        <f>SUM(AG97,AT97)</f>
        <v>0</v>
      </c>
      <c r="AO97" s="121"/>
      <c r="AP97" s="121"/>
      <c r="AQ97" s="123" t="s">
        <v>80</v>
      </c>
      <c r="AR97" s="124"/>
      <c r="AS97" s="130">
        <v>0</v>
      </c>
      <c r="AT97" s="131">
        <f>ROUND(SUM(AV97:AW97),2)</f>
        <v>0</v>
      </c>
      <c r="AU97" s="132">
        <f>'003 - Ostatní a vedlejší ...'!P119</f>
        <v>0</v>
      </c>
      <c r="AV97" s="131">
        <f>'003 - Ostatní a vedlejší ...'!J33</f>
        <v>0</v>
      </c>
      <c r="AW97" s="131">
        <f>'003 - Ostatní a vedlejší ...'!J34</f>
        <v>0</v>
      </c>
      <c r="AX97" s="131">
        <f>'003 - Ostatní a vedlejší ...'!J35</f>
        <v>0</v>
      </c>
      <c r="AY97" s="131">
        <f>'003 - Ostatní a vedlejší ...'!J36</f>
        <v>0</v>
      </c>
      <c r="AZ97" s="131">
        <f>'003 - Ostatní a vedlejší ...'!F33</f>
        <v>0</v>
      </c>
      <c r="BA97" s="131">
        <f>'003 - Ostatní a vedlejší ...'!F34</f>
        <v>0</v>
      </c>
      <c r="BB97" s="131">
        <f>'003 - Ostatní a vedlejší ...'!F35</f>
        <v>0</v>
      </c>
      <c r="BC97" s="131">
        <f>'003 - Ostatní a vedlejší ...'!F36</f>
        <v>0</v>
      </c>
      <c r="BD97" s="133">
        <f>'003 - Ostatní a vedlejší ...'!F37</f>
        <v>0</v>
      </c>
      <c r="BE97" s="7"/>
      <c r="BT97" s="129" t="s">
        <v>81</v>
      </c>
      <c r="BV97" s="129" t="s">
        <v>75</v>
      </c>
      <c r="BW97" s="129" t="s">
        <v>89</v>
      </c>
      <c r="BX97" s="129" t="s">
        <v>5</v>
      </c>
      <c r="CL97" s="129" t="s">
        <v>1</v>
      </c>
      <c r="CM97" s="129" t="s">
        <v>81</v>
      </c>
    </row>
    <row r="98" s="2" customFormat="1" ht="30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42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</row>
  </sheetData>
  <sheetProtection sheet="1" formatColumns="0" formatRows="0" objects="1" scenarios="1" spinCount="100000" saltValue="mVEhtjyFKkmCpwkE0/D7TeM585rqjBkvMjOYPYdY1i7ucm6zT3ZZz2SdU9H10/luFwkFNr6IF+3wW7aEhqiZAw==" hashValue="4OGXx2xKBeTcs4E60ix/nDqU/8enhsFfYgCreK/09O6xcMFfJJsyQWpAoQdBsJxCPIbhnzMt0VvIBZ+IyVnqpQ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01 - Rekonstrukce zdroje...'!C2" display="/"/>
    <hyperlink ref="A96" location="'002 - MaR'!C2" display="/"/>
    <hyperlink ref="A97" location="'003 - Ostatní a vedlejš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83</v>
      </c>
    </row>
    <row r="4" s="1" customFormat="1" ht="24.96" customHeight="1">
      <c r="B4" s="18"/>
      <c r="D4" s="136" t="s">
        <v>90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26.25" customHeight="1">
      <c r="B7" s="18"/>
      <c r="E7" s="139" t="str">
        <f>'Rekapitulace stavby'!K6</f>
        <v>Rekonstrukce zdroje vytápění hlavní budovy školy, Obchodní akademie Opava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91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42"/>
      <c r="C9" s="36"/>
      <c r="D9" s="36"/>
      <c r="E9" s="140" t="s">
        <v>92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8. 10. 2024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26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27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29</v>
      </c>
      <c r="E20" s="36"/>
      <c r="F20" s="36"/>
      <c r="G20" s="36"/>
      <c r="H20" s="36"/>
      <c r="I20" s="138" t="s">
        <v>25</v>
      </c>
      <c r="J20" s="141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tr">
        <f>IF('Rekapitulace stavby'!E17="","",'Rekapitulace stavby'!E17)</f>
        <v xml:space="preserve"> </v>
      </c>
      <c r="F21" s="36"/>
      <c r="G21" s="36"/>
      <c r="H21" s="36"/>
      <c r="I21" s="138" t="s">
        <v>26</v>
      </c>
      <c r="J21" s="141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31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26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33</v>
      </c>
      <c r="E30" s="36"/>
      <c r="F30" s="36"/>
      <c r="G30" s="36"/>
      <c r="H30" s="36"/>
      <c r="I30" s="36"/>
      <c r="J30" s="149">
        <f>ROUND(J141,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35</v>
      </c>
      <c r="G32" s="36"/>
      <c r="H32" s="36"/>
      <c r="I32" s="150" t="s">
        <v>34</v>
      </c>
      <c r="J32" s="150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37</v>
      </c>
      <c r="E33" s="138" t="s">
        <v>38</v>
      </c>
      <c r="F33" s="152">
        <f>ROUND((SUM(BE141:BE587)),  2)</f>
        <v>0</v>
      </c>
      <c r="G33" s="36"/>
      <c r="H33" s="36"/>
      <c r="I33" s="153">
        <v>0.21</v>
      </c>
      <c r="J33" s="152">
        <f>ROUND(((SUM(BE141:BE587))*I33),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39</v>
      </c>
      <c r="F34" s="152">
        <f>ROUND((SUM(BF141:BF587)),  2)</f>
        <v>0</v>
      </c>
      <c r="G34" s="36"/>
      <c r="H34" s="36"/>
      <c r="I34" s="153">
        <v>0.12</v>
      </c>
      <c r="J34" s="152">
        <f>ROUND(((SUM(BF141:BF587))*I34),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40</v>
      </c>
      <c r="F35" s="152">
        <f>ROUND((SUM(BG141:BG587)),  2)</f>
        <v>0</v>
      </c>
      <c r="G35" s="36"/>
      <c r="H35" s="36"/>
      <c r="I35" s="153">
        <v>0.21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41</v>
      </c>
      <c r="F36" s="152">
        <f>ROUND((SUM(BH141:BH587)),  2)</f>
        <v>0</v>
      </c>
      <c r="G36" s="36"/>
      <c r="H36" s="36"/>
      <c r="I36" s="153">
        <v>0.12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42</v>
      </c>
      <c r="F37" s="152">
        <f>ROUND((SUM(BI141:BI587)),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93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6.25" customHeight="1">
      <c r="A85" s="36"/>
      <c r="B85" s="37"/>
      <c r="C85" s="38"/>
      <c r="D85" s="38"/>
      <c r="E85" s="172" t="str">
        <f>E7</f>
        <v>Rekonstrukce zdroje vytápění hlavní budovy školy, Obchodní akademie Opava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91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30" customHeight="1">
      <c r="A87" s="36"/>
      <c r="B87" s="37"/>
      <c r="C87" s="38"/>
      <c r="D87" s="38"/>
      <c r="E87" s="74" t="str">
        <f>E9</f>
        <v>001 - Rekonstrukce zdroje vytápění hlavní budovy školy, Obchodní akademie Opava, D124 vytápění, D123 plyn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8. 10. 2024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94</v>
      </c>
      <c r="D94" s="174"/>
      <c r="E94" s="174"/>
      <c r="F94" s="174"/>
      <c r="G94" s="174"/>
      <c r="H94" s="174"/>
      <c r="I94" s="174"/>
      <c r="J94" s="175" t="s">
        <v>95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96</v>
      </c>
      <c r="D96" s="38"/>
      <c r="E96" s="38"/>
      <c r="F96" s="38"/>
      <c r="G96" s="38"/>
      <c r="H96" s="38"/>
      <c r="I96" s="38"/>
      <c r="J96" s="108">
        <f>J141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97</v>
      </c>
    </row>
    <row r="97" s="9" customFormat="1" ht="24.96" customHeight="1">
      <c r="A97" s="9"/>
      <c r="B97" s="177"/>
      <c r="C97" s="178"/>
      <c r="D97" s="179" t="s">
        <v>98</v>
      </c>
      <c r="E97" s="180"/>
      <c r="F97" s="180"/>
      <c r="G97" s="180"/>
      <c r="H97" s="180"/>
      <c r="I97" s="180"/>
      <c r="J97" s="181">
        <f>J142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99</v>
      </c>
      <c r="E98" s="186"/>
      <c r="F98" s="186"/>
      <c r="G98" s="186"/>
      <c r="H98" s="186"/>
      <c r="I98" s="186"/>
      <c r="J98" s="187">
        <f>J143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100</v>
      </c>
      <c r="E99" s="186"/>
      <c r="F99" s="186"/>
      <c r="G99" s="186"/>
      <c r="H99" s="186"/>
      <c r="I99" s="186"/>
      <c r="J99" s="187">
        <f>J147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101</v>
      </c>
      <c r="E100" s="186"/>
      <c r="F100" s="186"/>
      <c r="G100" s="186"/>
      <c r="H100" s="186"/>
      <c r="I100" s="186"/>
      <c r="J100" s="187">
        <f>J160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102</v>
      </c>
      <c r="E101" s="186"/>
      <c r="F101" s="186"/>
      <c r="G101" s="186"/>
      <c r="H101" s="186"/>
      <c r="I101" s="186"/>
      <c r="J101" s="187">
        <f>J166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103</v>
      </c>
      <c r="E102" s="186"/>
      <c r="F102" s="186"/>
      <c r="G102" s="186"/>
      <c r="H102" s="186"/>
      <c r="I102" s="186"/>
      <c r="J102" s="187">
        <f>J174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7"/>
      <c r="C103" s="178"/>
      <c r="D103" s="179" t="s">
        <v>104</v>
      </c>
      <c r="E103" s="180"/>
      <c r="F103" s="180"/>
      <c r="G103" s="180"/>
      <c r="H103" s="180"/>
      <c r="I103" s="180"/>
      <c r="J103" s="181">
        <f>J176</f>
        <v>0</v>
      </c>
      <c r="K103" s="178"/>
      <c r="L103" s="18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3"/>
      <c r="C104" s="184"/>
      <c r="D104" s="185" t="s">
        <v>105</v>
      </c>
      <c r="E104" s="186"/>
      <c r="F104" s="186"/>
      <c r="G104" s="186"/>
      <c r="H104" s="186"/>
      <c r="I104" s="186"/>
      <c r="J104" s="187">
        <f>J177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106</v>
      </c>
      <c r="E105" s="186"/>
      <c r="F105" s="186"/>
      <c r="G105" s="186"/>
      <c r="H105" s="186"/>
      <c r="I105" s="186"/>
      <c r="J105" s="187">
        <f>J214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107</v>
      </c>
      <c r="E106" s="186"/>
      <c r="F106" s="186"/>
      <c r="G106" s="186"/>
      <c r="H106" s="186"/>
      <c r="I106" s="186"/>
      <c r="J106" s="187">
        <f>J223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108</v>
      </c>
      <c r="E107" s="186"/>
      <c r="F107" s="186"/>
      <c r="G107" s="186"/>
      <c r="H107" s="186"/>
      <c r="I107" s="186"/>
      <c r="J107" s="187">
        <f>J271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3"/>
      <c r="C108" s="184"/>
      <c r="D108" s="185" t="s">
        <v>109</v>
      </c>
      <c r="E108" s="186"/>
      <c r="F108" s="186"/>
      <c r="G108" s="186"/>
      <c r="H108" s="186"/>
      <c r="I108" s="186"/>
      <c r="J108" s="187">
        <f>J308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3"/>
      <c r="C109" s="184"/>
      <c r="D109" s="185" t="s">
        <v>110</v>
      </c>
      <c r="E109" s="186"/>
      <c r="F109" s="186"/>
      <c r="G109" s="186"/>
      <c r="H109" s="186"/>
      <c r="I109" s="186"/>
      <c r="J109" s="187">
        <f>J312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3"/>
      <c r="C110" s="184"/>
      <c r="D110" s="185" t="s">
        <v>111</v>
      </c>
      <c r="E110" s="186"/>
      <c r="F110" s="186"/>
      <c r="G110" s="186"/>
      <c r="H110" s="186"/>
      <c r="I110" s="186"/>
      <c r="J110" s="187">
        <f>J360</f>
        <v>0</v>
      </c>
      <c r="K110" s="184"/>
      <c r="L110" s="18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3"/>
      <c r="C111" s="184"/>
      <c r="D111" s="185" t="s">
        <v>112</v>
      </c>
      <c r="E111" s="186"/>
      <c r="F111" s="186"/>
      <c r="G111" s="186"/>
      <c r="H111" s="186"/>
      <c r="I111" s="186"/>
      <c r="J111" s="187">
        <f>J410</f>
        <v>0</v>
      </c>
      <c r="K111" s="184"/>
      <c r="L111" s="18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3"/>
      <c r="C112" s="184"/>
      <c r="D112" s="185" t="s">
        <v>113</v>
      </c>
      <c r="E112" s="186"/>
      <c r="F112" s="186"/>
      <c r="G112" s="186"/>
      <c r="H112" s="186"/>
      <c r="I112" s="186"/>
      <c r="J112" s="187">
        <f>J438</f>
        <v>0</v>
      </c>
      <c r="K112" s="184"/>
      <c r="L112" s="18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3"/>
      <c r="C113" s="184"/>
      <c r="D113" s="185" t="s">
        <v>114</v>
      </c>
      <c r="E113" s="186"/>
      <c r="F113" s="186"/>
      <c r="G113" s="186"/>
      <c r="H113" s="186"/>
      <c r="I113" s="186"/>
      <c r="J113" s="187">
        <f>J500</f>
        <v>0</v>
      </c>
      <c r="K113" s="184"/>
      <c r="L113" s="18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3"/>
      <c r="C114" s="184"/>
      <c r="D114" s="185" t="s">
        <v>115</v>
      </c>
      <c r="E114" s="186"/>
      <c r="F114" s="186"/>
      <c r="G114" s="186"/>
      <c r="H114" s="186"/>
      <c r="I114" s="186"/>
      <c r="J114" s="187">
        <f>J510</f>
        <v>0</v>
      </c>
      <c r="K114" s="184"/>
      <c r="L114" s="18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3"/>
      <c r="C115" s="184"/>
      <c r="D115" s="185" t="s">
        <v>116</v>
      </c>
      <c r="E115" s="186"/>
      <c r="F115" s="186"/>
      <c r="G115" s="186"/>
      <c r="H115" s="186"/>
      <c r="I115" s="186"/>
      <c r="J115" s="187">
        <f>J514</f>
        <v>0</v>
      </c>
      <c r="K115" s="184"/>
      <c r="L115" s="18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3"/>
      <c r="C116" s="184"/>
      <c r="D116" s="185" t="s">
        <v>117</v>
      </c>
      <c r="E116" s="186"/>
      <c r="F116" s="186"/>
      <c r="G116" s="186"/>
      <c r="H116" s="186"/>
      <c r="I116" s="186"/>
      <c r="J116" s="187">
        <f>J525</f>
        <v>0</v>
      </c>
      <c r="K116" s="184"/>
      <c r="L116" s="18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3"/>
      <c r="C117" s="184"/>
      <c r="D117" s="185" t="s">
        <v>118</v>
      </c>
      <c r="E117" s="186"/>
      <c r="F117" s="186"/>
      <c r="G117" s="186"/>
      <c r="H117" s="186"/>
      <c r="I117" s="186"/>
      <c r="J117" s="187">
        <f>J536</f>
        <v>0</v>
      </c>
      <c r="K117" s="184"/>
      <c r="L117" s="188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3"/>
      <c r="C118" s="184"/>
      <c r="D118" s="185" t="s">
        <v>119</v>
      </c>
      <c r="E118" s="186"/>
      <c r="F118" s="186"/>
      <c r="G118" s="186"/>
      <c r="H118" s="186"/>
      <c r="I118" s="186"/>
      <c r="J118" s="187">
        <f>J561</f>
        <v>0</v>
      </c>
      <c r="K118" s="184"/>
      <c r="L118" s="188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9" customFormat="1" ht="24.96" customHeight="1">
      <c r="A119" s="9"/>
      <c r="B119" s="177"/>
      <c r="C119" s="178"/>
      <c r="D119" s="179" t="s">
        <v>120</v>
      </c>
      <c r="E119" s="180"/>
      <c r="F119" s="180"/>
      <c r="G119" s="180"/>
      <c r="H119" s="180"/>
      <c r="I119" s="180"/>
      <c r="J119" s="181">
        <f>J570</f>
        <v>0</v>
      </c>
      <c r="K119" s="178"/>
      <c r="L119" s="182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9" customFormat="1" ht="24.96" customHeight="1">
      <c r="A120" s="9"/>
      <c r="B120" s="177"/>
      <c r="C120" s="178"/>
      <c r="D120" s="179" t="s">
        <v>121</v>
      </c>
      <c r="E120" s="180"/>
      <c r="F120" s="180"/>
      <c r="G120" s="180"/>
      <c r="H120" s="180"/>
      <c r="I120" s="180"/>
      <c r="J120" s="181">
        <f>J584</f>
        <v>0</v>
      </c>
      <c r="K120" s="178"/>
      <c r="L120" s="182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10" customFormat="1" ht="19.92" customHeight="1">
      <c r="A121" s="10"/>
      <c r="B121" s="183"/>
      <c r="C121" s="184"/>
      <c r="D121" s="185" t="s">
        <v>122</v>
      </c>
      <c r="E121" s="186"/>
      <c r="F121" s="186"/>
      <c r="G121" s="186"/>
      <c r="H121" s="186"/>
      <c r="I121" s="186"/>
      <c r="J121" s="187">
        <f>J585</f>
        <v>0</v>
      </c>
      <c r="K121" s="184"/>
      <c r="L121" s="188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2" customFormat="1" ht="21.84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6.96" customHeight="1">
      <c r="A123" s="36"/>
      <c r="B123" s="64"/>
      <c r="C123" s="65"/>
      <c r="D123" s="65"/>
      <c r="E123" s="65"/>
      <c r="F123" s="65"/>
      <c r="G123" s="65"/>
      <c r="H123" s="65"/>
      <c r="I123" s="65"/>
      <c r="J123" s="65"/>
      <c r="K123" s="65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7" s="2" customFormat="1" ht="6.96" customHeight="1">
      <c r="A127" s="36"/>
      <c r="B127" s="66"/>
      <c r="C127" s="67"/>
      <c r="D127" s="67"/>
      <c r="E127" s="67"/>
      <c r="F127" s="67"/>
      <c r="G127" s="67"/>
      <c r="H127" s="67"/>
      <c r="I127" s="67"/>
      <c r="J127" s="67"/>
      <c r="K127" s="67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24.96" customHeight="1">
      <c r="A128" s="36"/>
      <c r="B128" s="37"/>
      <c r="C128" s="21" t="s">
        <v>123</v>
      </c>
      <c r="D128" s="38"/>
      <c r="E128" s="38"/>
      <c r="F128" s="38"/>
      <c r="G128" s="38"/>
      <c r="H128" s="38"/>
      <c r="I128" s="38"/>
      <c r="J128" s="38"/>
      <c r="K128" s="38"/>
      <c r="L128" s="61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6.96" customHeight="1">
      <c r="A129" s="36"/>
      <c r="B129" s="37"/>
      <c r="C129" s="38"/>
      <c r="D129" s="38"/>
      <c r="E129" s="38"/>
      <c r="F129" s="38"/>
      <c r="G129" s="38"/>
      <c r="H129" s="38"/>
      <c r="I129" s="38"/>
      <c r="J129" s="38"/>
      <c r="K129" s="38"/>
      <c r="L129" s="61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12" customHeight="1">
      <c r="A130" s="36"/>
      <c r="B130" s="37"/>
      <c r="C130" s="30" t="s">
        <v>16</v>
      </c>
      <c r="D130" s="38"/>
      <c r="E130" s="38"/>
      <c r="F130" s="38"/>
      <c r="G130" s="38"/>
      <c r="H130" s="38"/>
      <c r="I130" s="38"/>
      <c r="J130" s="38"/>
      <c r="K130" s="38"/>
      <c r="L130" s="61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26.25" customHeight="1">
      <c r="A131" s="36"/>
      <c r="B131" s="37"/>
      <c r="C131" s="38"/>
      <c r="D131" s="38"/>
      <c r="E131" s="172" t="str">
        <f>E7</f>
        <v>Rekonstrukce zdroje vytápění hlavní budovy školy, Obchodní akademie Opava</v>
      </c>
      <c r="F131" s="30"/>
      <c r="G131" s="30"/>
      <c r="H131" s="30"/>
      <c r="I131" s="38"/>
      <c r="J131" s="38"/>
      <c r="K131" s="38"/>
      <c r="L131" s="61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2" customFormat="1" ht="12" customHeight="1">
      <c r="A132" s="36"/>
      <c r="B132" s="37"/>
      <c r="C132" s="30" t="s">
        <v>91</v>
      </c>
      <c r="D132" s="38"/>
      <c r="E132" s="38"/>
      <c r="F132" s="38"/>
      <c r="G132" s="38"/>
      <c r="H132" s="38"/>
      <c r="I132" s="38"/>
      <c r="J132" s="38"/>
      <c r="K132" s="38"/>
      <c r="L132" s="61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="2" customFormat="1" ht="30" customHeight="1">
      <c r="A133" s="36"/>
      <c r="B133" s="37"/>
      <c r="C133" s="38"/>
      <c r="D133" s="38"/>
      <c r="E133" s="74" t="str">
        <f>E9</f>
        <v>001 - Rekonstrukce zdroje vytápění hlavní budovy školy, Obchodní akademie Opava, D124 vytápění, D123 plyn</v>
      </c>
      <c r="F133" s="38"/>
      <c r="G133" s="38"/>
      <c r="H133" s="38"/>
      <c r="I133" s="38"/>
      <c r="J133" s="38"/>
      <c r="K133" s="38"/>
      <c r="L133" s="61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  <row r="134" s="2" customFormat="1" ht="6.96" customHeight="1">
      <c r="A134" s="36"/>
      <c r="B134" s="37"/>
      <c r="C134" s="38"/>
      <c r="D134" s="38"/>
      <c r="E134" s="38"/>
      <c r="F134" s="38"/>
      <c r="G134" s="38"/>
      <c r="H134" s="38"/>
      <c r="I134" s="38"/>
      <c r="J134" s="38"/>
      <c r="K134" s="38"/>
      <c r="L134" s="61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  <row r="135" s="2" customFormat="1" ht="12" customHeight="1">
      <c r="A135" s="36"/>
      <c r="B135" s="37"/>
      <c r="C135" s="30" t="s">
        <v>20</v>
      </c>
      <c r="D135" s="38"/>
      <c r="E135" s="38"/>
      <c r="F135" s="25" t="str">
        <f>F12</f>
        <v xml:space="preserve"> </v>
      </c>
      <c r="G135" s="38"/>
      <c r="H135" s="38"/>
      <c r="I135" s="30" t="s">
        <v>22</v>
      </c>
      <c r="J135" s="77" t="str">
        <f>IF(J12="","",J12)</f>
        <v>8. 10. 2024</v>
      </c>
      <c r="K135" s="38"/>
      <c r="L135" s="61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  <row r="136" s="2" customFormat="1" ht="6.96" customHeight="1">
      <c r="A136" s="36"/>
      <c r="B136" s="37"/>
      <c r="C136" s="38"/>
      <c r="D136" s="38"/>
      <c r="E136" s="38"/>
      <c r="F136" s="38"/>
      <c r="G136" s="38"/>
      <c r="H136" s="38"/>
      <c r="I136" s="38"/>
      <c r="J136" s="38"/>
      <c r="K136" s="38"/>
      <c r="L136" s="61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  <row r="137" s="2" customFormat="1" ht="15.15" customHeight="1">
      <c r="A137" s="36"/>
      <c r="B137" s="37"/>
      <c r="C137" s="30" t="s">
        <v>24</v>
      </c>
      <c r="D137" s="38"/>
      <c r="E137" s="38"/>
      <c r="F137" s="25" t="str">
        <f>E15</f>
        <v xml:space="preserve"> </v>
      </c>
      <c r="G137" s="38"/>
      <c r="H137" s="38"/>
      <c r="I137" s="30" t="s">
        <v>29</v>
      </c>
      <c r="J137" s="34" t="str">
        <f>E21</f>
        <v xml:space="preserve"> </v>
      </c>
      <c r="K137" s="38"/>
      <c r="L137" s="61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</row>
    <row r="138" s="2" customFormat="1" ht="15.15" customHeight="1">
      <c r="A138" s="36"/>
      <c r="B138" s="37"/>
      <c r="C138" s="30" t="s">
        <v>27</v>
      </c>
      <c r="D138" s="38"/>
      <c r="E138" s="38"/>
      <c r="F138" s="25" t="str">
        <f>IF(E18="","",E18)</f>
        <v>Vyplň údaj</v>
      </c>
      <c r="G138" s="38"/>
      <c r="H138" s="38"/>
      <c r="I138" s="30" t="s">
        <v>31</v>
      </c>
      <c r="J138" s="34" t="str">
        <f>E24</f>
        <v xml:space="preserve"> </v>
      </c>
      <c r="K138" s="38"/>
      <c r="L138" s="61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</row>
    <row r="139" s="2" customFormat="1" ht="10.32" customHeight="1">
      <c r="A139" s="36"/>
      <c r="B139" s="37"/>
      <c r="C139" s="38"/>
      <c r="D139" s="38"/>
      <c r="E139" s="38"/>
      <c r="F139" s="38"/>
      <c r="G139" s="38"/>
      <c r="H139" s="38"/>
      <c r="I139" s="38"/>
      <c r="J139" s="38"/>
      <c r="K139" s="38"/>
      <c r="L139" s="61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</row>
    <row r="140" s="11" customFormat="1" ht="29.28" customHeight="1">
      <c r="A140" s="189"/>
      <c r="B140" s="190"/>
      <c r="C140" s="191" t="s">
        <v>124</v>
      </c>
      <c r="D140" s="192" t="s">
        <v>58</v>
      </c>
      <c r="E140" s="192" t="s">
        <v>54</v>
      </c>
      <c r="F140" s="192" t="s">
        <v>55</v>
      </c>
      <c r="G140" s="192" t="s">
        <v>125</v>
      </c>
      <c r="H140" s="192" t="s">
        <v>126</v>
      </c>
      <c r="I140" s="192" t="s">
        <v>127</v>
      </c>
      <c r="J140" s="192" t="s">
        <v>95</v>
      </c>
      <c r="K140" s="193" t="s">
        <v>128</v>
      </c>
      <c r="L140" s="194"/>
      <c r="M140" s="98" t="s">
        <v>1</v>
      </c>
      <c r="N140" s="99" t="s">
        <v>37</v>
      </c>
      <c r="O140" s="99" t="s">
        <v>129</v>
      </c>
      <c r="P140" s="99" t="s">
        <v>130</v>
      </c>
      <c r="Q140" s="99" t="s">
        <v>131</v>
      </c>
      <c r="R140" s="99" t="s">
        <v>132</v>
      </c>
      <c r="S140" s="99" t="s">
        <v>133</v>
      </c>
      <c r="T140" s="100" t="s">
        <v>134</v>
      </c>
      <c r="U140" s="189"/>
      <c r="V140" s="189"/>
      <c r="W140" s="189"/>
      <c r="X140" s="189"/>
      <c r="Y140" s="189"/>
      <c r="Z140" s="189"/>
      <c r="AA140" s="189"/>
      <c r="AB140" s="189"/>
      <c r="AC140" s="189"/>
      <c r="AD140" s="189"/>
      <c r="AE140" s="189"/>
    </row>
    <row r="141" s="2" customFormat="1" ht="22.8" customHeight="1">
      <c r="A141" s="36"/>
      <c r="B141" s="37"/>
      <c r="C141" s="105" t="s">
        <v>135</v>
      </c>
      <c r="D141" s="38"/>
      <c r="E141" s="38"/>
      <c r="F141" s="38"/>
      <c r="G141" s="38"/>
      <c r="H141" s="38"/>
      <c r="I141" s="38"/>
      <c r="J141" s="195">
        <f>BK141</f>
        <v>0</v>
      </c>
      <c r="K141" s="38"/>
      <c r="L141" s="42"/>
      <c r="M141" s="101"/>
      <c r="N141" s="196"/>
      <c r="O141" s="102"/>
      <c r="P141" s="197">
        <f>P142+P176+P570+P584</f>
        <v>0</v>
      </c>
      <c r="Q141" s="102"/>
      <c r="R141" s="197">
        <f>R142+R176+R570+R584</f>
        <v>6.3749575000000008</v>
      </c>
      <c r="S141" s="102"/>
      <c r="T141" s="198">
        <f>T142+T176+T570+T584</f>
        <v>10.92259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72</v>
      </c>
      <c r="AU141" s="15" t="s">
        <v>97</v>
      </c>
      <c r="BK141" s="199">
        <f>BK142+BK176+BK570+BK584</f>
        <v>0</v>
      </c>
    </row>
    <row r="142" s="12" customFormat="1" ht="25.92" customHeight="1">
      <c r="A142" s="12"/>
      <c r="B142" s="200"/>
      <c r="C142" s="201"/>
      <c r="D142" s="202" t="s">
        <v>72</v>
      </c>
      <c r="E142" s="203" t="s">
        <v>136</v>
      </c>
      <c r="F142" s="203" t="s">
        <v>137</v>
      </c>
      <c r="G142" s="201"/>
      <c r="H142" s="201"/>
      <c r="I142" s="204"/>
      <c r="J142" s="205">
        <f>BK142</f>
        <v>0</v>
      </c>
      <c r="K142" s="201"/>
      <c r="L142" s="206"/>
      <c r="M142" s="207"/>
      <c r="N142" s="208"/>
      <c r="O142" s="208"/>
      <c r="P142" s="209">
        <f>P143+P147+P160+P166+P174</f>
        <v>0</v>
      </c>
      <c r="Q142" s="208"/>
      <c r="R142" s="209">
        <f>R143+R147+R160+R166+R174</f>
        <v>2.0338606</v>
      </c>
      <c r="S142" s="208"/>
      <c r="T142" s="210">
        <f>T143+T147+T160+T166+T174</f>
        <v>1.5199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1" t="s">
        <v>81</v>
      </c>
      <c r="AT142" s="212" t="s">
        <v>72</v>
      </c>
      <c r="AU142" s="212" t="s">
        <v>73</v>
      </c>
      <c r="AY142" s="211" t="s">
        <v>138</v>
      </c>
      <c r="BK142" s="213">
        <f>BK143+BK147+BK160+BK166+BK174</f>
        <v>0</v>
      </c>
    </row>
    <row r="143" s="12" customFormat="1" ht="22.8" customHeight="1">
      <c r="A143" s="12"/>
      <c r="B143" s="200"/>
      <c r="C143" s="201"/>
      <c r="D143" s="202" t="s">
        <v>72</v>
      </c>
      <c r="E143" s="214" t="s">
        <v>139</v>
      </c>
      <c r="F143" s="214" t="s">
        <v>140</v>
      </c>
      <c r="G143" s="201"/>
      <c r="H143" s="201"/>
      <c r="I143" s="204"/>
      <c r="J143" s="215">
        <f>BK143</f>
        <v>0</v>
      </c>
      <c r="K143" s="201"/>
      <c r="L143" s="206"/>
      <c r="M143" s="207"/>
      <c r="N143" s="208"/>
      <c r="O143" s="208"/>
      <c r="P143" s="209">
        <f>SUM(P144:P146)</f>
        <v>0</v>
      </c>
      <c r="Q143" s="208"/>
      <c r="R143" s="209">
        <f>SUM(R144:R146)</f>
        <v>1.6261206</v>
      </c>
      <c r="S143" s="208"/>
      <c r="T143" s="210">
        <f>SUM(T144:T146)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1" t="s">
        <v>81</v>
      </c>
      <c r="AT143" s="212" t="s">
        <v>72</v>
      </c>
      <c r="AU143" s="212" t="s">
        <v>81</v>
      </c>
      <c r="AY143" s="211" t="s">
        <v>138</v>
      </c>
      <c r="BK143" s="213">
        <f>SUM(BK144:BK146)</f>
        <v>0</v>
      </c>
    </row>
    <row r="144" s="2" customFormat="1" ht="24.15" customHeight="1">
      <c r="A144" s="36"/>
      <c r="B144" s="37"/>
      <c r="C144" s="216" t="s">
        <v>81</v>
      </c>
      <c r="D144" s="216" t="s">
        <v>141</v>
      </c>
      <c r="E144" s="217" t="s">
        <v>142</v>
      </c>
      <c r="F144" s="218" t="s">
        <v>143</v>
      </c>
      <c r="G144" s="219" t="s">
        <v>144</v>
      </c>
      <c r="H144" s="220">
        <v>0.978</v>
      </c>
      <c r="I144" s="221"/>
      <c r="J144" s="222">
        <f>ROUND(I144*H144,2)</f>
        <v>0</v>
      </c>
      <c r="K144" s="218" t="s">
        <v>145</v>
      </c>
      <c r="L144" s="42"/>
      <c r="M144" s="223" t="s">
        <v>1</v>
      </c>
      <c r="N144" s="224" t="s">
        <v>38</v>
      </c>
      <c r="O144" s="89"/>
      <c r="P144" s="225">
        <f>O144*H144</f>
        <v>0</v>
      </c>
      <c r="Q144" s="225">
        <v>1.6627000000000003</v>
      </c>
      <c r="R144" s="225">
        <f>Q144*H144</f>
        <v>1.6261206</v>
      </c>
      <c r="S144" s="225">
        <v>0</v>
      </c>
      <c r="T144" s="22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7" t="s">
        <v>146</v>
      </c>
      <c r="AT144" s="227" t="s">
        <v>141</v>
      </c>
      <c r="AU144" s="227" t="s">
        <v>83</v>
      </c>
      <c r="AY144" s="15" t="s">
        <v>138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5" t="s">
        <v>81</v>
      </c>
      <c r="BK144" s="228">
        <f>ROUND(I144*H144,2)</f>
        <v>0</v>
      </c>
      <c r="BL144" s="15" t="s">
        <v>146</v>
      </c>
      <c r="BM144" s="227" t="s">
        <v>147</v>
      </c>
    </row>
    <row r="145" s="2" customFormat="1">
      <c r="A145" s="36"/>
      <c r="B145" s="37"/>
      <c r="C145" s="38"/>
      <c r="D145" s="229" t="s">
        <v>148</v>
      </c>
      <c r="E145" s="38"/>
      <c r="F145" s="230" t="s">
        <v>149</v>
      </c>
      <c r="G145" s="38"/>
      <c r="H145" s="38"/>
      <c r="I145" s="231"/>
      <c r="J145" s="38"/>
      <c r="K145" s="38"/>
      <c r="L145" s="42"/>
      <c r="M145" s="232"/>
      <c r="N145" s="233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148</v>
      </c>
      <c r="AU145" s="15" t="s">
        <v>83</v>
      </c>
    </row>
    <row r="146" s="13" customFormat="1">
      <c r="A146" s="13"/>
      <c r="B146" s="234"/>
      <c r="C146" s="235"/>
      <c r="D146" s="229" t="s">
        <v>150</v>
      </c>
      <c r="E146" s="236" t="s">
        <v>1</v>
      </c>
      <c r="F146" s="237" t="s">
        <v>151</v>
      </c>
      <c r="G146" s="235"/>
      <c r="H146" s="238">
        <v>0.978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150</v>
      </c>
      <c r="AU146" s="244" t="s">
        <v>83</v>
      </c>
      <c r="AV146" s="13" t="s">
        <v>83</v>
      </c>
      <c r="AW146" s="13" t="s">
        <v>30</v>
      </c>
      <c r="AX146" s="13" t="s">
        <v>81</v>
      </c>
      <c r="AY146" s="244" t="s">
        <v>138</v>
      </c>
    </row>
    <row r="147" s="12" customFormat="1" ht="22.8" customHeight="1">
      <c r="A147" s="12"/>
      <c r="B147" s="200"/>
      <c r="C147" s="201"/>
      <c r="D147" s="202" t="s">
        <v>72</v>
      </c>
      <c r="E147" s="214" t="s">
        <v>152</v>
      </c>
      <c r="F147" s="214" t="s">
        <v>153</v>
      </c>
      <c r="G147" s="201"/>
      <c r="H147" s="201"/>
      <c r="I147" s="204"/>
      <c r="J147" s="215">
        <f>BK147</f>
        <v>0</v>
      </c>
      <c r="K147" s="201"/>
      <c r="L147" s="206"/>
      <c r="M147" s="207"/>
      <c r="N147" s="208"/>
      <c r="O147" s="208"/>
      <c r="P147" s="209">
        <f>SUM(P148:P159)</f>
        <v>0</v>
      </c>
      <c r="Q147" s="208"/>
      <c r="R147" s="209">
        <f>SUM(R148:R159)</f>
        <v>0.40773999999999992</v>
      </c>
      <c r="S147" s="208"/>
      <c r="T147" s="210">
        <f>SUM(T148:T159)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1" t="s">
        <v>81</v>
      </c>
      <c r="AT147" s="212" t="s">
        <v>72</v>
      </c>
      <c r="AU147" s="212" t="s">
        <v>81</v>
      </c>
      <c r="AY147" s="211" t="s">
        <v>138</v>
      </c>
      <c r="BK147" s="213">
        <f>SUM(BK148:BK159)</f>
        <v>0</v>
      </c>
    </row>
    <row r="148" s="2" customFormat="1" ht="24.15" customHeight="1">
      <c r="A148" s="36"/>
      <c r="B148" s="37"/>
      <c r="C148" s="216" t="s">
        <v>83</v>
      </c>
      <c r="D148" s="216" t="s">
        <v>141</v>
      </c>
      <c r="E148" s="217" t="s">
        <v>154</v>
      </c>
      <c r="F148" s="218" t="s">
        <v>155</v>
      </c>
      <c r="G148" s="219" t="s">
        <v>156</v>
      </c>
      <c r="H148" s="220">
        <v>1</v>
      </c>
      <c r="I148" s="221"/>
      <c r="J148" s="222">
        <f>ROUND(I148*H148,2)</f>
        <v>0</v>
      </c>
      <c r="K148" s="218" t="s">
        <v>145</v>
      </c>
      <c r="L148" s="42"/>
      <c r="M148" s="223" t="s">
        <v>1</v>
      </c>
      <c r="N148" s="224" t="s">
        <v>38</v>
      </c>
      <c r="O148" s="89"/>
      <c r="P148" s="225">
        <f>O148*H148</f>
        <v>0</v>
      </c>
      <c r="Q148" s="225">
        <v>0.00735</v>
      </c>
      <c r="R148" s="225">
        <f>Q148*H148</f>
        <v>0.00735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146</v>
      </c>
      <c r="AT148" s="227" t="s">
        <v>141</v>
      </c>
      <c r="AU148" s="227" t="s">
        <v>83</v>
      </c>
      <c r="AY148" s="15" t="s">
        <v>138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81</v>
      </c>
      <c r="BK148" s="228">
        <f>ROUND(I148*H148,2)</f>
        <v>0</v>
      </c>
      <c r="BL148" s="15" t="s">
        <v>146</v>
      </c>
      <c r="BM148" s="227" t="s">
        <v>157</v>
      </c>
    </row>
    <row r="149" s="2" customFormat="1" ht="24.15" customHeight="1">
      <c r="A149" s="36"/>
      <c r="B149" s="37"/>
      <c r="C149" s="216" t="s">
        <v>139</v>
      </c>
      <c r="D149" s="216" t="s">
        <v>141</v>
      </c>
      <c r="E149" s="217" t="s">
        <v>158</v>
      </c>
      <c r="F149" s="218" t="s">
        <v>159</v>
      </c>
      <c r="G149" s="219" t="s">
        <v>160</v>
      </c>
      <c r="H149" s="220">
        <v>3</v>
      </c>
      <c r="I149" s="221"/>
      <c r="J149" s="222">
        <f>ROUND(I149*H149,2)</f>
        <v>0</v>
      </c>
      <c r="K149" s="218" t="s">
        <v>145</v>
      </c>
      <c r="L149" s="42"/>
      <c r="M149" s="223" t="s">
        <v>1</v>
      </c>
      <c r="N149" s="224" t="s">
        <v>38</v>
      </c>
      <c r="O149" s="89"/>
      <c r="P149" s="225">
        <f>O149*H149</f>
        <v>0</v>
      </c>
      <c r="Q149" s="225">
        <v>0.0036</v>
      </c>
      <c r="R149" s="225">
        <f>Q149*H149</f>
        <v>0.0108</v>
      </c>
      <c r="S149" s="225">
        <v>0</v>
      </c>
      <c r="T149" s="22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7" t="s">
        <v>146</v>
      </c>
      <c r="AT149" s="227" t="s">
        <v>141</v>
      </c>
      <c r="AU149" s="227" t="s">
        <v>83</v>
      </c>
      <c r="AY149" s="15" t="s">
        <v>138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5" t="s">
        <v>81</v>
      </c>
      <c r="BK149" s="228">
        <f>ROUND(I149*H149,2)</f>
        <v>0</v>
      </c>
      <c r="BL149" s="15" t="s">
        <v>146</v>
      </c>
      <c r="BM149" s="227" t="s">
        <v>161</v>
      </c>
    </row>
    <row r="150" s="2" customFormat="1">
      <c r="A150" s="36"/>
      <c r="B150" s="37"/>
      <c r="C150" s="38"/>
      <c r="D150" s="229" t="s">
        <v>148</v>
      </c>
      <c r="E150" s="38"/>
      <c r="F150" s="230" t="s">
        <v>162</v>
      </c>
      <c r="G150" s="38"/>
      <c r="H150" s="38"/>
      <c r="I150" s="231"/>
      <c r="J150" s="38"/>
      <c r="K150" s="38"/>
      <c r="L150" s="42"/>
      <c r="M150" s="232"/>
      <c r="N150" s="233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148</v>
      </c>
      <c r="AU150" s="15" t="s">
        <v>83</v>
      </c>
    </row>
    <row r="151" s="2" customFormat="1" ht="24.15" customHeight="1">
      <c r="A151" s="36"/>
      <c r="B151" s="37"/>
      <c r="C151" s="216" t="s">
        <v>146</v>
      </c>
      <c r="D151" s="216" t="s">
        <v>141</v>
      </c>
      <c r="E151" s="217" t="s">
        <v>163</v>
      </c>
      <c r="F151" s="218" t="s">
        <v>164</v>
      </c>
      <c r="G151" s="219" t="s">
        <v>160</v>
      </c>
      <c r="H151" s="220">
        <v>2</v>
      </c>
      <c r="I151" s="221"/>
      <c r="J151" s="222">
        <f>ROUND(I151*H151,2)</f>
        <v>0</v>
      </c>
      <c r="K151" s="218" t="s">
        <v>145</v>
      </c>
      <c r="L151" s="42"/>
      <c r="M151" s="223" t="s">
        <v>1</v>
      </c>
      <c r="N151" s="224" t="s">
        <v>38</v>
      </c>
      <c r="O151" s="89"/>
      <c r="P151" s="225">
        <f>O151*H151</f>
        <v>0</v>
      </c>
      <c r="Q151" s="225">
        <v>0.010200000000000002</v>
      </c>
      <c r="R151" s="225">
        <f>Q151*H151</f>
        <v>0.0204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146</v>
      </c>
      <c r="AT151" s="227" t="s">
        <v>141</v>
      </c>
      <c r="AU151" s="227" t="s">
        <v>83</v>
      </c>
      <c r="AY151" s="15" t="s">
        <v>138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81</v>
      </c>
      <c r="BK151" s="228">
        <f>ROUND(I151*H151,2)</f>
        <v>0</v>
      </c>
      <c r="BL151" s="15" t="s">
        <v>146</v>
      </c>
      <c r="BM151" s="227" t="s">
        <v>165</v>
      </c>
    </row>
    <row r="152" s="2" customFormat="1">
      <c r="A152" s="36"/>
      <c r="B152" s="37"/>
      <c r="C152" s="38"/>
      <c r="D152" s="229" t="s">
        <v>148</v>
      </c>
      <c r="E152" s="38"/>
      <c r="F152" s="230" t="s">
        <v>166</v>
      </c>
      <c r="G152" s="38"/>
      <c r="H152" s="38"/>
      <c r="I152" s="231"/>
      <c r="J152" s="38"/>
      <c r="K152" s="38"/>
      <c r="L152" s="42"/>
      <c r="M152" s="232"/>
      <c r="N152" s="233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148</v>
      </c>
      <c r="AU152" s="15" t="s">
        <v>83</v>
      </c>
    </row>
    <row r="153" s="2" customFormat="1" ht="24.15" customHeight="1">
      <c r="A153" s="36"/>
      <c r="B153" s="37"/>
      <c r="C153" s="216" t="s">
        <v>167</v>
      </c>
      <c r="D153" s="216" t="s">
        <v>141</v>
      </c>
      <c r="E153" s="217" t="s">
        <v>168</v>
      </c>
      <c r="F153" s="218" t="s">
        <v>169</v>
      </c>
      <c r="G153" s="219" t="s">
        <v>160</v>
      </c>
      <c r="H153" s="220">
        <v>2</v>
      </c>
      <c r="I153" s="221"/>
      <c r="J153" s="222">
        <f>ROUND(I153*H153,2)</f>
        <v>0</v>
      </c>
      <c r="K153" s="218" t="s">
        <v>145</v>
      </c>
      <c r="L153" s="42"/>
      <c r="M153" s="223" t="s">
        <v>1</v>
      </c>
      <c r="N153" s="224" t="s">
        <v>38</v>
      </c>
      <c r="O153" s="89"/>
      <c r="P153" s="225">
        <f>O153*H153</f>
        <v>0</v>
      </c>
      <c r="Q153" s="225">
        <v>0.1553</v>
      </c>
      <c r="R153" s="225">
        <f>Q153*H153</f>
        <v>0.3106</v>
      </c>
      <c r="S153" s="225">
        <v>0</v>
      </c>
      <c r="T153" s="22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7" t="s">
        <v>146</v>
      </c>
      <c r="AT153" s="227" t="s">
        <v>141</v>
      </c>
      <c r="AU153" s="227" t="s">
        <v>83</v>
      </c>
      <c r="AY153" s="15" t="s">
        <v>138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5" t="s">
        <v>81</v>
      </c>
      <c r="BK153" s="228">
        <f>ROUND(I153*H153,2)</f>
        <v>0</v>
      </c>
      <c r="BL153" s="15" t="s">
        <v>146</v>
      </c>
      <c r="BM153" s="227" t="s">
        <v>170</v>
      </c>
    </row>
    <row r="154" s="2" customFormat="1">
      <c r="A154" s="36"/>
      <c r="B154" s="37"/>
      <c r="C154" s="38"/>
      <c r="D154" s="229" t="s">
        <v>148</v>
      </c>
      <c r="E154" s="38"/>
      <c r="F154" s="230" t="s">
        <v>171</v>
      </c>
      <c r="G154" s="38"/>
      <c r="H154" s="38"/>
      <c r="I154" s="231"/>
      <c r="J154" s="38"/>
      <c r="K154" s="38"/>
      <c r="L154" s="42"/>
      <c r="M154" s="232"/>
      <c r="N154" s="233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148</v>
      </c>
      <c r="AU154" s="15" t="s">
        <v>83</v>
      </c>
    </row>
    <row r="155" s="2" customFormat="1" ht="24.15" customHeight="1">
      <c r="A155" s="36"/>
      <c r="B155" s="37"/>
      <c r="C155" s="216" t="s">
        <v>152</v>
      </c>
      <c r="D155" s="216" t="s">
        <v>141</v>
      </c>
      <c r="E155" s="217" t="s">
        <v>172</v>
      </c>
      <c r="F155" s="218" t="s">
        <v>173</v>
      </c>
      <c r="G155" s="219" t="s">
        <v>160</v>
      </c>
      <c r="H155" s="220">
        <v>3</v>
      </c>
      <c r="I155" s="221"/>
      <c r="J155" s="222">
        <f>ROUND(I155*H155,2)</f>
        <v>0</v>
      </c>
      <c r="K155" s="218" t="s">
        <v>145</v>
      </c>
      <c r="L155" s="42"/>
      <c r="M155" s="223" t="s">
        <v>1</v>
      </c>
      <c r="N155" s="224" t="s">
        <v>38</v>
      </c>
      <c r="O155" s="89"/>
      <c r="P155" s="225">
        <f>O155*H155</f>
        <v>0</v>
      </c>
      <c r="Q155" s="225">
        <v>0.00386</v>
      </c>
      <c r="R155" s="225">
        <f>Q155*H155</f>
        <v>0.01158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146</v>
      </c>
      <c r="AT155" s="227" t="s">
        <v>141</v>
      </c>
      <c r="AU155" s="227" t="s">
        <v>83</v>
      </c>
      <c r="AY155" s="15" t="s">
        <v>138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81</v>
      </c>
      <c r="BK155" s="228">
        <f>ROUND(I155*H155,2)</f>
        <v>0</v>
      </c>
      <c r="BL155" s="15" t="s">
        <v>146</v>
      </c>
      <c r="BM155" s="227" t="s">
        <v>174</v>
      </c>
    </row>
    <row r="156" s="2" customFormat="1" ht="24.15" customHeight="1">
      <c r="A156" s="36"/>
      <c r="B156" s="37"/>
      <c r="C156" s="216" t="s">
        <v>175</v>
      </c>
      <c r="D156" s="216" t="s">
        <v>141</v>
      </c>
      <c r="E156" s="217" t="s">
        <v>176</v>
      </c>
      <c r="F156" s="218" t="s">
        <v>177</v>
      </c>
      <c r="G156" s="219" t="s">
        <v>160</v>
      </c>
      <c r="H156" s="220">
        <v>4</v>
      </c>
      <c r="I156" s="221"/>
      <c r="J156" s="222">
        <f>ROUND(I156*H156,2)</f>
        <v>0</v>
      </c>
      <c r="K156" s="218" t="s">
        <v>145</v>
      </c>
      <c r="L156" s="42"/>
      <c r="M156" s="223" t="s">
        <v>1</v>
      </c>
      <c r="N156" s="224" t="s">
        <v>38</v>
      </c>
      <c r="O156" s="89"/>
      <c r="P156" s="225">
        <f>O156*H156</f>
        <v>0</v>
      </c>
      <c r="Q156" s="225">
        <v>0.0107</v>
      </c>
      <c r="R156" s="225">
        <f>Q156*H156</f>
        <v>0.042799999999999992</v>
      </c>
      <c r="S156" s="225">
        <v>0</v>
      </c>
      <c r="T156" s="22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7" t="s">
        <v>146</v>
      </c>
      <c r="AT156" s="227" t="s">
        <v>141</v>
      </c>
      <c r="AU156" s="227" t="s">
        <v>83</v>
      </c>
      <c r="AY156" s="15" t="s">
        <v>138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5" t="s">
        <v>81</v>
      </c>
      <c r="BK156" s="228">
        <f>ROUND(I156*H156,2)</f>
        <v>0</v>
      </c>
      <c r="BL156" s="15" t="s">
        <v>146</v>
      </c>
      <c r="BM156" s="227" t="s">
        <v>178</v>
      </c>
    </row>
    <row r="157" s="2" customFormat="1">
      <c r="A157" s="36"/>
      <c r="B157" s="37"/>
      <c r="C157" s="38"/>
      <c r="D157" s="229" t="s">
        <v>148</v>
      </c>
      <c r="E157" s="38"/>
      <c r="F157" s="230" t="s">
        <v>179</v>
      </c>
      <c r="G157" s="38"/>
      <c r="H157" s="38"/>
      <c r="I157" s="231"/>
      <c r="J157" s="38"/>
      <c r="K157" s="38"/>
      <c r="L157" s="42"/>
      <c r="M157" s="232"/>
      <c r="N157" s="233"/>
      <c r="O157" s="89"/>
      <c r="P157" s="89"/>
      <c r="Q157" s="89"/>
      <c r="R157" s="89"/>
      <c r="S157" s="89"/>
      <c r="T157" s="90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148</v>
      </c>
      <c r="AU157" s="15" t="s">
        <v>83</v>
      </c>
    </row>
    <row r="158" s="2" customFormat="1" ht="24.15" customHeight="1">
      <c r="A158" s="36"/>
      <c r="B158" s="37"/>
      <c r="C158" s="216" t="s">
        <v>180</v>
      </c>
      <c r="D158" s="216" t="s">
        <v>141</v>
      </c>
      <c r="E158" s="217" t="s">
        <v>181</v>
      </c>
      <c r="F158" s="218" t="s">
        <v>182</v>
      </c>
      <c r="G158" s="219" t="s">
        <v>160</v>
      </c>
      <c r="H158" s="220">
        <v>1</v>
      </c>
      <c r="I158" s="221"/>
      <c r="J158" s="222">
        <f>ROUND(I158*H158,2)</f>
        <v>0</v>
      </c>
      <c r="K158" s="218" t="s">
        <v>145</v>
      </c>
      <c r="L158" s="42"/>
      <c r="M158" s="223" t="s">
        <v>1</v>
      </c>
      <c r="N158" s="224" t="s">
        <v>38</v>
      </c>
      <c r="O158" s="89"/>
      <c r="P158" s="225">
        <f>O158*H158</f>
        <v>0</v>
      </c>
      <c r="Q158" s="225">
        <v>0.00421</v>
      </c>
      <c r="R158" s="225">
        <f>Q158*H158</f>
        <v>0.00421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146</v>
      </c>
      <c r="AT158" s="227" t="s">
        <v>141</v>
      </c>
      <c r="AU158" s="227" t="s">
        <v>83</v>
      </c>
      <c r="AY158" s="15" t="s">
        <v>138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81</v>
      </c>
      <c r="BK158" s="228">
        <f>ROUND(I158*H158,2)</f>
        <v>0</v>
      </c>
      <c r="BL158" s="15" t="s">
        <v>146</v>
      </c>
      <c r="BM158" s="227" t="s">
        <v>183</v>
      </c>
    </row>
    <row r="159" s="2" customFormat="1">
      <c r="A159" s="36"/>
      <c r="B159" s="37"/>
      <c r="C159" s="38"/>
      <c r="D159" s="229" t="s">
        <v>148</v>
      </c>
      <c r="E159" s="38"/>
      <c r="F159" s="230" t="s">
        <v>184</v>
      </c>
      <c r="G159" s="38"/>
      <c r="H159" s="38"/>
      <c r="I159" s="231"/>
      <c r="J159" s="38"/>
      <c r="K159" s="38"/>
      <c r="L159" s="42"/>
      <c r="M159" s="232"/>
      <c r="N159" s="233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148</v>
      </c>
      <c r="AU159" s="15" t="s">
        <v>83</v>
      </c>
    </row>
    <row r="160" s="12" customFormat="1" ht="22.8" customHeight="1">
      <c r="A160" s="12"/>
      <c r="B160" s="200"/>
      <c r="C160" s="201"/>
      <c r="D160" s="202" t="s">
        <v>72</v>
      </c>
      <c r="E160" s="214" t="s">
        <v>185</v>
      </c>
      <c r="F160" s="214" t="s">
        <v>186</v>
      </c>
      <c r="G160" s="201"/>
      <c r="H160" s="201"/>
      <c r="I160" s="204"/>
      <c r="J160" s="215">
        <f>BK160</f>
        <v>0</v>
      </c>
      <c r="K160" s="201"/>
      <c r="L160" s="206"/>
      <c r="M160" s="207"/>
      <c r="N160" s="208"/>
      <c r="O160" s="208"/>
      <c r="P160" s="209">
        <f>SUM(P161:P165)</f>
        <v>0</v>
      </c>
      <c r="Q160" s="208"/>
      <c r="R160" s="209">
        <f>SUM(R161:R165)</f>
        <v>0</v>
      </c>
      <c r="S160" s="208"/>
      <c r="T160" s="210">
        <f>SUM(T161:T165)</f>
        <v>1.5199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1" t="s">
        <v>81</v>
      </c>
      <c r="AT160" s="212" t="s">
        <v>72</v>
      </c>
      <c r="AU160" s="212" t="s">
        <v>81</v>
      </c>
      <c r="AY160" s="211" t="s">
        <v>138</v>
      </c>
      <c r="BK160" s="213">
        <f>SUM(BK161:BK165)</f>
        <v>0</v>
      </c>
    </row>
    <row r="161" s="2" customFormat="1" ht="33" customHeight="1">
      <c r="A161" s="36"/>
      <c r="B161" s="37"/>
      <c r="C161" s="216" t="s">
        <v>185</v>
      </c>
      <c r="D161" s="216" t="s">
        <v>141</v>
      </c>
      <c r="E161" s="217" t="s">
        <v>187</v>
      </c>
      <c r="F161" s="218" t="s">
        <v>188</v>
      </c>
      <c r="G161" s="219" t="s">
        <v>144</v>
      </c>
      <c r="H161" s="220">
        <v>0.9</v>
      </c>
      <c r="I161" s="221"/>
      <c r="J161" s="222">
        <f>ROUND(I161*H161,2)</f>
        <v>0</v>
      </c>
      <c r="K161" s="218" t="s">
        <v>145</v>
      </c>
      <c r="L161" s="42"/>
      <c r="M161" s="223" t="s">
        <v>1</v>
      </c>
      <c r="N161" s="224" t="s">
        <v>38</v>
      </c>
      <c r="O161" s="89"/>
      <c r="P161" s="225">
        <f>O161*H161</f>
        <v>0</v>
      </c>
      <c r="Q161" s="225">
        <v>0</v>
      </c>
      <c r="R161" s="225">
        <f>Q161*H161</f>
        <v>0</v>
      </c>
      <c r="S161" s="225">
        <v>1.671</v>
      </c>
      <c r="T161" s="226">
        <f>S161*H161</f>
        <v>1.5039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146</v>
      </c>
      <c r="AT161" s="227" t="s">
        <v>141</v>
      </c>
      <c r="AU161" s="227" t="s">
        <v>83</v>
      </c>
      <c r="AY161" s="15" t="s">
        <v>138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81</v>
      </c>
      <c r="BK161" s="228">
        <f>ROUND(I161*H161,2)</f>
        <v>0</v>
      </c>
      <c r="BL161" s="15" t="s">
        <v>146</v>
      </c>
      <c r="BM161" s="227" t="s">
        <v>189</v>
      </c>
    </row>
    <row r="162" s="2" customFormat="1">
      <c r="A162" s="36"/>
      <c r="B162" s="37"/>
      <c r="C162" s="38"/>
      <c r="D162" s="229" t="s">
        <v>148</v>
      </c>
      <c r="E162" s="38"/>
      <c r="F162" s="230" t="s">
        <v>190</v>
      </c>
      <c r="G162" s="38"/>
      <c r="H162" s="38"/>
      <c r="I162" s="231"/>
      <c r="J162" s="38"/>
      <c r="K162" s="38"/>
      <c r="L162" s="42"/>
      <c r="M162" s="232"/>
      <c r="N162" s="233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148</v>
      </c>
      <c r="AU162" s="15" t="s">
        <v>83</v>
      </c>
    </row>
    <row r="163" s="13" customFormat="1">
      <c r="A163" s="13"/>
      <c r="B163" s="234"/>
      <c r="C163" s="235"/>
      <c r="D163" s="229" t="s">
        <v>150</v>
      </c>
      <c r="E163" s="236" t="s">
        <v>1</v>
      </c>
      <c r="F163" s="237" t="s">
        <v>191</v>
      </c>
      <c r="G163" s="235"/>
      <c r="H163" s="238">
        <v>0.9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150</v>
      </c>
      <c r="AU163" s="244" t="s">
        <v>83</v>
      </c>
      <c r="AV163" s="13" t="s">
        <v>83</v>
      </c>
      <c r="AW163" s="13" t="s">
        <v>30</v>
      </c>
      <c r="AX163" s="13" t="s">
        <v>81</v>
      </c>
      <c r="AY163" s="244" t="s">
        <v>138</v>
      </c>
    </row>
    <row r="164" s="2" customFormat="1" ht="24.15" customHeight="1">
      <c r="A164" s="36"/>
      <c r="B164" s="37"/>
      <c r="C164" s="216" t="s">
        <v>192</v>
      </c>
      <c r="D164" s="216" t="s">
        <v>141</v>
      </c>
      <c r="E164" s="217" t="s">
        <v>193</v>
      </c>
      <c r="F164" s="218" t="s">
        <v>194</v>
      </c>
      <c r="G164" s="219" t="s">
        <v>160</v>
      </c>
      <c r="H164" s="220">
        <v>1</v>
      </c>
      <c r="I164" s="221"/>
      <c r="J164" s="222">
        <f>ROUND(I164*H164,2)</f>
        <v>0</v>
      </c>
      <c r="K164" s="218" t="s">
        <v>145</v>
      </c>
      <c r="L164" s="42"/>
      <c r="M164" s="223" t="s">
        <v>1</v>
      </c>
      <c r="N164" s="224" t="s">
        <v>38</v>
      </c>
      <c r="O164" s="89"/>
      <c r="P164" s="225">
        <f>O164*H164</f>
        <v>0</v>
      </c>
      <c r="Q164" s="225">
        <v>0</v>
      </c>
      <c r="R164" s="225">
        <f>Q164*H164</f>
        <v>0</v>
      </c>
      <c r="S164" s="225">
        <v>0.016</v>
      </c>
      <c r="T164" s="226">
        <f>S164*H164</f>
        <v>0.016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7" t="s">
        <v>146</v>
      </c>
      <c r="AT164" s="227" t="s">
        <v>141</v>
      </c>
      <c r="AU164" s="227" t="s">
        <v>83</v>
      </c>
      <c r="AY164" s="15" t="s">
        <v>138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5" t="s">
        <v>81</v>
      </c>
      <c r="BK164" s="228">
        <f>ROUND(I164*H164,2)</f>
        <v>0</v>
      </c>
      <c r="BL164" s="15" t="s">
        <v>146</v>
      </c>
      <c r="BM164" s="227" t="s">
        <v>195</v>
      </c>
    </row>
    <row r="165" s="2" customFormat="1">
      <c r="A165" s="36"/>
      <c r="B165" s="37"/>
      <c r="C165" s="38"/>
      <c r="D165" s="229" t="s">
        <v>148</v>
      </c>
      <c r="E165" s="38"/>
      <c r="F165" s="230" t="s">
        <v>196</v>
      </c>
      <c r="G165" s="38"/>
      <c r="H165" s="38"/>
      <c r="I165" s="231"/>
      <c r="J165" s="38"/>
      <c r="K165" s="38"/>
      <c r="L165" s="42"/>
      <c r="M165" s="232"/>
      <c r="N165" s="233"/>
      <c r="O165" s="89"/>
      <c r="P165" s="89"/>
      <c r="Q165" s="89"/>
      <c r="R165" s="89"/>
      <c r="S165" s="89"/>
      <c r="T165" s="90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148</v>
      </c>
      <c r="AU165" s="15" t="s">
        <v>83</v>
      </c>
    </row>
    <row r="166" s="12" customFormat="1" ht="22.8" customHeight="1">
      <c r="A166" s="12"/>
      <c r="B166" s="200"/>
      <c r="C166" s="201"/>
      <c r="D166" s="202" t="s">
        <v>72</v>
      </c>
      <c r="E166" s="214" t="s">
        <v>197</v>
      </c>
      <c r="F166" s="214" t="s">
        <v>198</v>
      </c>
      <c r="G166" s="201"/>
      <c r="H166" s="201"/>
      <c r="I166" s="204"/>
      <c r="J166" s="215">
        <f>BK166</f>
        <v>0</v>
      </c>
      <c r="K166" s="201"/>
      <c r="L166" s="206"/>
      <c r="M166" s="207"/>
      <c r="N166" s="208"/>
      <c r="O166" s="208"/>
      <c r="P166" s="209">
        <f>SUM(P167:P173)</f>
        <v>0</v>
      </c>
      <c r="Q166" s="208"/>
      <c r="R166" s="209">
        <f>SUM(R167:R173)</f>
        <v>0</v>
      </c>
      <c r="S166" s="208"/>
      <c r="T166" s="210">
        <f>SUM(T167:T173)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1" t="s">
        <v>81</v>
      </c>
      <c r="AT166" s="212" t="s">
        <v>72</v>
      </c>
      <c r="AU166" s="212" t="s">
        <v>81</v>
      </c>
      <c r="AY166" s="211" t="s">
        <v>138</v>
      </c>
      <c r="BK166" s="213">
        <f>SUM(BK167:BK173)</f>
        <v>0</v>
      </c>
    </row>
    <row r="167" s="2" customFormat="1" ht="24.15" customHeight="1">
      <c r="A167" s="36"/>
      <c r="B167" s="37"/>
      <c r="C167" s="216" t="s">
        <v>199</v>
      </c>
      <c r="D167" s="216" t="s">
        <v>141</v>
      </c>
      <c r="E167" s="217" t="s">
        <v>200</v>
      </c>
      <c r="F167" s="218" t="s">
        <v>201</v>
      </c>
      <c r="G167" s="219" t="s">
        <v>202</v>
      </c>
      <c r="H167" s="220">
        <v>10.923</v>
      </c>
      <c r="I167" s="221"/>
      <c r="J167" s="222">
        <f>ROUND(I167*H167,2)</f>
        <v>0</v>
      </c>
      <c r="K167" s="218" t="s">
        <v>145</v>
      </c>
      <c r="L167" s="42"/>
      <c r="M167" s="223" t="s">
        <v>1</v>
      </c>
      <c r="N167" s="224" t="s">
        <v>38</v>
      </c>
      <c r="O167" s="89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146</v>
      </c>
      <c r="AT167" s="227" t="s">
        <v>141</v>
      </c>
      <c r="AU167" s="227" t="s">
        <v>83</v>
      </c>
      <c r="AY167" s="15" t="s">
        <v>138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81</v>
      </c>
      <c r="BK167" s="228">
        <f>ROUND(I167*H167,2)</f>
        <v>0</v>
      </c>
      <c r="BL167" s="15" t="s">
        <v>146</v>
      </c>
      <c r="BM167" s="227" t="s">
        <v>203</v>
      </c>
    </row>
    <row r="168" s="2" customFormat="1" ht="33" customHeight="1">
      <c r="A168" s="36"/>
      <c r="B168" s="37"/>
      <c r="C168" s="216" t="s">
        <v>8</v>
      </c>
      <c r="D168" s="216" t="s">
        <v>141</v>
      </c>
      <c r="E168" s="217" t="s">
        <v>204</v>
      </c>
      <c r="F168" s="218" t="s">
        <v>205</v>
      </c>
      <c r="G168" s="219" t="s">
        <v>202</v>
      </c>
      <c r="H168" s="220">
        <v>21.846</v>
      </c>
      <c r="I168" s="221"/>
      <c r="J168" s="222">
        <f>ROUND(I168*H168,2)</f>
        <v>0</v>
      </c>
      <c r="K168" s="218" t="s">
        <v>145</v>
      </c>
      <c r="L168" s="42"/>
      <c r="M168" s="223" t="s">
        <v>1</v>
      </c>
      <c r="N168" s="224" t="s">
        <v>38</v>
      </c>
      <c r="O168" s="89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7" t="s">
        <v>146</v>
      </c>
      <c r="AT168" s="227" t="s">
        <v>141</v>
      </c>
      <c r="AU168" s="227" t="s">
        <v>83</v>
      </c>
      <c r="AY168" s="15" t="s">
        <v>138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5" t="s">
        <v>81</v>
      </c>
      <c r="BK168" s="228">
        <f>ROUND(I168*H168,2)</f>
        <v>0</v>
      </c>
      <c r="BL168" s="15" t="s">
        <v>146</v>
      </c>
      <c r="BM168" s="227" t="s">
        <v>206</v>
      </c>
    </row>
    <row r="169" s="13" customFormat="1">
      <c r="A169" s="13"/>
      <c r="B169" s="234"/>
      <c r="C169" s="235"/>
      <c r="D169" s="229" t="s">
        <v>150</v>
      </c>
      <c r="E169" s="235"/>
      <c r="F169" s="237" t="s">
        <v>207</v>
      </c>
      <c r="G169" s="235"/>
      <c r="H169" s="238">
        <v>21.846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150</v>
      </c>
      <c r="AU169" s="244" t="s">
        <v>83</v>
      </c>
      <c r="AV169" s="13" t="s">
        <v>83</v>
      </c>
      <c r="AW169" s="13" t="s">
        <v>4</v>
      </c>
      <c r="AX169" s="13" t="s">
        <v>81</v>
      </c>
      <c r="AY169" s="244" t="s">
        <v>138</v>
      </c>
    </row>
    <row r="170" s="2" customFormat="1" ht="24.15" customHeight="1">
      <c r="A170" s="36"/>
      <c r="B170" s="37"/>
      <c r="C170" s="216" t="s">
        <v>208</v>
      </c>
      <c r="D170" s="216" t="s">
        <v>141</v>
      </c>
      <c r="E170" s="217" t="s">
        <v>209</v>
      </c>
      <c r="F170" s="218" t="s">
        <v>210</v>
      </c>
      <c r="G170" s="219" t="s">
        <v>202</v>
      </c>
      <c r="H170" s="220">
        <v>10.923</v>
      </c>
      <c r="I170" s="221"/>
      <c r="J170" s="222">
        <f>ROUND(I170*H170,2)</f>
        <v>0</v>
      </c>
      <c r="K170" s="218" t="s">
        <v>145</v>
      </c>
      <c r="L170" s="42"/>
      <c r="M170" s="223" t="s">
        <v>1</v>
      </c>
      <c r="N170" s="224" t="s">
        <v>38</v>
      </c>
      <c r="O170" s="89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7" t="s">
        <v>146</v>
      </c>
      <c r="AT170" s="227" t="s">
        <v>141</v>
      </c>
      <c r="AU170" s="227" t="s">
        <v>83</v>
      </c>
      <c r="AY170" s="15" t="s">
        <v>138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5" t="s">
        <v>81</v>
      </c>
      <c r="BK170" s="228">
        <f>ROUND(I170*H170,2)</f>
        <v>0</v>
      </c>
      <c r="BL170" s="15" t="s">
        <v>146</v>
      </c>
      <c r="BM170" s="227" t="s">
        <v>211</v>
      </c>
    </row>
    <row r="171" s="2" customFormat="1" ht="24.15" customHeight="1">
      <c r="A171" s="36"/>
      <c r="B171" s="37"/>
      <c r="C171" s="216" t="s">
        <v>212</v>
      </c>
      <c r="D171" s="216" t="s">
        <v>141</v>
      </c>
      <c r="E171" s="217" t="s">
        <v>213</v>
      </c>
      <c r="F171" s="218" t="s">
        <v>214</v>
      </c>
      <c r="G171" s="219" t="s">
        <v>202</v>
      </c>
      <c r="H171" s="220">
        <v>207.537</v>
      </c>
      <c r="I171" s="221"/>
      <c r="J171" s="222">
        <f>ROUND(I171*H171,2)</f>
        <v>0</v>
      </c>
      <c r="K171" s="218" t="s">
        <v>145</v>
      </c>
      <c r="L171" s="42"/>
      <c r="M171" s="223" t="s">
        <v>1</v>
      </c>
      <c r="N171" s="224" t="s">
        <v>38</v>
      </c>
      <c r="O171" s="89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7" t="s">
        <v>146</v>
      </c>
      <c r="AT171" s="227" t="s">
        <v>141</v>
      </c>
      <c r="AU171" s="227" t="s">
        <v>83</v>
      </c>
      <c r="AY171" s="15" t="s">
        <v>138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5" t="s">
        <v>81</v>
      </c>
      <c r="BK171" s="228">
        <f>ROUND(I171*H171,2)</f>
        <v>0</v>
      </c>
      <c r="BL171" s="15" t="s">
        <v>146</v>
      </c>
      <c r="BM171" s="227" t="s">
        <v>215</v>
      </c>
    </row>
    <row r="172" s="13" customFormat="1">
      <c r="A172" s="13"/>
      <c r="B172" s="234"/>
      <c r="C172" s="235"/>
      <c r="D172" s="229" t="s">
        <v>150</v>
      </c>
      <c r="E172" s="235"/>
      <c r="F172" s="237" t="s">
        <v>216</v>
      </c>
      <c r="G172" s="235"/>
      <c r="H172" s="238">
        <v>207.537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150</v>
      </c>
      <c r="AU172" s="244" t="s">
        <v>83</v>
      </c>
      <c r="AV172" s="13" t="s">
        <v>83</v>
      </c>
      <c r="AW172" s="13" t="s">
        <v>4</v>
      </c>
      <c r="AX172" s="13" t="s">
        <v>81</v>
      </c>
      <c r="AY172" s="244" t="s">
        <v>138</v>
      </c>
    </row>
    <row r="173" s="2" customFormat="1" ht="33" customHeight="1">
      <c r="A173" s="36"/>
      <c r="B173" s="37"/>
      <c r="C173" s="216" t="s">
        <v>217</v>
      </c>
      <c r="D173" s="216" t="s">
        <v>141</v>
      </c>
      <c r="E173" s="217" t="s">
        <v>218</v>
      </c>
      <c r="F173" s="218" t="s">
        <v>219</v>
      </c>
      <c r="G173" s="219" t="s">
        <v>202</v>
      </c>
      <c r="H173" s="220">
        <v>9.728</v>
      </c>
      <c r="I173" s="221"/>
      <c r="J173" s="222">
        <f>ROUND(I173*H173,2)</f>
        <v>0</v>
      </c>
      <c r="K173" s="218" t="s">
        <v>145</v>
      </c>
      <c r="L173" s="42"/>
      <c r="M173" s="223" t="s">
        <v>1</v>
      </c>
      <c r="N173" s="224" t="s">
        <v>38</v>
      </c>
      <c r="O173" s="89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7" t="s">
        <v>146</v>
      </c>
      <c r="AT173" s="227" t="s">
        <v>141</v>
      </c>
      <c r="AU173" s="227" t="s">
        <v>83</v>
      </c>
      <c r="AY173" s="15" t="s">
        <v>138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5" t="s">
        <v>81</v>
      </c>
      <c r="BK173" s="228">
        <f>ROUND(I173*H173,2)</f>
        <v>0</v>
      </c>
      <c r="BL173" s="15" t="s">
        <v>146</v>
      </c>
      <c r="BM173" s="227" t="s">
        <v>220</v>
      </c>
    </row>
    <row r="174" s="12" customFormat="1" ht="22.8" customHeight="1">
      <c r="A174" s="12"/>
      <c r="B174" s="200"/>
      <c r="C174" s="201"/>
      <c r="D174" s="202" t="s">
        <v>72</v>
      </c>
      <c r="E174" s="214" t="s">
        <v>221</v>
      </c>
      <c r="F174" s="214" t="s">
        <v>222</v>
      </c>
      <c r="G174" s="201"/>
      <c r="H174" s="201"/>
      <c r="I174" s="204"/>
      <c r="J174" s="215">
        <f>BK174</f>
        <v>0</v>
      </c>
      <c r="K174" s="201"/>
      <c r="L174" s="206"/>
      <c r="M174" s="207"/>
      <c r="N174" s="208"/>
      <c r="O174" s="208"/>
      <c r="P174" s="209">
        <f>P175</f>
        <v>0</v>
      </c>
      <c r="Q174" s="208"/>
      <c r="R174" s="209">
        <f>R175</f>
        <v>0</v>
      </c>
      <c r="S174" s="208"/>
      <c r="T174" s="210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1" t="s">
        <v>81</v>
      </c>
      <c r="AT174" s="212" t="s">
        <v>72</v>
      </c>
      <c r="AU174" s="212" t="s">
        <v>81</v>
      </c>
      <c r="AY174" s="211" t="s">
        <v>138</v>
      </c>
      <c r="BK174" s="213">
        <f>BK175</f>
        <v>0</v>
      </c>
    </row>
    <row r="175" s="2" customFormat="1" ht="21.75" customHeight="1">
      <c r="A175" s="36"/>
      <c r="B175" s="37"/>
      <c r="C175" s="216" t="s">
        <v>223</v>
      </c>
      <c r="D175" s="216" t="s">
        <v>141</v>
      </c>
      <c r="E175" s="217" t="s">
        <v>224</v>
      </c>
      <c r="F175" s="218" t="s">
        <v>225</v>
      </c>
      <c r="G175" s="219" t="s">
        <v>202</v>
      </c>
      <c r="H175" s="220">
        <v>2.034</v>
      </c>
      <c r="I175" s="221"/>
      <c r="J175" s="222">
        <f>ROUND(I175*H175,2)</f>
        <v>0</v>
      </c>
      <c r="K175" s="218" t="s">
        <v>145</v>
      </c>
      <c r="L175" s="42"/>
      <c r="M175" s="223" t="s">
        <v>1</v>
      </c>
      <c r="N175" s="224" t="s">
        <v>38</v>
      </c>
      <c r="O175" s="89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7" t="s">
        <v>146</v>
      </c>
      <c r="AT175" s="227" t="s">
        <v>141</v>
      </c>
      <c r="AU175" s="227" t="s">
        <v>83</v>
      </c>
      <c r="AY175" s="15" t="s">
        <v>138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5" t="s">
        <v>81</v>
      </c>
      <c r="BK175" s="228">
        <f>ROUND(I175*H175,2)</f>
        <v>0</v>
      </c>
      <c r="BL175" s="15" t="s">
        <v>146</v>
      </c>
      <c r="BM175" s="227" t="s">
        <v>226</v>
      </c>
    </row>
    <row r="176" s="12" customFormat="1" ht="25.92" customHeight="1">
      <c r="A176" s="12"/>
      <c r="B176" s="200"/>
      <c r="C176" s="201"/>
      <c r="D176" s="202" t="s">
        <v>72</v>
      </c>
      <c r="E176" s="203" t="s">
        <v>227</v>
      </c>
      <c r="F176" s="203" t="s">
        <v>228</v>
      </c>
      <c r="G176" s="201"/>
      <c r="H176" s="201"/>
      <c r="I176" s="204"/>
      <c r="J176" s="205">
        <f>BK176</f>
        <v>0</v>
      </c>
      <c r="K176" s="201"/>
      <c r="L176" s="206"/>
      <c r="M176" s="207"/>
      <c r="N176" s="208"/>
      <c r="O176" s="208"/>
      <c r="P176" s="209">
        <f>P177+P214+P223+P271+P308+P312+P360+P410+P438+P500+P510+P514+P525+P536+P561</f>
        <v>0</v>
      </c>
      <c r="Q176" s="208"/>
      <c r="R176" s="209">
        <f>R177+R214+R223+R271+R308+R312+R360+R410+R438+R500+R510+R514+R525+R536+R561</f>
        <v>4.3410969</v>
      </c>
      <c r="S176" s="208"/>
      <c r="T176" s="210">
        <f>T177+T214+T223+T271+T308+T312+T360+T410+T438+T500+T510+T514+T525+T536+T561</f>
        <v>9.40269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1" t="s">
        <v>83</v>
      </c>
      <c r="AT176" s="212" t="s">
        <v>72</v>
      </c>
      <c r="AU176" s="212" t="s">
        <v>73</v>
      </c>
      <c r="AY176" s="211" t="s">
        <v>138</v>
      </c>
      <c r="BK176" s="213">
        <f>BK177+BK214+BK223+BK271+BK308+BK312+BK360+BK410+BK438+BK500+BK510+BK514+BK525+BK536+BK561</f>
        <v>0</v>
      </c>
    </row>
    <row r="177" s="12" customFormat="1" ht="22.8" customHeight="1">
      <c r="A177" s="12"/>
      <c r="B177" s="200"/>
      <c r="C177" s="201"/>
      <c r="D177" s="202" t="s">
        <v>72</v>
      </c>
      <c r="E177" s="214" t="s">
        <v>229</v>
      </c>
      <c r="F177" s="214" t="s">
        <v>230</v>
      </c>
      <c r="G177" s="201"/>
      <c r="H177" s="201"/>
      <c r="I177" s="204"/>
      <c r="J177" s="215">
        <f>BK177</f>
        <v>0</v>
      </c>
      <c r="K177" s="201"/>
      <c r="L177" s="206"/>
      <c r="M177" s="207"/>
      <c r="N177" s="208"/>
      <c r="O177" s="208"/>
      <c r="P177" s="209">
        <f>SUM(P178:P213)</f>
        <v>0</v>
      </c>
      <c r="Q177" s="208"/>
      <c r="R177" s="209">
        <f>SUM(R178:R213)</f>
        <v>0.16143999999999997</v>
      </c>
      <c r="S177" s="208"/>
      <c r="T177" s="210">
        <f>SUM(T178:T213)</f>
        <v>0.05124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1" t="s">
        <v>83</v>
      </c>
      <c r="AT177" s="212" t="s">
        <v>72</v>
      </c>
      <c r="AU177" s="212" t="s">
        <v>81</v>
      </c>
      <c r="AY177" s="211" t="s">
        <v>138</v>
      </c>
      <c r="BK177" s="213">
        <f>SUM(BK178:BK213)</f>
        <v>0</v>
      </c>
    </row>
    <row r="178" s="2" customFormat="1" ht="24.15" customHeight="1">
      <c r="A178" s="36"/>
      <c r="B178" s="37"/>
      <c r="C178" s="216" t="s">
        <v>231</v>
      </c>
      <c r="D178" s="216" t="s">
        <v>141</v>
      </c>
      <c r="E178" s="217" t="s">
        <v>232</v>
      </c>
      <c r="F178" s="218" t="s">
        <v>233</v>
      </c>
      <c r="G178" s="219" t="s">
        <v>234</v>
      </c>
      <c r="H178" s="220">
        <v>122</v>
      </c>
      <c r="I178" s="221"/>
      <c r="J178" s="222">
        <f>ROUND(I178*H178,2)</f>
        <v>0</v>
      </c>
      <c r="K178" s="218" t="s">
        <v>145</v>
      </c>
      <c r="L178" s="42"/>
      <c r="M178" s="223" t="s">
        <v>1</v>
      </c>
      <c r="N178" s="224" t="s">
        <v>38</v>
      </c>
      <c r="O178" s="89"/>
      <c r="P178" s="225">
        <f>O178*H178</f>
        <v>0</v>
      </c>
      <c r="Q178" s="225">
        <v>0</v>
      </c>
      <c r="R178" s="225">
        <f>Q178*H178</f>
        <v>0</v>
      </c>
      <c r="S178" s="225">
        <v>0.00042</v>
      </c>
      <c r="T178" s="226">
        <f>S178*H178</f>
        <v>0.05124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7" t="s">
        <v>223</v>
      </c>
      <c r="AT178" s="227" t="s">
        <v>141</v>
      </c>
      <c r="AU178" s="227" t="s">
        <v>83</v>
      </c>
      <c r="AY178" s="15" t="s">
        <v>138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5" t="s">
        <v>81</v>
      </c>
      <c r="BK178" s="228">
        <f>ROUND(I178*H178,2)</f>
        <v>0</v>
      </c>
      <c r="BL178" s="15" t="s">
        <v>223</v>
      </c>
      <c r="BM178" s="227" t="s">
        <v>235</v>
      </c>
    </row>
    <row r="179" s="2" customFormat="1" ht="33" customHeight="1">
      <c r="A179" s="36"/>
      <c r="B179" s="37"/>
      <c r="C179" s="216" t="s">
        <v>236</v>
      </c>
      <c r="D179" s="216" t="s">
        <v>141</v>
      </c>
      <c r="E179" s="217" t="s">
        <v>237</v>
      </c>
      <c r="F179" s="218" t="s">
        <v>238</v>
      </c>
      <c r="G179" s="219" t="s">
        <v>234</v>
      </c>
      <c r="H179" s="220">
        <v>78</v>
      </c>
      <c r="I179" s="221"/>
      <c r="J179" s="222">
        <f>ROUND(I179*H179,2)</f>
        <v>0</v>
      </c>
      <c r="K179" s="218" t="s">
        <v>145</v>
      </c>
      <c r="L179" s="42"/>
      <c r="M179" s="223" t="s">
        <v>1</v>
      </c>
      <c r="N179" s="224" t="s">
        <v>38</v>
      </c>
      <c r="O179" s="89"/>
      <c r="P179" s="225">
        <f>O179*H179</f>
        <v>0</v>
      </c>
      <c r="Q179" s="225">
        <v>0.00019</v>
      </c>
      <c r="R179" s="225">
        <f>Q179*H179</f>
        <v>0.014820000000000003</v>
      </c>
      <c r="S179" s="225">
        <v>0</v>
      </c>
      <c r="T179" s="22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7" t="s">
        <v>223</v>
      </c>
      <c r="AT179" s="227" t="s">
        <v>141</v>
      </c>
      <c r="AU179" s="227" t="s">
        <v>83</v>
      </c>
      <c r="AY179" s="15" t="s">
        <v>138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5" t="s">
        <v>81</v>
      </c>
      <c r="BK179" s="228">
        <f>ROUND(I179*H179,2)</f>
        <v>0</v>
      </c>
      <c r="BL179" s="15" t="s">
        <v>223</v>
      </c>
      <c r="BM179" s="227" t="s">
        <v>239</v>
      </c>
    </row>
    <row r="180" s="13" customFormat="1">
      <c r="A180" s="13"/>
      <c r="B180" s="234"/>
      <c r="C180" s="235"/>
      <c r="D180" s="229" t="s">
        <v>150</v>
      </c>
      <c r="E180" s="236" t="s">
        <v>1</v>
      </c>
      <c r="F180" s="237" t="s">
        <v>240</v>
      </c>
      <c r="G180" s="235"/>
      <c r="H180" s="238">
        <v>78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150</v>
      </c>
      <c r="AU180" s="244" t="s">
        <v>83</v>
      </c>
      <c r="AV180" s="13" t="s">
        <v>83</v>
      </c>
      <c r="AW180" s="13" t="s">
        <v>30</v>
      </c>
      <c r="AX180" s="13" t="s">
        <v>81</v>
      </c>
      <c r="AY180" s="244" t="s">
        <v>138</v>
      </c>
    </row>
    <row r="181" s="2" customFormat="1" ht="24.15" customHeight="1">
      <c r="A181" s="36"/>
      <c r="B181" s="37"/>
      <c r="C181" s="245" t="s">
        <v>241</v>
      </c>
      <c r="D181" s="245" t="s">
        <v>242</v>
      </c>
      <c r="E181" s="246" t="s">
        <v>243</v>
      </c>
      <c r="F181" s="247" t="s">
        <v>244</v>
      </c>
      <c r="G181" s="248" t="s">
        <v>234</v>
      </c>
      <c r="H181" s="249">
        <v>7</v>
      </c>
      <c r="I181" s="250"/>
      <c r="J181" s="251">
        <f>ROUND(I181*H181,2)</f>
        <v>0</v>
      </c>
      <c r="K181" s="247" t="s">
        <v>145</v>
      </c>
      <c r="L181" s="252"/>
      <c r="M181" s="253" t="s">
        <v>1</v>
      </c>
      <c r="N181" s="254" t="s">
        <v>38</v>
      </c>
      <c r="O181" s="89"/>
      <c r="P181" s="225">
        <f>O181*H181</f>
        <v>0</v>
      </c>
      <c r="Q181" s="225">
        <v>0.00027</v>
      </c>
      <c r="R181" s="225">
        <f>Q181*H181</f>
        <v>0.00189</v>
      </c>
      <c r="S181" s="225">
        <v>0</v>
      </c>
      <c r="T181" s="22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7" t="s">
        <v>245</v>
      </c>
      <c r="AT181" s="227" t="s">
        <v>242</v>
      </c>
      <c r="AU181" s="227" t="s">
        <v>83</v>
      </c>
      <c r="AY181" s="15" t="s">
        <v>138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5" t="s">
        <v>81</v>
      </c>
      <c r="BK181" s="228">
        <f>ROUND(I181*H181,2)</f>
        <v>0</v>
      </c>
      <c r="BL181" s="15" t="s">
        <v>223</v>
      </c>
      <c r="BM181" s="227" t="s">
        <v>246</v>
      </c>
    </row>
    <row r="182" s="13" customFormat="1">
      <c r="A182" s="13"/>
      <c r="B182" s="234"/>
      <c r="C182" s="235"/>
      <c r="D182" s="229" t="s">
        <v>150</v>
      </c>
      <c r="E182" s="236" t="s">
        <v>1</v>
      </c>
      <c r="F182" s="237" t="s">
        <v>247</v>
      </c>
      <c r="G182" s="235"/>
      <c r="H182" s="238">
        <v>7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150</v>
      </c>
      <c r="AU182" s="244" t="s">
        <v>83</v>
      </c>
      <c r="AV182" s="13" t="s">
        <v>83</v>
      </c>
      <c r="AW182" s="13" t="s">
        <v>30</v>
      </c>
      <c r="AX182" s="13" t="s">
        <v>81</v>
      </c>
      <c r="AY182" s="244" t="s">
        <v>138</v>
      </c>
    </row>
    <row r="183" s="2" customFormat="1" ht="24.15" customHeight="1">
      <c r="A183" s="36"/>
      <c r="B183" s="37"/>
      <c r="C183" s="245" t="s">
        <v>248</v>
      </c>
      <c r="D183" s="245" t="s">
        <v>242</v>
      </c>
      <c r="E183" s="246" t="s">
        <v>249</v>
      </c>
      <c r="F183" s="247" t="s">
        <v>250</v>
      </c>
      <c r="G183" s="248" t="s">
        <v>234</v>
      </c>
      <c r="H183" s="249">
        <v>9</v>
      </c>
      <c r="I183" s="250"/>
      <c r="J183" s="251">
        <f>ROUND(I183*H183,2)</f>
        <v>0</v>
      </c>
      <c r="K183" s="247" t="s">
        <v>145</v>
      </c>
      <c r="L183" s="252"/>
      <c r="M183" s="253" t="s">
        <v>1</v>
      </c>
      <c r="N183" s="254" t="s">
        <v>38</v>
      </c>
      <c r="O183" s="89"/>
      <c r="P183" s="225">
        <f>O183*H183</f>
        <v>0</v>
      </c>
      <c r="Q183" s="225">
        <v>0.00029</v>
      </c>
      <c r="R183" s="225">
        <f>Q183*H183</f>
        <v>0.00261</v>
      </c>
      <c r="S183" s="225">
        <v>0</v>
      </c>
      <c r="T183" s="22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7" t="s">
        <v>245</v>
      </c>
      <c r="AT183" s="227" t="s">
        <v>242</v>
      </c>
      <c r="AU183" s="227" t="s">
        <v>83</v>
      </c>
      <c r="AY183" s="15" t="s">
        <v>138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5" t="s">
        <v>81</v>
      </c>
      <c r="BK183" s="228">
        <f>ROUND(I183*H183,2)</f>
        <v>0</v>
      </c>
      <c r="BL183" s="15" t="s">
        <v>223</v>
      </c>
      <c r="BM183" s="227" t="s">
        <v>251</v>
      </c>
    </row>
    <row r="184" s="13" customFormat="1">
      <c r="A184" s="13"/>
      <c r="B184" s="234"/>
      <c r="C184" s="235"/>
      <c r="D184" s="229" t="s">
        <v>150</v>
      </c>
      <c r="E184" s="236" t="s">
        <v>1</v>
      </c>
      <c r="F184" s="237" t="s">
        <v>252</v>
      </c>
      <c r="G184" s="235"/>
      <c r="H184" s="238">
        <v>9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150</v>
      </c>
      <c r="AU184" s="244" t="s">
        <v>83</v>
      </c>
      <c r="AV184" s="13" t="s">
        <v>83</v>
      </c>
      <c r="AW184" s="13" t="s">
        <v>30</v>
      </c>
      <c r="AX184" s="13" t="s">
        <v>81</v>
      </c>
      <c r="AY184" s="244" t="s">
        <v>138</v>
      </c>
    </row>
    <row r="185" s="2" customFormat="1" ht="24.15" customHeight="1">
      <c r="A185" s="36"/>
      <c r="B185" s="37"/>
      <c r="C185" s="245" t="s">
        <v>7</v>
      </c>
      <c r="D185" s="245" t="s">
        <v>242</v>
      </c>
      <c r="E185" s="246" t="s">
        <v>253</v>
      </c>
      <c r="F185" s="247" t="s">
        <v>254</v>
      </c>
      <c r="G185" s="248" t="s">
        <v>234</v>
      </c>
      <c r="H185" s="249">
        <v>4</v>
      </c>
      <c r="I185" s="250"/>
      <c r="J185" s="251">
        <f>ROUND(I185*H185,2)</f>
        <v>0</v>
      </c>
      <c r="K185" s="247" t="s">
        <v>145</v>
      </c>
      <c r="L185" s="252"/>
      <c r="M185" s="253" t="s">
        <v>1</v>
      </c>
      <c r="N185" s="254" t="s">
        <v>38</v>
      </c>
      <c r="O185" s="89"/>
      <c r="P185" s="225">
        <f>O185*H185</f>
        <v>0</v>
      </c>
      <c r="Q185" s="225">
        <v>0.00065</v>
      </c>
      <c r="R185" s="225">
        <f>Q185*H185</f>
        <v>0.0026</v>
      </c>
      <c r="S185" s="225">
        <v>0</v>
      </c>
      <c r="T185" s="226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7" t="s">
        <v>245</v>
      </c>
      <c r="AT185" s="227" t="s">
        <v>242</v>
      </c>
      <c r="AU185" s="227" t="s">
        <v>83</v>
      </c>
      <c r="AY185" s="15" t="s">
        <v>138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5" t="s">
        <v>81</v>
      </c>
      <c r="BK185" s="228">
        <f>ROUND(I185*H185,2)</f>
        <v>0</v>
      </c>
      <c r="BL185" s="15" t="s">
        <v>223</v>
      </c>
      <c r="BM185" s="227" t="s">
        <v>255</v>
      </c>
    </row>
    <row r="186" s="13" customFormat="1">
      <c r="A186" s="13"/>
      <c r="B186" s="234"/>
      <c r="C186" s="235"/>
      <c r="D186" s="229" t="s">
        <v>150</v>
      </c>
      <c r="E186" s="236" t="s">
        <v>1</v>
      </c>
      <c r="F186" s="237" t="s">
        <v>256</v>
      </c>
      <c r="G186" s="235"/>
      <c r="H186" s="238">
        <v>4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150</v>
      </c>
      <c r="AU186" s="244" t="s">
        <v>83</v>
      </c>
      <c r="AV186" s="13" t="s">
        <v>83</v>
      </c>
      <c r="AW186" s="13" t="s">
        <v>30</v>
      </c>
      <c r="AX186" s="13" t="s">
        <v>81</v>
      </c>
      <c r="AY186" s="244" t="s">
        <v>138</v>
      </c>
    </row>
    <row r="187" s="2" customFormat="1" ht="24.15" customHeight="1">
      <c r="A187" s="36"/>
      <c r="B187" s="37"/>
      <c r="C187" s="245" t="s">
        <v>257</v>
      </c>
      <c r="D187" s="245" t="s">
        <v>242</v>
      </c>
      <c r="E187" s="246" t="s">
        <v>258</v>
      </c>
      <c r="F187" s="247" t="s">
        <v>259</v>
      </c>
      <c r="G187" s="248" t="s">
        <v>234</v>
      </c>
      <c r="H187" s="249">
        <v>2</v>
      </c>
      <c r="I187" s="250"/>
      <c r="J187" s="251">
        <f>ROUND(I187*H187,2)</f>
        <v>0</v>
      </c>
      <c r="K187" s="247" t="s">
        <v>145</v>
      </c>
      <c r="L187" s="252"/>
      <c r="M187" s="253" t="s">
        <v>1</v>
      </c>
      <c r="N187" s="254" t="s">
        <v>38</v>
      </c>
      <c r="O187" s="89"/>
      <c r="P187" s="225">
        <f>O187*H187</f>
        <v>0</v>
      </c>
      <c r="Q187" s="225">
        <v>0.00101</v>
      </c>
      <c r="R187" s="225">
        <f>Q187*H187</f>
        <v>0.00202</v>
      </c>
      <c r="S187" s="225">
        <v>0</v>
      </c>
      <c r="T187" s="226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7" t="s">
        <v>245</v>
      </c>
      <c r="AT187" s="227" t="s">
        <v>242</v>
      </c>
      <c r="AU187" s="227" t="s">
        <v>83</v>
      </c>
      <c r="AY187" s="15" t="s">
        <v>138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5" t="s">
        <v>81</v>
      </c>
      <c r="BK187" s="228">
        <f>ROUND(I187*H187,2)</f>
        <v>0</v>
      </c>
      <c r="BL187" s="15" t="s">
        <v>223</v>
      </c>
      <c r="BM187" s="227" t="s">
        <v>260</v>
      </c>
    </row>
    <row r="188" s="13" customFormat="1">
      <c r="A188" s="13"/>
      <c r="B188" s="234"/>
      <c r="C188" s="235"/>
      <c r="D188" s="229" t="s">
        <v>150</v>
      </c>
      <c r="E188" s="236" t="s">
        <v>1</v>
      </c>
      <c r="F188" s="237" t="s">
        <v>261</v>
      </c>
      <c r="G188" s="235"/>
      <c r="H188" s="238">
        <v>2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150</v>
      </c>
      <c r="AU188" s="244" t="s">
        <v>83</v>
      </c>
      <c r="AV188" s="13" t="s">
        <v>83</v>
      </c>
      <c r="AW188" s="13" t="s">
        <v>30</v>
      </c>
      <c r="AX188" s="13" t="s">
        <v>81</v>
      </c>
      <c r="AY188" s="244" t="s">
        <v>138</v>
      </c>
    </row>
    <row r="189" s="2" customFormat="1" ht="24.15" customHeight="1">
      <c r="A189" s="36"/>
      <c r="B189" s="37"/>
      <c r="C189" s="245" t="s">
        <v>262</v>
      </c>
      <c r="D189" s="245" t="s">
        <v>242</v>
      </c>
      <c r="E189" s="246" t="s">
        <v>263</v>
      </c>
      <c r="F189" s="247" t="s">
        <v>264</v>
      </c>
      <c r="G189" s="248" t="s">
        <v>234</v>
      </c>
      <c r="H189" s="249">
        <v>1</v>
      </c>
      <c r="I189" s="250"/>
      <c r="J189" s="251">
        <f>ROUND(I189*H189,2)</f>
        <v>0</v>
      </c>
      <c r="K189" s="247" t="s">
        <v>145</v>
      </c>
      <c r="L189" s="252"/>
      <c r="M189" s="253" t="s">
        <v>1</v>
      </c>
      <c r="N189" s="254" t="s">
        <v>38</v>
      </c>
      <c r="O189" s="89"/>
      <c r="P189" s="225">
        <f>O189*H189</f>
        <v>0</v>
      </c>
      <c r="Q189" s="225">
        <v>0.00037</v>
      </c>
      <c r="R189" s="225">
        <f>Q189*H189</f>
        <v>0.00037</v>
      </c>
      <c r="S189" s="225">
        <v>0</v>
      </c>
      <c r="T189" s="226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7" t="s">
        <v>245</v>
      </c>
      <c r="AT189" s="227" t="s">
        <v>242</v>
      </c>
      <c r="AU189" s="227" t="s">
        <v>83</v>
      </c>
      <c r="AY189" s="15" t="s">
        <v>138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5" t="s">
        <v>81</v>
      </c>
      <c r="BK189" s="228">
        <f>ROUND(I189*H189,2)</f>
        <v>0</v>
      </c>
      <c r="BL189" s="15" t="s">
        <v>223</v>
      </c>
      <c r="BM189" s="227" t="s">
        <v>265</v>
      </c>
    </row>
    <row r="190" s="13" customFormat="1">
      <c r="A190" s="13"/>
      <c r="B190" s="234"/>
      <c r="C190" s="235"/>
      <c r="D190" s="229" t="s">
        <v>150</v>
      </c>
      <c r="E190" s="236" t="s">
        <v>1</v>
      </c>
      <c r="F190" s="237" t="s">
        <v>266</v>
      </c>
      <c r="G190" s="235"/>
      <c r="H190" s="238">
        <v>1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150</v>
      </c>
      <c r="AU190" s="244" t="s">
        <v>83</v>
      </c>
      <c r="AV190" s="13" t="s">
        <v>83</v>
      </c>
      <c r="AW190" s="13" t="s">
        <v>30</v>
      </c>
      <c r="AX190" s="13" t="s">
        <v>81</v>
      </c>
      <c r="AY190" s="244" t="s">
        <v>138</v>
      </c>
    </row>
    <row r="191" s="2" customFormat="1" ht="24.15" customHeight="1">
      <c r="A191" s="36"/>
      <c r="B191" s="37"/>
      <c r="C191" s="245" t="s">
        <v>267</v>
      </c>
      <c r="D191" s="245" t="s">
        <v>242</v>
      </c>
      <c r="E191" s="246" t="s">
        <v>268</v>
      </c>
      <c r="F191" s="247" t="s">
        <v>269</v>
      </c>
      <c r="G191" s="248" t="s">
        <v>234</v>
      </c>
      <c r="H191" s="249">
        <v>12</v>
      </c>
      <c r="I191" s="250"/>
      <c r="J191" s="251">
        <f>ROUND(I191*H191,2)</f>
        <v>0</v>
      </c>
      <c r="K191" s="247" t="s">
        <v>145</v>
      </c>
      <c r="L191" s="252"/>
      <c r="M191" s="253" t="s">
        <v>1</v>
      </c>
      <c r="N191" s="254" t="s">
        <v>38</v>
      </c>
      <c r="O191" s="89"/>
      <c r="P191" s="225">
        <f>O191*H191</f>
        <v>0</v>
      </c>
      <c r="Q191" s="225">
        <v>0.00045</v>
      </c>
      <c r="R191" s="225">
        <f>Q191*H191</f>
        <v>0.0054</v>
      </c>
      <c r="S191" s="225">
        <v>0</v>
      </c>
      <c r="T191" s="226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7" t="s">
        <v>245</v>
      </c>
      <c r="AT191" s="227" t="s">
        <v>242</v>
      </c>
      <c r="AU191" s="227" t="s">
        <v>83</v>
      </c>
      <c r="AY191" s="15" t="s">
        <v>138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5" t="s">
        <v>81</v>
      </c>
      <c r="BK191" s="228">
        <f>ROUND(I191*H191,2)</f>
        <v>0</v>
      </c>
      <c r="BL191" s="15" t="s">
        <v>223</v>
      </c>
      <c r="BM191" s="227" t="s">
        <v>270</v>
      </c>
    </row>
    <row r="192" s="13" customFormat="1">
      <c r="A192" s="13"/>
      <c r="B192" s="234"/>
      <c r="C192" s="235"/>
      <c r="D192" s="229" t="s">
        <v>150</v>
      </c>
      <c r="E192" s="236" t="s">
        <v>1</v>
      </c>
      <c r="F192" s="237" t="s">
        <v>271</v>
      </c>
      <c r="G192" s="235"/>
      <c r="H192" s="238">
        <v>12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150</v>
      </c>
      <c r="AU192" s="244" t="s">
        <v>83</v>
      </c>
      <c r="AV192" s="13" t="s">
        <v>83</v>
      </c>
      <c r="AW192" s="13" t="s">
        <v>30</v>
      </c>
      <c r="AX192" s="13" t="s">
        <v>81</v>
      </c>
      <c r="AY192" s="244" t="s">
        <v>138</v>
      </c>
    </row>
    <row r="193" s="2" customFormat="1" ht="24.15" customHeight="1">
      <c r="A193" s="36"/>
      <c r="B193" s="37"/>
      <c r="C193" s="245" t="s">
        <v>272</v>
      </c>
      <c r="D193" s="245" t="s">
        <v>242</v>
      </c>
      <c r="E193" s="246" t="s">
        <v>273</v>
      </c>
      <c r="F193" s="247" t="s">
        <v>274</v>
      </c>
      <c r="G193" s="248" t="s">
        <v>234</v>
      </c>
      <c r="H193" s="249">
        <v>3</v>
      </c>
      <c r="I193" s="250"/>
      <c r="J193" s="251">
        <f>ROUND(I193*H193,2)</f>
        <v>0</v>
      </c>
      <c r="K193" s="247" t="s">
        <v>145</v>
      </c>
      <c r="L193" s="252"/>
      <c r="M193" s="253" t="s">
        <v>1</v>
      </c>
      <c r="N193" s="254" t="s">
        <v>38</v>
      </c>
      <c r="O193" s="89"/>
      <c r="P193" s="225">
        <f>O193*H193</f>
        <v>0</v>
      </c>
      <c r="Q193" s="225">
        <v>0.00083</v>
      </c>
      <c r="R193" s="225">
        <f>Q193*H193</f>
        <v>0.0024900000000000004</v>
      </c>
      <c r="S193" s="225">
        <v>0</v>
      </c>
      <c r="T193" s="226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7" t="s">
        <v>245</v>
      </c>
      <c r="AT193" s="227" t="s">
        <v>242</v>
      </c>
      <c r="AU193" s="227" t="s">
        <v>83</v>
      </c>
      <c r="AY193" s="15" t="s">
        <v>138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5" t="s">
        <v>81</v>
      </c>
      <c r="BK193" s="228">
        <f>ROUND(I193*H193,2)</f>
        <v>0</v>
      </c>
      <c r="BL193" s="15" t="s">
        <v>223</v>
      </c>
      <c r="BM193" s="227" t="s">
        <v>275</v>
      </c>
    </row>
    <row r="194" s="13" customFormat="1">
      <c r="A194" s="13"/>
      <c r="B194" s="234"/>
      <c r="C194" s="235"/>
      <c r="D194" s="229" t="s">
        <v>150</v>
      </c>
      <c r="E194" s="236" t="s">
        <v>1</v>
      </c>
      <c r="F194" s="237" t="s">
        <v>276</v>
      </c>
      <c r="G194" s="235"/>
      <c r="H194" s="238">
        <v>3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150</v>
      </c>
      <c r="AU194" s="244" t="s">
        <v>83</v>
      </c>
      <c r="AV194" s="13" t="s">
        <v>83</v>
      </c>
      <c r="AW194" s="13" t="s">
        <v>30</v>
      </c>
      <c r="AX194" s="13" t="s">
        <v>81</v>
      </c>
      <c r="AY194" s="244" t="s">
        <v>138</v>
      </c>
    </row>
    <row r="195" s="2" customFormat="1" ht="24.15" customHeight="1">
      <c r="A195" s="36"/>
      <c r="B195" s="37"/>
      <c r="C195" s="245" t="s">
        <v>277</v>
      </c>
      <c r="D195" s="245" t="s">
        <v>242</v>
      </c>
      <c r="E195" s="246" t="s">
        <v>278</v>
      </c>
      <c r="F195" s="247" t="s">
        <v>279</v>
      </c>
      <c r="G195" s="248" t="s">
        <v>234</v>
      </c>
      <c r="H195" s="249">
        <v>40</v>
      </c>
      <c r="I195" s="250"/>
      <c r="J195" s="251">
        <f>ROUND(I195*H195,2)</f>
        <v>0</v>
      </c>
      <c r="K195" s="247" t="s">
        <v>145</v>
      </c>
      <c r="L195" s="252"/>
      <c r="M195" s="253" t="s">
        <v>1</v>
      </c>
      <c r="N195" s="254" t="s">
        <v>38</v>
      </c>
      <c r="O195" s="89"/>
      <c r="P195" s="225">
        <f>O195*H195</f>
        <v>0</v>
      </c>
      <c r="Q195" s="225">
        <v>0.00088</v>
      </c>
      <c r="R195" s="225">
        <f>Q195*H195</f>
        <v>0.0352</v>
      </c>
      <c r="S195" s="225">
        <v>0</v>
      </c>
      <c r="T195" s="226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7" t="s">
        <v>245</v>
      </c>
      <c r="AT195" s="227" t="s">
        <v>242</v>
      </c>
      <c r="AU195" s="227" t="s">
        <v>83</v>
      </c>
      <c r="AY195" s="15" t="s">
        <v>138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5" t="s">
        <v>81</v>
      </c>
      <c r="BK195" s="228">
        <f>ROUND(I195*H195,2)</f>
        <v>0</v>
      </c>
      <c r="BL195" s="15" t="s">
        <v>223</v>
      </c>
      <c r="BM195" s="227" t="s">
        <v>280</v>
      </c>
    </row>
    <row r="196" s="13" customFormat="1">
      <c r="A196" s="13"/>
      <c r="B196" s="234"/>
      <c r="C196" s="235"/>
      <c r="D196" s="229" t="s">
        <v>150</v>
      </c>
      <c r="E196" s="236" t="s">
        <v>1</v>
      </c>
      <c r="F196" s="237" t="s">
        <v>281</v>
      </c>
      <c r="G196" s="235"/>
      <c r="H196" s="238">
        <v>40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150</v>
      </c>
      <c r="AU196" s="244" t="s">
        <v>83</v>
      </c>
      <c r="AV196" s="13" t="s">
        <v>83</v>
      </c>
      <c r="AW196" s="13" t="s">
        <v>30</v>
      </c>
      <c r="AX196" s="13" t="s">
        <v>81</v>
      </c>
      <c r="AY196" s="244" t="s">
        <v>138</v>
      </c>
    </row>
    <row r="197" s="2" customFormat="1" ht="33" customHeight="1">
      <c r="A197" s="36"/>
      <c r="B197" s="37"/>
      <c r="C197" s="216" t="s">
        <v>282</v>
      </c>
      <c r="D197" s="216" t="s">
        <v>141</v>
      </c>
      <c r="E197" s="217" t="s">
        <v>283</v>
      </c>
      <c r="F197" s="218" t="s">
        <v>284</v>
      </c>
      <c r="G197" s="219" t="s">
        <v>234</v>
      </c>
      <c r="H197" s="220">
        <v>32</v>
      </c>
      <c r="I197" s="221"/>
      <c r="J197" s="222">
        <f>ROUND(I197*H197,2)</f>
        <v>0</v>
      </c>
      <c r="K197" s="218" t="s">
        <v>145</v>
      </c>
      <c r="L197" s="42"/>
      <c r="M197" s="223" t="s">
        <v>1</v>
      </c>
      <c r="N197" s="224" t="s">
        <v>38</v>
      </c>
      <c r="O197" s="89"/>
      <c r="P197" s="225">
        <f>O197*H197</f>
        <v>0</v>
      </c>
      <c r="Q197" s="225">
        <v>0.00027</v>
      </c>
      <c r="R197" s="225">
        <f>Q197*H197</f>
        <v>0.00864</v>
      </c>
      <c r="S197" s="225">
        <v>0</v>
      </c>
      <c r="T197" s="226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7" t="s">
        <v>223</v>
      </c>
      <c r="AT197" s="227" t="s">
        <v>141</v>
      </c>
      <c r="AU197" s="227" t="s">
        <v>83</v>
      </c>
      <c r="AY197" s="15" t="s">
        <v>138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5" t="s">
        <v>81</v>
      </c>
      <c r="BK197" s="228">
        <f>ROUND(I197*H197,2)</f>
        <v>0</v>
      </c>
      <c r="BL197" s="15" t="s">
        <v>223</v>
      </c>
      <c r="BM197" s="227" t="s">
        <v>285</v>
      </c>
    </row>
    <row r="198" s="13" customFormat="1">
      <c r="A198" s="13"/>
      <c r="B198" s="234"/>
      <c r="C198" s="235"/>
      <c r="D198" s="229" t="s">
        <v>150</v>
      </c>
      <c r="E198" s="236" t="s">
        <v>1</v>
      </c>
      <c r="F198" s="237" t="s">
        <v>286</v>
      </c>
      <c r="G198" s="235"/>
      <c r="H198" s="238">
        <v>32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150</v>
      </c>
      <c r="AU198" s="244" t="s">
        <v>83</v>
      </c>
      <c r="AV198" s="13" t="s">
        <v>83</v>
      </c>
      <c r="AW198" s="13" t="s">
        <v>30</v>
      </c>
      <c r="AX198" s="13" t="s">
        <v>81</v>
      </c>
      <c r="AY198" s="244" t="s">
        <v>138</v>
      </c>
    </row>
    <row r="199" s="2" customFormat="1" ht="24.15" customHeight="1">
      <c r="A199" s="36"/>
      <c r="B199" s="37"/>
      <c r="C199" s="245" t="s">
        <v>287</v>
      </c>
      <c r="D199" s="245" t="s">
        <v>242</v>
      </c>
      <c r="E199" s="246" t="s">
        <v>288</v>
      </c>
      <c r="F199" s="247" t="s">
        <v>289</v>
      </c>
      <c r="G199" s="248" t="s">
        <v>234</v>
      </c>
      <c r="H199" s="249">
        <v>16</v>
      </c>
      <c r="I199" s="250"/>
      <c r="J199" s="251">
        <f>ROUND(I199*H199,2)</f>
        <v>0</v>
      </c>
      <c r="K199" s="247" t="s">
        <v>145</v>
      </c>
      <c r="L199" s="252"/>
      <c r="M199" s="253" t="s">
        <v>1</v>
      </c>
      <c r="N199" s="254" t="s">
        <v>38</v>
      </c>
      <c r="O199" s="89"/>
      <c r="P199" s="225">
        <f>O199*H199</f>
        <v>0</v>
      </c>
      <c r="Q199" s="225">
        <v>0.0015</v>
      </c>
      <c r="R199" s="225">
        <f>Q199*H199</f>
        <v>0.024</v>
      </c>
      <c r="S199" s="225">
        <v>0</v>
      </c>
      <c r="T199" s="22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7" t="s">
        <v>245</v>
      </c>
      <c r="AT199" s="227" t="s">
        <v>242</v>
      </c>
      <c r="AU199" s="227" t="s">
        <v>83</v>
      </c>
      <c r="AY199" s="15" t="s">
        <v>138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5" t="s">
        <v>81</v>
      </c>
      <c r="BK199" s="228">
        <f>ROUND(I199*H199,2)</f>
        <v>0</v>
      </c>
      <c r="BL199" s="15" t="s">
        <v>223</v>
      </c>
      <c r="BM199" s="227" t="s">
        <v>290</v>
      </c>
    </row>
    <row r="200" s="13" customFormat="1">
      <c r="A200" s="13"/>
      <c r="B200" s="234"/>
      <c r="C200" s="235"/>
      <c r="D200" s="229" t="s">
        <v>150</v>
      </c>
      <c r="E200" s="236" t="s">
        <v>1</v>
      </c>
      <c r="F200" s="237" t="s">
        <v>291</v>
      </c>
      <c r="G200" s="235"/>
      <c r="H200" s="238">
        <v>16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150</v>
      </c>
      <c r="AU200" s="244" t="s">
        <v>83</v>
      </c>
      <c r="AV200" s="13" t="s">
        <v>83</v>
      </c>
      <c r="AW200" s="13" t="s">
        <v>30</v>
      </c>
      <c r="AX200" s="13" t="s">
        <v>81</v>
      </c>
      <c r="AY200" s="244" t="s">
        <v>138</v>
      </c>
    </row>
    <row r="201" s="2" customFormat="1" ht="24.15" customHeight="1">
      <c r="A201" s="36"/>
      <c r="B201" s="37"/>
      <c r="C201" s="245" t="s">
        <v>292</v>
      </c>
      <c r="D201" s="245" t="s">
        <v>242</v>
      </c>
      <c r="E201" s="246" t="s">
        <v>293</v>
      </c>
      <c r="F201" s="247" t="s">
        <v>294</v>
      </c>
      <c r="G201" s="248" t="s">
        <v>234</v>
      </c>
      <c r="H201" s="249">
        <v>16</v>
      </c>
      <c r="I201" s="250"/>
      <c r="J201" s="251">
        <f>ROUND(I201*H201,2)</f>
        <v>0</v>
      </c>
      <c r="K201" s="247" t="s">
        <v>145</v>
      </c>
      <c r="L201" s="252"/>
      <c r="M201" s="253" t="s">
        <v>1</v>
      </c>
      <c r="N201" s="254" t="s">
        <v>38</v>
      </c>
      <c r="O201" s="89"/>
      <c r="P201" s="225">
        <f>O201*H201</f>
        <v>0</v>
      </c>
      <c r="Q201" s="225">
        <v>0.0025</v>
      </c>
      <c r="R201" s="225">
        <f>Q201*H201</f>
        <v>0.04</v>
      </c>
      <c r="S201" s="225">
        <v>0</v>
      </c>
      <c r="T201" s="226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7" t="s">
        <v>245</v>
      </c>
      <c r="AT201" s="227" t="s">
        <v>242</v>
      </c>
      <c r="AU201" s="227" t="s">
        <v>83</v>
      </c>
      <c r="AY201" s="15" t="s">
        <v>138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5" t="s">
        <v>81</v>
      </c>
      <c r="BK201" s="228">
        <f>ROUND(I201*H201,2)</f>
        <v>0</v>
      </c>
      <c r="BL201" s="15" t="s">
        <v>223</v>
      </c>
      <c r="BM201" s="227" t="s">
        <v>295</v>
      </c>
    </row>
    <row r="202" s="13" customFormat="1">
      <c r="A202" s="13"/>
      <c r="B202" s="234"/>
      <c r="C202" s="235"/>
      <c r="D202" s="229" t="s">
        <v>150</v>
      </c>
      <c r="E202" s="236" t="s">
        <v>1</v>
      </c>
      <c r="F202" s="237" t="s">
        <v>291</v>
      </c>
      <c r="G202" s="235"/>
      <c r="H202" s="238">
        <v>16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150</v>
      </c>
      <c r="AU202" s="244" t="s">
        <v>83</v>
      </c>
      <c r="AV202" s="13" t="s">
        <v>83</v>
      </c>
      <c r="AW202" s="13" t="s">
        <v>30</v>
      </c>
      <c r="AX202" s="13" t="s">
        <v>81</v>
      </c>
      <c r="AY202" s="244" t="s">
        <v>138</v>
      </c>
    </row>
    <row r="203" s="2" customFormat="1" ht="24.15" customHeight="1">
      <c r="A203" s="36"/>
      <c r="B203" s="37"/>
      <c r="C203" s="216" t="s">
        <v>296</v>
      </c>
      <c r="D203" s="216" t="s">
        <v>141</v>
      </c>
      <c r="E203" s="217" t="s">
        <v>297</v>
      </c>
      <c r="F203" s="218" t="s">
        <v>298</v>
      </c>
      <c r="G203" s="219" t="s">
        <v>160</v>
      </c>
      <c r="H203" s="220">
        <v>13</v>
      </c>
      <c r="I203" s="221"/>
      <c r="J203" s="222">
        <f>ROUND(I203*H203,2)</f>
        <v>0</v>
      </c>
      <c r="K203" s="218" t="s">
        <v>145</v>
      </c>
      <c r="L203" s="42"/>
      <c r="M203" s="223" t="s">
        <v>1</v>
      </c>
      <c r="N203" s="224" t="s">
        <v>38</v>
      </c>
      <c r="O203" s="89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7" t="s">
        <v>223</v>
      </c>
      <c r="AT203" s="227" t="s">
        <v>141</v>
      </c>
      <c r="AU203" s="227" t="s">
        <v>83</v>
      </c>
      <c r="AY203" s="15" t="s">
        <v>138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5" t="s">
        <v>81</v>
      </c>
      <c r="BK203" s="228">
        <f>ROUND(I203*H203,2)</f>
        <v>0</v>
      </c>
      <c r="BL203" s="15" t="s">
        <v>223</v>
      </c>
      <c r="BM203" s="227" t="s">
        <v>299</v>
      </c>
    </row>
    <row r="204" s="13" customFormat="1">
      <c r="A204" s="13"/>
      <c r="B204" s="234"/>
      <c r="C204" s="235"/>
      <c r="D204" s="229" t="s">
        <v>150</v>
      </c>
      <c r="E204" s="236" t="s">
        <v>1</v>
      </c>
      <c r="F204" s="237" t="s">
        <v>300</v>
      </c>
      <c r="G204" s="235"/>
      <c r="H204" s="238">
        <v>13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150</v>
      </c>
      <c r="AU204" s="244" t="s">
        <v>83</v>
      </c>
      <c r="AV204" s="13" t="s">
        <v>83</v>
      </c>
      <c r="AW204" s="13" t="s">
        <v>30</v>
      </c>
      <c r="AX204" s="13" t="s">
        <v>81</v>
      </c>
      <c r="AY204" s="244" t="s">
        <v>138</v>
      </c>
    </row>
    <row r="205" s="2" customFormat="1" ht="16.5" customHeight="1">
      <c r="A205" s="36"/>
      <c r="B205" s="37"/>
      <c r="C205" s="245" t="s">
        <v>301</v>
      </c>
      <c r="D205" s="245" t="s">
        <v>242</v>
      </c>
      <c r="E205" s="246" t="s">
        <v>302</v>
      </c>
      <c r="F205" s="247" t="s">
        <v>303</v>
      </c>
      <c r="G205" s="248" t="s">
        <v>160</v>
      </c>
      <c r="H205" s="249">
        <v>2</v>
      </c>
      <c r="I205" s="250"/>
      <c r="J205" s="251">
        <f>ROUND(I205*H205,2)</f>
        <v>0</v>
      </c>
      <c r="K205" s="247" t="s">
        <v>145</v>
      </c>
      <c r="L205" s="252"/>
      <c r="M205" s="253" t="s">
        <v>1</v>
      </c>
      <c r="N205" s="254" t="s">
        <v>38</v>
      </c>
      <c r="O205" s="89"/>
      <c r="P205" s="225">
        <f>O205*H205</f>
        <v>0</v>
      </c>
      <c r="Q205" s="225">
        <v>0.0013</v>
      </c>
      <c r="R205" s="225">
        <f>Q205*H205</f>
        <v>0.0026</v>
      </c>
      <c r="S205" s="225">
        <v>0</v>
      </c>
      <c r="T205" s="226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7" t="s">
        <v>245</v>
      </c>
      <c r="AT205" s="227" t="s">
        <v>242</v>
      </c>
      <c r="AU205" s="227" t="s">
        <v>83</v>
      </c>
      <c r="AY205" s="15" t="s">
        <v>138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5" t="s">
        <v>81</v>
      </c>
      <c r="BK205" s="228">
        <f>ROUND(I205*H205,2)</f>
        <v>0</v>
      </c>
      <c r="BL205" s="15" t="s">
        <v>223</v>
      </c>
      <c r="BM205" s="227" t="s">
        <v>304</v>
      </c>
    </row>
    <row r="206" s="2" customFormat="1" ht="16.5" customHeight="1">
      <c r="A206" s="36"/>
      <c r="B206" s="37"/>
      <c r="C206" s="245" t="s">
        <v>245</v>
      </c>
      <c r="D206" s="245" t="s">
        <v>242</v>
      </c>
      <c r="E206" s="246" t="s">
        <v>305</v>
      </c>
      <c r="F206" s="247" t="s">
        <v>306</v>
      </c>
      <c r="G206" s="248" t="s">
        <v>160</v>
      </c>
      <c r="H206" s="249">
        <v>11</v>
      </c>
      <c r="I206" s="250"/>
      <c r="J206" s="251">
        <f>ROUND(I206*H206,2)</f>
        <v>0</v>
      </c>
      <c r="K206" s="247" t="s">
        <v>145</v>
      </c>
      <c r="L206" s="252"/>
      <c r="M206" s="253" t="s">
        <v>1</v>
      </c>
      <c r="N206" s="254" t="s">
        <v>38</v>
      </c>
      <c r="O206" s="89"/>
      <c r="P206" s="225">
        <f>O206*H206</f>
        <v>0</v>
      </c>
      <c r="Q206" s="225">
        <v>0.001</v>
      </c>
      <c r="R206" s="225">
        <f>Q206*H206</f>
        <v>0.011</v>
      </c>
      <c r="S206" s="225">
        <v>0</v>
      </c>
      <c r="T206" s="226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7" t="s">
        <v>245</v>
      </c>
      <c r="AT206" s="227" t="s">
        <v>242</v>
      </c>
      <c r="AU206" s="227" t="s">
        <v>83</v>
      </c>
      <c r="AY206" s="15" t="s">
        <v>138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5" t="s">
        <v>81</v>
      </c>
      <c r="BK206" s="228">
        <f>ROUND(I206*H206,2)</f>
        <v>0</v>
      </c>
      <c r="BL206" s="15" t="s">
        <v>223</v>
      </c>
      <c r="BM206" s="227" t="s">
        <v>307</v>
      </c>
    </row>
    <row r="207" s="2" customFormat="1">
      <c r="A207" s="36"/>
      <c r="B207" s="37"/>
      <c r="C207" s="38"/>
      <c r="D207" s="229" t="s">
        <v>148</v>
      </c>
      <c r="E207" s="38"/>
      <c r="F207" s="230" t="s">
        <v>308</v>
      </c>
      <c r="G207" s="38"/>
      <c r="H207" s="38"/>
      <c r="I207" s="231"/>
      <c r="J207" s="38"/>
      <c r="K207" s="38"/>
      <c r="L207" s="42"/>
      <c r="M207" s="232"/>
      <c r="N207" s="233"/>
      <c r="O207" s="89"/>
      <c r="P207" s="89"/>
      <c r="Q207" s="89"/>
      <c r="R207" s="89"/>
      <c r="S207" s="89"/>
      <c r="T207" s="90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148</v>
      </c>
      <c r="AU207" s="15" t="s">
        <v>83</v>
      </c>
    </row>
    <row r="208" s="2" customFormat="1" ht="24.15" customHeight="1">
      <c r="A208" s="36"/>
      <c r="B208" s="37"/>
      <c r="C208" s="216" t="s">
        <v>309</v>
      </c>
      <c r="D208" s="216" t="s">
        <v>141</v>
      </c>
      <c r="E208" s="217" t="s">
        <v>310</v>
      </c>
      <c r="F208" s="218" t="s">
        <v>311</v>
      </c>
      <c r="G208" s="219" t="s">
        <v>160</v>
      </c>
      <c r="H208" s="220">
        <v>6</v>
      </c>
      <c r="I208" s="221"/>
      <c r="J208" s="222">
        <f>ROUND(I208*H208,2)</f>
        <v>0</v>
      </c>
      <c r="K208" s="218" t="s">
        <v>1</v>
      </c>
      <c r="L208" s="42"/>
      <c r="M208" s="223" t="s">
        <v>1</v>
      </c>
      <c r="N208" s="224" t="s">
        <v>38</v>
      </c>
      <c r="O208" s="89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27" t="s">
        <v>223</v>
      </c>
      <c r="AT208" s="227" t="s">
        <v>141</v>
      </c>
      <c r="AU208" s="227" t="s">
        <v>83</v>
      </c>
      <c r="AY208" s="15" t="s">
        <v>138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5" t="s">
        <v>81</v>
      </c>
      <c r="BK208" s="228">
        <f>ROUND(I208*H208,2)</f>
        <v>0</v>
      </c>
      <c r="BL208" s="15" t="s">
        <v>223</v>
      </c>
      <c r="BM208" s="227" t="s">
        <v>312</v>
      </c>
    </row>
    <row r="209" s="13" customFormat="1">
      <c r="A209" s="13"/>
      <c r="B209" s="234"/>
      <c r="C209" s="235"/>
      <c r="D209" s="229" t="s">
        <v>150</v>
      </c>
      <c r="E209" s="236" t="s">
        <v>1</v>
      </c>
      <c r="F209" s="237" t="s">
        <v>313</v>
      </c>
      <c r="G209" s="235"/>
      <c r="H209" s="238">
        <v>6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150</v>
      </c>
      <c r="AU209" s="244" t="s">
        <v>83</v>
      </c>
      <c r="AV209" s="13" t="s">
        <v>83</v>
      </c>
      <c r="AW209" s="13" t="s">
        <v>30</v>
      </c>
      <c r="AX209" s="13" t="s">
        <v>81</v>
      </c>
      <c r="AY209" s="244" t="s">
        <v>138</v>
      </c>
    </row>
    <row r="210" s="2" customFormat="1" ht="16.5" customHeight="1">
      <c r="A210" s="36"/>
      <c r="B210" s="37"/>
      <c r="C210" s="245" t="s">
        <v>314</v>
      </c>
      <c r="D210" s="245" t="s">
        <v>242</v>
      </c>
      <c r="E210" s="246" t="s">
        <v>315</v>
      </c>
      <c r="F210" s="247" t="s">
        <v>316</v>
      </c>
      <c r="G210" s="248" t="s">
        <v>160</v>
      </c>
      <c r="H210" s="249">
        <v>6</v>
      </c>
      <c r="I210" s="250"/>
      <c r="J210" s="251">
        <f>ROUND(I210*H210,2)</f>
        <v>0</v>
      </c>
      <c r="K210" s="247" t="s">
        <v>1</v>
      </c>
      <c r="L210" s="252"/>
      <c r="M210" s="253" t="s">
        <v>1</v>
      </c>
      <c r="N210" s="254" t="s">
        <v>38</v>
      </c>
      <c r="O210" s="89"/>
      <c r="P210" s="225">
        <f>O210*H210</f>
        <v>0</v>
      </c>
      <c r="Q210" s="225">
        <v>0.0008</v>
      </c>
      <c r="R210" s="225">
        <f>Q210*H210</f>
        <v>0.0048000000000000008</v>
      </c>
      <c r="S210" s="225">
        <v>0</v>
      </c>
      <c r="T210" s="226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7" t="s">
        <v>245</v>
      </c>
      <c r="AT210" s="227" t="s">
        <v>242</v>
      </c>
      <c r="AU210" s="227" t="s">
        <v>83</v>
      </c>
      <c r="AY210" s="15" t="s">
        <v>138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5" t="s">
        <v>81</v>
      </c>
      <c r="BK210" s="228">
        <f>ROUND(I210*H210,2)</f>
        <v>0</v>
      </c>
      <c r="BL210" s="15" t="s">
        <v>223</v>
      </c>
      <c r="BM210" s="227" t="s">
        <v>317</v>
      </c>
    </row>
    <row r="211" s="2" customFormat="1" ht="24.15" customHeight="1">
      <c r="A211" s="36"/>
      <c r="B211" s="37"/>
      <c r="C211" s="245" t="s">
        <v>318</v>
      </c>
      <c r="D211" s="245" t="s">
        <v>242</v>
      </c>
      <c r="E211" s="246" t="s">
        <v>319</v>
      </c>
      <c r="F211" s="247" t="s">
        <v>320</v>
      </c>
      <c r="G211" s="248" t="s">
        <v>160</v>
      </c>
      <c r="H211" s="249">
        <v>1</v>
      </c>
      <c r="I211" s="250"/>
      <c r="J211" s="251">
        <f>ROUND(I211*H211,2)</f>
        <v>0</v>
      </c>
      <c r="K211" s="247" t="s">
        <v>1</v>
      </c>
      <c r="L211" s="252"/>
      <c r="M211" s="253" t="s">
        <v>1</v>
      </c>
      <c r="N211" s="254" t="s">
        <v>38</v>
      </c>
      <c r="O211" s="89"/>
      <c r="P211" s="225">
        <f>O211*H211</f>
        <v>0</v>
      </c>
      <c r="Q211" s="225">
        <v>0.003</v>
      </c>
      <c r="R211" s="225">
        <f>Q211*H211</f>
        <v>0.003</v>
      </c>
      <c r="S211" s="225">
        <v>0</v>
      </c>
      <c r="T211" s="226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27" t="s">
        <v>245</v>
      </c>
      <c r="AT211" s="227" t="s">
        <v>242</v>
      </c>
      <c r="AU211" s="227" t="s">
        <v>83</v>
      </c>
      <c r="AY211" s="15" t="s">
        <v>138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5" t="s">
        <v>81</v>
      </c>
      <c r="BK211" s="228">
        <f>ROUND(I211*H211,2)</f>
        <v>0</v>
      </c>
      <c r="BL211" s="15" t="s">
        <v>223</v>
      </c>
      <c r="BM211" s="227" t="s">
        <v>321</v>
      </c>
    </row>
    <row r="212" s="13" customFormat="1">
      <c r="A212" s="13"/>
      <c r="B212" s="234"/>
      <c r="C212" s="235"/>
      <c r="D212" s="229" t="s">
        <v>150</v>
      </c>
      <c r="E212" s="236" t="s">
        <v>1</v>
      </c>
      <c r="F212" s="237" t="s">
        <v>322</v>
      </c>
      <c r="G212" s="235"/>
      <c r="H212" s="238">
        <v>1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150</v>
      </c>
      <c r="AU212" s="244" t="s">
        <v>83</v>
      </c>
      <c r="AV212" s="13" t="s">
        <v>83</v>
      </c>
      <c r="AW212" s="13" t="s">
        <v>30</v>
      </c>
      <c r="AX212" s="13" t="s">
        <v>81</v>
      </c>
      <c r="AY212" s="244" t="s">
        <v>138</v>
      </c>
    </row>
    <row r="213" s="2" customFormat="1" ht="24.15" customHeight="1">
      <c r="A213" s="36"/>
      <c r="B213" s="37"/>
      <c r="C213" s="216" t="s">
        <v>323</v>
      </c>
      <c r="D213" s="216" t="s">
        <v>141</v>
      </c>
      <c r="E213" s="217" t="s">
        <v>324</v>
      </c>
      <c r="F213" s="218" t="s">
        <v>325</v>
      </c>
      <c r="G213" s="219" t="s">
        <v>202</v>
      </c>
      <c r="H213" s="220">
        <v>0.161</v>
      </c>
      <c r="I213" s="221"/>
      <c r="J213" s="222">
        <f>ROUND(I213*H213,2)</f>
        <v>0</v>
      </c>
      <c r="K213" s="218" t="s">
        <v>145</v>
      </c>
      <c r="L213" s="42"/>
      <c r="M213" s="223" t="s">
        <v>1</v>
      </c>
      <c r="N213" s="224" t="s">
        <v>38</v>
      </c>
      <c r="O213" s="89"/>
      <c r="P213" s="225">
        <f>O213*H213</f>
        <v>0</v>
      </c>
      <c r="Q213" s="225">
        <v>0</v>
      </c>
      <c r="R213" s="225">
        <f>Q213*H213</f>
        <v>0</v>
      </c>
      <c r="S213" s="225">
        <v>0</v>
      </c>
      <c r="T213" s="226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27" t="s">
        <v>223</v>
      </c>
      <c r="AT213" s="227" t="s">
        <v>141</v>
      </c>
      <c r="AU213" s="227" t="s">
        <v>83</v>
      </c>
      <c r="AY213" s="15" t="s">
        <v>138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5" t="s">
        <v>81</v>
      </c>
      <c r="BK213" s="228">
        <f>ROUND(I213*H213,2)</f>
        <v>0</v>
      </c>
      <c r="BL213" s="15" t="s">
        <v>223</v>
      </c>
      <c r="BM213" s="227" t="s">
        <v>326</v>
      </c>
    </row>
    <row r="214" s="12" customFormat="1" ht="22.8" customHeight="1">
      <c r="A214" s="12"/>
      <c r="B214" s="200"/>
      <c r="C214" s="201"/>
      <c r="D214" s="202" t="s">
        <v>72</v>
      </c>
      <c r="E214" s="214" t="s">
        <v>327</v>
      </c>
      <c r="F214" s="214" t="s">
        <v>328</v>
      </c>
      <c r="G214" s="201"/>
      <c r="H214" s="201"/>
      <c r="I214" s="204"/>
      <c r="J214" s="215">
        <f>BK214</f>
        <v>0</v>
      </c>
      <c r="K214" s="201"/>
      <c r="L214" s="206"/>
      <c r="M214" s="207"/>
      <c r="N214" s="208"/>
      <c r="O214" s="208"/>
      <c r="P214" s="209">
        <f>SUM(P215:P222)</f>
        <v>0</v>
      </c>
      <c r="Q214" s="208"/>
      <c r="R214" s="209">
        <f>SUM(R215:R222)</f>
        <v>0.0097999999999999984</v>
      </c>
      <c r="S214" s="208"/>
      <c r="T214" s="210">
        <f>SUM(T215:T222)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1" t="s">
        <v>83</v>
      </c>
      <c r="AT214" s="212" t="s">
        <v>72</v>
      </c>
      <c r="AU214" s="212" t="s">
        <v>81</v>
      </c>
      <c r="AY214" s="211" t="s">
        <v>138</v>
      </c>
      <c r="BK214" s="213">
        <f>SUM(BK215:BK222)</f>
        <v>0</v>
      </c>
    </row>
    <row r="215" s="2" customFormat="1" ht="16.5" customHeight="1">
      <c r="A215" s="36"/>
      <c r="B215" s="37"/>
      <c r="C215" s="216" t="s">
        <v>329</v>
      </c>
      <c r="D215" s="216" t="s">
        <v>141</v>
      </c>
      <c r="E215" s="217" t="s">
        <v>330</v>
      </c>
      <c r="F215" s="218" t="s">
        <v>331</v>
      </c>
      <c r="G215" s="219" t="s">
        <v>234</v>
      </c>
      <c r="H215" s="220">
        <v>7</v>
      </c>
      <c r="I215" s="221"/>
      <c r="J215" s="222">
        <f>ROUND(I215*H215,2)</f>
        <v>0</v>
      </c>
      <c r="K215" s="218" t="s">
        <v>145</v>
      </c>
      <c r="L215" s="42"/>
      <c r="M215" s="223" t="s">
        <v>1</v>
      </c>
      <c r="N215" s="224" t="s">
        <v>38</v>
      </c>
      <c r="O215" s="89"/>
      <c r="P215" s="225">
        <f>O215*H215</f>
        <v>0</v>
      </c>
      <c r="Q215" s="225">
        <v>0.0004</v>
      </c>
      <c r="R215" s="225">
        <f>Q215*H215</f>
        <v>0.0028</v>
      </c>
      <c r="S215" s="225">
        <v>0</v>
      </c>
      <c r="T215" s="226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27" t="s">
        <v>223</v>
      </c>
      <c r="AT215" s="227" t="s">
        <v>141</v>
      </c>
      <c r="AU215" s="227" t="s">
        <v>83</v>
      </c>
      <c r="AY215" s="15" t="s">
        <v>138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5" t="s">
        <v>81</v>
      </c>
      <c r="BK215" s="228">
        <f>ROUND(I215*H215,2)</f>
        <v>0</v>
      </c>
      <c r="BL215" s="15" t="s">
        <v>223</v>
      </c>
      <c r="BM215" s="227" t="s">
        <v>332</v>
      </c>
    </row>
    <row r="216" s="13" customFormat="1">
      <c r="A216" s="13"/>
      <c r="B216" s="234"/>
      <c r="C216" s="235"/>
      <c r="D216" s="229" t="s">
        <v>150</v>
      </c>
      <c r="E216" s="236" t="s">
        <v>1</v>
      </c>
      <c r="F216" s="237" t="s">
        <v>247</v>
      </c>
      <c r="G216" s="235"/>
      <c r="H216" s="238">
        <v>7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150</v>
      </c>
      <c r="AU216" s="244" t="s">
        <v>83</v>
      </c>
      <c r="AV216" s="13" t="s">
        <v>83</v>
      </c>
      <c r="AW216" s="13" t="s">
        <v>30</v>
      </c>
      <c r="AX216" s="13" t="s">
        <v>81</v>
      </c>
      <c r="AY216" s="244" t="s">
        <v>138</v>
      </c>
    </row>
    <row r="217" s="2" customFormat="1" ht="33" customHeight="1">
      <c r="A217" s="36"/>
      <c r="B217" s="37"/>
      <c r="C217" s="216" t="s">
        <v>333</v>
      </c>
      <c r="D217" s="216" t="s">
        <v>141</v>
      </c>
      <c r="E217" s="217" t="s">
        <v>334</v>
      </c>
      <c r="F217" s="218" t="s">
        <v>335</v>
      </c>
      <c r="G217" s="219" t="s">
        <v>336</v>
      </c>
      <c r="H217" s="220">
        <v>1</v>
      </c>
      <c r="I217" s="221"/>
      <c r="J217" s="222">
        <f>ROUND(I217*H217,2)</f>
        <v>0</v>
      </c>
      <c r="K217" s="218" t="s">
        <v>1</v>
      </c>
      <c r="L217" s="42"/>
      <c r="M217" s="223" t="s">
        <v>1</v>
      </c>
      <c r="N217" s="224" t="s">
        <v>38</v>
      </c>
      <c r="O217" s="89"/>
      <c r="P217" s="225">
        <f>O217*H217</f>
        <v>0</v>
      </c>
      <c r="Q217" s="225">
        <v>0.002</v>
      </c>
      <c r="R217" s="225">
        <f>Q217*H217</f>
        <v>0.002</v>
      </c>
      <c r="S217" s="225">
        <v>0</v>
      </c>
      <c r="T217" s="226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27" t="s">
        <v>223</v>
      </c>
      <c r="AT217" s="227" t="s">
        <v>141</v>
      </c>
      <c r="AU217" s="227" t="s">
        <v>83</v>
      </c>
      <c r="AY217" s="15" t="s">
        <v>138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5" t="s">
        <v>81</v>
      </c>
      <c r="BK217" s="228">
        <f>ROUND(I217*H217,2)</f>
        <v>0</v>
      </c>
      <c r="BL217" s="15" t="s">
        <v>223</v>
      </c>
      <c r="BM217" s="227" t="s">
        <v>337</v>
      </c>
    </row>
    <row r="218" s="2" customFormat="1">
      <c r="A218" s="36"/>
      <c r="B218" s="37"/>
      <c r="C218" s="38"/>
      <c r="D218" s="229" t="s">
        <v>148</v>
      </c>
      <c r="E218" s="38"/>
      <c r="F218" s="230" t="s">
        <v>338</v>
      </c>
      <c r="G218" s="38"/>
      <c r="H218" s="38"/>
      <c r="I218" s="231"/>
      <c r="J218" s="38"/>
      <c r="K218" s="38"/>
      <c r="L218" s="42"/>
      <c r="M218" s="232"/>
      <c r="N218" s="233"/>
      <c r="O218" s="89"/>
      <c r="P218" s="89"/>
      <c r="Q218" s="89"/>
      <c r="R218" s="89"/>
      <c r="S218" s="89"/>
      <c r="T218" s="90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5" t="s">
        <v>148</v>
      </c>
      <c r="AU218" s="15" t="s">
        <v>83</v>
      </c>
    </row>
    <row r="219" s="2" customFormat="1" ht="24.15" customHeight="1">
      <c r="A219" s="36"/>
      <c r="B219" s="37"/>
      <c r="C219" s="245" t="s">
        <v>339</v>
      </c>
      <c r="D219" s="245" t="s">
        <v>242</v>
      </c>
      <c r="E219" s="246" t="s">
        <v>340</v>
      </c>
      <c r="F219" s="247" t="s">
        <v>341</v>
      </c>
      <c r="G219" s="248" t="s">
        <v>160</v>
      </c>
      <c r="H219" s="249">
        <v>1</v>
      </c>
      <c r="I219" s="250"/>
      <c r="J219" s="251">
        <f>ROUND(I219*H219,2)</f>
        <v>0</v>
      </c>
      <c r="K219" s="247" t="s">
        <v>1</v>
      </c>
      <c r="L219" s="252"/>
      <c r="M219" s="253" t="s">
        <v>1</v>
      </c>
      <c r="N219" s="254" t="s">
        <v>38</v>
      </c>
      <c r="O219" s="89"/>
      <c r="P219" s="225">
        <f>O219*H219</f>
        <v>0</v>
      </c>
      <c r="Q219" s="225">
        <v>0.005</v>
      </c>
      <c r="R219" s="225">
        <f>Q219*H219</f>
        <v>0.005</v>
      </c>
      <c r="S219" s="225">
        <v>0</v>
      </c>
      <c r="T219" s="226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27" t="s">
        <v>245</v>
      </c>
      <c r="AT219" s="227" t="s">
        <v>242</v>
      </c>
      <c r="AU219" s="227" t="s">
        <v>83</v>
      </c>
      <c r="AY219" s="15" t="s">
        <v>138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5" t="s">
        <v>81</v>
      </c>
      <c r="BK219" s="228">
        <f>ROUND(I219*H219,2)</f>
        <v>0</v>
      </c>
      <c r="BL219" s="15" t="s">
        <v>223</v>
      </c>
      <c r="BM219" s="227" t="s">
        <v>342</v>
      </c>
    </row>
    <row r="220" s="13" customFormat="1">
      <c r="A220" s="13"/>
      <c r="B220" s="234"/>
      <c r="C220" s="235"/>
      <c r="D220" s="229" t="s">
        <v>150</v>
      </c>
      <c r="E220" s="236" t="s">
        <v>1</v>
      </c>
      <c r="F220" s="237" t="s">
        <v>343</v>
      </c>
      <c r="G220" s="235"/>
      <c r="H220" s="238">
        <v>1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150</v>
      </c>
      <c r="AU220" s="244" t="s">
        <v>83</v>
      </c>
      <c r="AV220" s="13" t="s">
        <v>83</v>
      </c>
      <c r="AW220" s="13" t="s">
        <v>30</v>
      </c>
      <c r="AX220" s="13" t="s">
        <v>81</v>
      </c>
      <c r="AY220" s="244" t="s">
        <v>138</v>
      </c>
    </row>
    <row r="221" s="2" customFormat="1" ht="21.75" customHeight="1">
      <c r="A221" s="36"/>
      <c r="B221" s="37"/>
      <c r="C221" s="216" t="s">
        <v>344</v>
      </c>
      <c r="D221" s="216" t="s">
        <v>141</v>
      </c>
      <c r="E221" s="217" t="s">
        <v>345</v>
      </c>
      <c r="F221" s="218" t="s">
        <v>346</v>
      </c>
      <c r="G221" s="219" t="s">
        <v>234</v>
      </c>
      <c r="H221" s="220">
        <v>7</v>
      </c>
      <c r="I221" s="221"/>
      <c r="J221" s="222">
        <f>ROUND(I221*H221,2)</f>
        <v>0</v>
      </c>
      <c r="K221" s="218" t="s">
        <v>145</v>
      </c>
      <c r="L221" s="42"/>
      <c r="M221" s="223" t="s">
        <v>1</v>
      </c>
      <c r="N221" s="224" t="s">
        <v>38</v>
      </c>
      <c r="O221" s="89"/>
      <c r="P221" s="225">
        <f>O221*H221</f>
        <v>0</v>
      </c>
      <c r="Q221" s="225">
        <v>0</v>
      </c>
      <c r="R221" s="225">
        <f>Q221*H221</f>
        <v>0</v>
      </c>
      <c r="S221" s="225">
        <v>0</v>
      </c>
      <c r="T221" s="226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27" t="s">
        <v>223</v>
      </c>
      <c r="AT221" s="227" t="s">
        <v>141</v>
      </c>
      <c r="AU221" s="227" t="s">
        <v>83</v>
      </c>
      <c r="AY221" s="15" t="s">
        <v>138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5" t="s">
        <v>81</v>
      </c>
      <c r="BK221" s="228">
        <f>ROUND(I221*H221,2)</f>
        <v>0</v>
      </c>
      <c r="BL221" s="15" t="s">
        <v>223</v>
      </c>
      <c r="BM221" s="227" t="s">
        <v>347</v>
      </c>
    </row>
    <row r="222" s="2" customFormat="1" ht="24.15" customHeight="1">
      <c r="A222" s="36"/>
      <c r="B222" s="37"/>
      <c r="C222" s="216" t="s">
        <v>348</v>
      </c>
      <c r="D222" s="216" t="s">
        <v>141</v>
      </c>
      <c r="E222" s="217" t="s">
        <v>349</v>
      </c>
      <c r="F222" s="218" t="s">
        <v>350</v>
      </c>
      <c r="G222" s="219" t="s">
        <v>202</v>
      </c>
      <c r="H222" s="220">
        <v>0.01</v>
      </c>
      <c r="I222" s="221"/>
      <c r="J222" s="222">
        <f>ROUND(I222*H222,2)</f>
        <v>0</v>
      </c>
      <c r="K222" s="218" t="s">
        <v>145</v>
      </c>
      <c r="L222" s="42"/>
      <c r="M222" s="223" t="s">
        <v>1</v>
      </c>
      <c r="N222" s="224" t="s">
        <v>38</v>
      </c>
      <c r="O222" s="89"/>
      <c r="P222" s="225">
        <f>O222*H222</f>
        <v>0</v>
      </c>
      <c r="Q222" s="225">
        <v>0</v>
      </c>
      <c r="R222" s="225">
        <f>Q222*H222</f>
        <v>0</v>
      </c>
      <c r="S222" s="225">
        <v>0</v>
      </c>
      <c r="T222" s="226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27" t="s">
        <v>223</v>
      </c>
      <c r="AT222" s="227" t="s">
        <v>141</v>
      </c>
      <c r="AU222" s="227" t="s">
        <v>83</v>
      </c>
      <c r="AY222" s="15" t="s">
        <v>138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5" t="s">
        <v>81</v>
      </c>
      <c r="BK222" s="228">
        <f>ROUND(I222*H222,2)</f>
        <v>0</v>
      </c>
      <c r="BL222" s="15" t="s">
        <v>223</v>
      </c>
      <c r="BM222" s="227" t="s">
        <v>351</v>
      </c>
    </row>
    <row r="223" s="12" customFormat="1" ht="22.8" customHeight="1">
      <c r="A223" s="12"/>
      <c r="B223" s="200"/>
      <c r="C223" s="201"/>
      <c r="D223" s="202" t="s">
        <v>72</v>
      </c>
      <c r="E223" s="214" t="s">
        <v>352</v>
      </c>
      <c r="F223" s="214" t="s">
        <v>353</v>
      </c>
      <c r="G223" s="201"/>
      <c r="H223" s="201"/>
      <c r="I223" s="204"/>
      <c r="J223" s="215">
        <f>BK223</f>
        <v>0</v>
      </c>
      <c r="K223" s="201"/>
      <c r="L223" s="206"/>
      <c r="M223" s="207"/>
      <c r="N223" s="208"/>
      <c r="O223" s="208"/>
      <c r="P223" s="209">
        <f>SUM(P224:P270)</f>
        <v>0</v>
      </c>
      <c r="Q223" s="208"/>
      <c r="R223" s="209">
        <f>SUM(R224:R270)</f>
        <v>0.09521</v>
      </c>
      <c r="S223" s="208"/>
      <c r="T223" s="210">
        <f>SUM(T224:T270)</f>
        <v>0.02905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1" t="s">
        <v>83</v>
      </c>
      <c r="AT223" s="212" t="s">
        <v>72</v>
      </c>
      <c r="AU223" s="212" t="s">
        <v>81</v>
      </c>
      <c r="AY223" s="211" t="s">
        <v>138</v>
      </c>
      <c r="BK223" s="213">
        <f>SUM(BK224:BK270)</f>
        <v>0</v>
      </c>
    </row>
    <row r="224" s="2" customFormat="1" ht="24.15" customHeight="1">
      <c r="A224" s="36"/>
      <c r="B224" s="37"/>
      <c r="C224" s="216" t="s">
        <v>354</v>
      </c>
      <c r="D224" s="216" t="s">
        <v>141</v>
      </c>
      <c r="E224" s="217" t="s">
        <v>355</v>
      </c>
      <c r="F224" s="218" t="s">
        <v>356</v>
      </c>
      <c r="G224" s="219" t="s">
        <v>234</v>
      </c>
      <c r="H224" s="220">
        <v>6</v>
      </c>
      <c r="I224" s="221"/>
      <c r="J224" s="222">
        <f>ROUND(I224*H224,2)</f>
        <v>0</v>
      </c>
      <c r="K224" s="218" t="s">
        <v>145</v>
      </c>
      <c r="L224" s="42"/>
      <c r="M224" s="223" t="s">
        <v>1</v>
      </c>
      <c r="N224" s="224" t="s">
        <v>38</v>
      </c>
      <c r="O224" s="89"/>
      <c r="P224" s="225">
        <f>O224*H224</f>
        <v>0</v>
      </c>
      <c r="Q224" s="225">
        <v>0</v>
      </c>
      <c r="R224" s="225">
        <f>Q224*H224</f>
        <v>0</v>
      </c>
      <c r="S224" s="225">
        <v>0.00213</v>
      </c>
      <c r="T224" s="226">
        <f>S224*H224</f>
        <v>0.01278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7" t="s">
        <v>223</v>
      </c>
      <c r="AT224" s="227" t="s">
        <v>141</v>
      </c>
      <c r="AU224" s="227" t="s">
        <v>83</v>
      </c>
      <c r="AY224" s="15" t="s">
        <v>138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5" t="s">
        <v>81</v>
      </c>
      <c r="BK224" s="228">
        <f>ROUND(I224*H224,2)</f>
        <v>0</v>
      </c>
      <c r="BL224" s="15" t="s">
        <v>223</v>
      </c>
      <c r="BM224" s="227" t="s">
        <v>357</v>
      </c>
    </row>
    <row r="225" s="2" customFormat="1" ht="24.15" customHeight="1">
      <c r="A225" s="36"/>
      <c r="B225" s="37"/>
      <c r="C225" s="216" t="s">
        <v>358</v>
      </c>
      <c r="D225" s="216" t="s">
        <v>141</v>
      </c>
      <c r="E225" s="217" t="s">
        <v>359</v>
      </c>
      <c r="F225" s="218" t="s">
        <v>360</v>
      </c>
      <c r="G225" s="219" t="s">
        <v>234</v>
      </c>
      <c r="H225" s="220">
        <v>2</v>
      </c>
      <c r="I225" s="221"/>
      <c r="J225" s="222">
        <f>ROUND(I225*H225,2)</f>
        <v>0</v>
      </c>
      <c r="K225" s="218" t="s">
        <v>145</v>
      </c>
      <c r="L225" s="42"/>
      <c r="M225" s="223" t="s">
        <v>1</v>
      </c>
      <c r="N225" s="224" t="s">
        <v>38</v>
      </c>
      <c r="O225" s="89"/>
      <c r="P225" s="225">
        <f>O225*H225</f>
        <v>0</v>
      </c>
      <c r="Q225" s="225">
        <v>0</v>
      </c>
      <c r="R225" s="225">
        <f>Q225*H225</f>
        <v>0</v>
      </c>
      <c r="S225" s="225">
        <v>0.00497</v>
      </c>
      <c r="T225" s="226">
        <f>S225*H225</f>
        <v>0.00994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27" t="s">
        <v>223</v>
      </c>
      <c r="AT225" s="227" t="s">
        <v>141</v>
      </c>
      <c r="AU225" s="227" t="s">
        <v>83</v>
      </c>
      <c r="AY225" s="15" t="s">
        <v>138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5" t="s">
        <v>81</v>
      </c>
      <c r="BK225" s="228">
        <f>ROUND(I225*H225,2)</f>
        <v>0</v>
      </c>
      <c r="BL225" s="15" t="s">
        <v>223</v>
      </c>
      <c r="BM225" s="227" t="s">
        <v>361</v>
      </c>
    </row>
    <row r="226" s="2" customFormat="1" ht="16.5" customHeight="1">
      <c r="A226" s="36"/>
      <c r="B226" s="37"/>
      <c r="C226" s="216" t="s">
        <v>362</v>
      </c>
      <c r="D226" s="216" t="s">
        <v>141</v>
      </c>
      <c r="E226" s="217" t="s">
        <v>363</v>
      </c>
      <c r="F226" s="218" t="s">
        <v>364</v>
      </c>
      <c r="G226" s="219" t="s">
        <v>234</v>
      </c>
      <c r="H226" s="220">
        <v>5</v>
      </c>
      <c r="I226" s="221"/>
      <c r="J226" s="222">
        <f>ROUND(I226*H226,2)</f>
        <v>0</v>
      </c>
      <c r="K226" s="218" t="s">
        <v>145</v>
      </c>
      <c r="L226" s="42"/>
      <c r="M226" s="223" t="s">
        <v>1</v>
      </c>
      <c r="N226" s="224" t="s">
        <v>38</v>
      </c>
      <c r="O226" s="89"/>
      <c r="P226" s="225">
        <f>O226*H226</f>
        <v>0</v>
      </c>
      <c r="Q226" s="225">
        <v>0</v>
      </c>
      <c r="R226" s="225">
        <f>Q226*H226</f>
        <v>0</v>
      </c>
      <c r="S226" s="225">
        <v>0.00028</v>
      </c>
      <c r="T226" s="226">
        <f>S226*H226</f>
        <v>0.0013999999999999998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27" t="s">
        <v>223</v>
      </c>
      <c r="AT226" s="227" t="s">
        <v>141</v>
      </c>
      <c r="AU226" s="227" t="s">
        <v>83</v>
      </c>
      <c r="AY226" s="15" t="s">
        <v>138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5" t="s">
        <v>81</v>
      </c>
      <c r="BK226" s="228">
        <f>ROUND(I226*H226,2)</f>
        <v>0</v>
      </c>
      <c r="BL226" s="15" t="s">
        <v>223</v>
      </c>
      <c r="BM226" s="227" t="s">
        <v>365</v>
      </c>
    </row>
    <row r="227" s="2" customFormat="1" ht="21.75" customHeight="1">
      <c r="A227" s="36"/>
      <c r="B227" s="37"/>
      <c r="C227" s="216" t="s">
        <v>366</v>
      </c>
      <c r="D227" s="216" t="s">
        <v>141</v>
      </c>
      <c r="E227" s="217" t="s">
        <v>367</v>
      </c>
      <c r="F227" s="218" t="s">
        <v>368</v>
      </c>
      <c r="G227" s="219" t="s">
        <v>234</v>
      </c>
      <c r="H227" s="220">
        <v>17</v>
      </c>
      <c r="I227" s="221"/>
      <c r="J227" s="222">
        <f>ROUND(I227*H227,2)</f>
        <v>0</v>
      </c>
      <c r="K227" s="218" t="s">
        <v>145</v>
      </c>
      <c r="L227" s="42"/>
      <c r="M227" s="223" t="s">
        <v>1</v>
      </c>
      <c r="N227" s="224" t="s">
        <v>38</v>
      </c>
      <c r="O227" s="89"/>
      <c r="P227" s="225">
        <f>O227*H227</f>
        <v>0</v>
      </c>
      <c r="Q227" s="225">
        <v>0</v>
      </c>
      <c r="R227" s="225">
        <f>Q227*H227</f>
        <v>0</v>
      </c>
      <c r="S227" s="225">
        <v>0.00029</v>
      </c>
      <c r="T227" s="226">
        <f>S227*H227</f>
        <v>0.0049300000000000008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27" t="s">
        <v>223</v>
      </c>
      <c r="AT227" s="227" t="s">
        <v>141</v>
      </c>
      <c r="AU227" s="227" t="s">
        <v>83</v>
      </c>
      <c r="AY227" s="15" t="s">
        <v>138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5" t="s">
        <v>81</v>
      </c>
      <c r="BK227" s="228">
        <f>ROUND(I227*H227,2)</f>
        <v>0</v>
      </c>
      <c r="BL227" s="15" t="s">
        <v>223</v>
      </c>
      <c r="BM227" s="227" t="s">
        <v>369</v>
      </c>
    </row>
    <row r="228" s="2" customFormat="1" ht="24.15" customHeight="1">
      <c r="A228" s="36"/>
      <c r="B228" s="37"/>
      <c r="C228" s="216" t="s">
        <v>370</v>
      </c>
      <c r="D228" s="216" t="s">
        <v>141</v>
      </c>
      <c r="E228" s="217" t="s">
        <v>371</v>
      </c>
      <c r="F228" s="218" t="s">
        <v>372</v>
      </c>
      <c r="G228" s="219" t="s">
        <v>234</v>
      </c>
      <c r="H228" s="220">
        <v>7</v>
      </c>
      <c r="I228" s="221"/>
      <c r="J228" s="222">
        <f>ROUND(I228*H228,2)</f>
        <v>0</v>
      </c>
      <c r="K228" s="218" t="s">
        <v>145</v>
      </c>
      <c r="L228" s="42"/>
      <c r="M228" s="223" t="s">
        <v>1</v>
      </c>
      <c r="N228" s="224" t="s">
        <v>38</v>
      </c>
      <c r="O228" s="89"/>
      <c r="P228" s="225">
        <f>O228*H228</f>
        <v>0</v>
      </c>
      <c r="Q228" s="225">
        <v>0.00064</v>
      </c>
      <c r="R228" s="225">
        <f>Q228*H228</f>
        <v>0.0044800000000000008</v>
      </c>
      <c r="S228" s="225">
        <v>0</v>
      </c>
      <c r="T228" s="226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27" t="s">
        <v>223</v>
      </c>
      <c r="AT228" s="227" t="s">
        <v>141</v>
      </c>
      <c r="AU228" s="227" t="s">
        <v>83</v>
      </c>
      <c r="AY228" s="15" t="s">
        <v>138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5" t="s">
        <v>81</v>
      </c>
      <c r="BK228" s="228">
        <f>ROUND(I228*H228,2)</f>
        <v>0</v>
      </c>
      <c r="BL228" s="15" t="s">
        <v>223</v>
      </c>
      <c r="BM228" s="227" t="s">
        <v>373</v>
      </c>
    </row>
    <row r="229" s="13" customFormat="1">
      <c r="A229" s="13"/>
      <c r="B229" s="234"/>
      <c r="C229" s="235"/>
      <c r="D229" s="229" t="s">
        <v>150</v>
      </c>
      <c r="E229" s="236" t="s">
        <v>1</v>
      </c>
      <c r="F229" s="237" t="s">
        <v>247</v>
      </c>
      <c r="G229" s="235"/>
      <c r="H229" s="238">
        <v>7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150</v>
      </c>
      <c r="AU229" s="244" t="s">
        <v>83</v>
      </c>
      <c r="AV229" s="13" t="s">
        <v>83</v>
      </c>
      <c r="AW229" s="13" t="s">
        <v>30</v>
      </c>
      <c r="AX229" s="13" t="s">
        <v>81</v>
      </c>
      <c r="AY229" s="244" t="s">
        <v>138</v>
      </c>
    </row>
    <row r="230" s="2" customFormat="1" ht="24.15" customHeight="1">
      <c r="A230" s="36"/>
      <c r="B230" s="37"/>
      <c r="C230" s="216" t="s">
        <v>374</v>
      </c>
      <c r="D230" s="216" t="s">
        <v>141</v>
      </c>
      <c r="E230" s="217" t="s">
        <v>375</v>
      </c>
      <c r="F230" s="218" t="s">
        <v>376</v>
      </c>
      <c r="G230" s="219" t="s">
        <v>234</v>
      </c>
      <c r="H230" s="220">
        <v>4</v>
      </c>
      <c r="I230" s="221"/>
      <c r="J230" s="222">
        <f>ROUND(I230*H230,2)</f>
        <v>0</v>
      </c>
      <c r="K230" s="218" t="s">
        <v>145</v>
      </c>
      <c r="L230" s="42"/>
      <c r="M230" s="223" t="s">
        <v>1</v>
      </c>
      <c r="N230" s="224" t="s">
        <v>38</v>
      </c>
      <c r="O230" s="89"/>
      <c r="P230" s="225">
        <f>O230*H230</f>
        <v>0</v>
      </c>
      <c r="Q230" s="225">
        <v>0.00115</v>
      </c>
      <c r="R230" s="225">
        <f>Q230*H230</f>
        <v>0.0046</v>
      </c>
      <c r="S230" s="225">
        <v>0</v>
      </c>
      <c r="T230" s="226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27" t="s">
        <v>223</v>
      </c>
      <c r="AT230" s="227" t="s">
        <v>141</v>
      </c>
      <c r="AU230" s="227" t="s">
        <v>83</v>
      </c>
      <c r="AY230" s="15" t="s">
        <v>138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5" t="s">
        <v>81</v>
      </c>
      <c r="BK230" s="228">
        <f>ROUND(I230*H230,2)</f>
        <v>0</v>
      </c>
      <c r="BL230" s="15" t="s">
        <v>223</v>
      </c>
      <c r="BM230" s="227" t="s">
        <v>377</v>
      </c>
    </row>
    <row r="231" s="13" customFormat="1">
      <c r="A231" s="13"/>
      <c r="B231" s="234"/>
      <c r="C231" s="235"/>
      <c r="D231" s="229" t="s">
        <v>150</v>
      </c>
      <c r="E231" s="236" t="s">
        <v>1</v>
      </c>
      <c r="F231" s="237" t="s">
        <v>378</v>
      </c>
      <c r="G231" s="235"/>
      <c r="H231" s="238">
        <v>4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150</v>
      </c>
      <c r="AU231" s="244" t="s">
        <v>83</v>
      </c>
      <c r="AV231" s="13" t="s">
        <v>83</v>
      </c>
      <c r="AW231" s="13" t="s">
        <v>30</v>
      </c>
      <c r="AX231" s="13" t="s">
        <v>81</v>
      </c>
      <c r="AY231" s="244" t="s">
        <v>138</v>
      </c>
    </row>
    <row r="232" s="2" customFormat="1" ht="24.15" customHeight="1">
      <c r="A232" s="36"/>
      <c r="B232" s="37"/>
      <c r="C232" s="216" t="s">
        <v>379</v>
      </c>
      <c r="D232" s="216" t="s">
        <v>141</v>
      </c>
      <c r="E232" s="217" t="s">
        <v>380</v>
      </c>
      <c r="F232" s="218" t="s">
        <v>381</v>
      </c>
      <c r="G232" s="219" t="s">
        <v>234</v>
      </c>
      <c r="H232" s="220">
        <v>1</v>
      </c>
      <c r="I232" s="221"/>
      <c r="J232" s="222">
        <f>ROUND(I232*H232,2)</f>
        <v>0</v>
      </c>
      <c r="K232" s="218" t="s">
        <v>145</v>
      </c>
      <c r="L232" s="42"/>
      <c r="M232" s="223" t="s">
        <v>1</v>
      </c>
      <c r="N232" s="224" t="s">
        <v>38</v>
      </c>
      <c r="O232" s="89"/>
      <c r="P232" s="225">
        <f>O232*H232</f>
        <v>0</v>
      </c>
      <c r="Q232" s="225">
        <v>0.00237</v>
      </c>
      <c r="R232" s="225">
        <f>Q232*H232</f>
        <v>0.00237</v>
      </c>
      <c r="S232" s="225">
        <v>0</v>
      </c>
      <c r="T232" s="226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27" t="s">
        <v>223</v>
      </c>
      <c r="AT232" s="227" t="s">
        <v>141</v>
      </c>
      <c r="AU232" s="227" t="s">
        <v>83</v>
      </c>
      <c r="AY232" s="15" t="s">
        <v>138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5" t="s">
        <v>81</v>
      </c>
      <c r="BK232" s="228">
        <f>ROUND(I232*H232,2)</f>
        <v>0</v>
      </c>
      <c r="BL232" s="15" t="s">
        <v>223</v>
      </c>
      <c r="BM232" s="227" t="s">
        <v>382</v>
      </c>
    </row>
    <row r="233" s="13" customFormat="1">
      <c r="A233" s="13"/>
      <c r="B233" s="234"/>
      <c r="C233" s="235"/>
      <c r="D233" s="229" t="s">
        <v>150</v>
      </c>
      <c r="E233" s="236" t="s">
        <v>1</v>
      </c>
      <c r="F233" s="237" t="s">
        <v>266</v>
      </c>
      <c r="G233" s="235"/>
      <c r="H233" s="238">
        <v>1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150</v>
      </c>
      <c r="AU233" s="244" t="s">
        <v>83</v>
      </c>
      <c r="AV233" s="13" t="s">
        <v>83</v>
      </c>
      <c r="AW233" s="13" t="s">
        <v>30</v>
      </c>
      <c r="AX233" s="13" t="s">
        <v>81</v>
      </c>
      <c r="AY233" s="244" t="s">
        <v>138</v>
      </c>
    </row>
    <row r="234" s="2" customFormat="1" ht="24.15" customHeight="1">
      <c r="A234" s="36"/>
      <c r="B234" s="37"/>
      <c r="C234" s="216" t="s">
        <v>383</v>
      </c>
      <c r="D234" s="216" t="s">
        <v>141</v>
      </c>
      <c r="E234" s="217" t="s">
        <v>384</v>
      </c>
      <c r="F234" s="218" t="s">
        <v>385</v>
      </c>
      <c r="G234" s="219" t="s">
        <v>234</v>
      </c>
      <c r="H234" s="220">
        <v>15</v>
      </c>
      <c r="I234" s="221"/>
      <c r="J234" s="222">
        <f>ROUND(I234*H234,2)</f>
        <v>0</v>
      </c>
      <c r="K234" s="218" t="s">
        <v>145</v>
      </c>
      <c r="L234" s="42"/>
      <c r="M234" s="223" t="s">
        <v>1</v>
      </c>
      <c r="N234" s="224" t="s">
        <v>38</v>
      </c>
      <c r="O234" s="89"/>
      <c r="P234" s="225">
        <f>O234*H234</f>
        <v>0</v>
      </c>
      <c r="Q234" s="225">
        <v>0.00364</v>
      </c>
      <c r="R234" s="225">
        <f>Q234*H234</f>
        <v>0.0546</v>
      </c>
      <c r="S234" s="225">
        <v>0</v>
      </c>
      <c r="T234" s="226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27" t="s">
        <v>223</v>
      </c>
      <c r="AT234" s="227" t="s">
        <v>141</v>
      </c>
      <c r="AU234" s="227" t="s">
        <v>83</v>
      </c>
      <c r="AY234" s="15" t="s">
        <v>138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5" t="s">
        <v>81</v>
      </c>
      <c r="BK234" s="228">
        <f>ROUND(I234*H234,2)</f>
        <v>0</v>
      </c>
      <c r="BL234" s="15" t="s">
        <v>223</v>
      </c>
      <c r="BM234" s="227" t="s">
        <v>386</v>
      </c>
    </row>
    <row r="235" s="13" customFormat="1">
      <c r="A235" s="13"/>
      <c r="B235" s="234"/>
      <c r="C235" s="235"/>
      <c r="D235" s="229" t="s">
        <v>150</v>
      </c>
      <c r="E235" s="236" t="s">
        <v>1</v>
      </c>
      <c r="F235" s="237" t="s">
        <v>387</v>
      </c>
      <c r="G235" s="235"/>
      <c r="H235" s="238">
        <v>15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150</v>
      </c>
      <c r="AU235" s="244" t="s">
        <v>83</v>
      </c>
      <c r="AV235" s="13" t="s">
        <v>83</v>
      </c>
      <c r="AW235" s="13" t="s">
        <v>30</v>
      </c>
      <c r="AX235" s="13" t="s">
        <v>81</v>
      </c>
      <c r="AY235" s="244" t="s">
        <v>138</v>
      </c>
    </row>
    <row r="236" s="2" customFormat="1" ht="16.5" customHeight="1">
      <c r="A236" s="36"/>
      <c r="B236" s="37"/>
      <c r="C236" s="216" t="s">
        <v>388</v>
      </c>
      <c r="D236" s="216" t="s">
        <v>141</v>
      </c>
      <c r="E236" s="217" t="s">
        <v>389</v>
      </c>
      <c r="F236" s="218" t="s">
        <v>390</v>
      </c>
      <c r="G236" s="219" t="s">
        <v>160</v>
      </c>
      <c r="H236" s="220">
        <v>1</v>
      </c>
      <c r="I236" s="221"/>
      <c r="J236" s="222">
        <f>ROUND(I236*H236,2)</f>
        <v>0</v>
      </c>
      <c r="K236" s="218" t="s">
        <v>145</v>
      </c>
      <c r="L236" s="42"/>
      <c r="M236" s="223" t="s">
        <v>1</v>
      </c>
      <c r="N236" s="224" t="s">
        <v>38</v>
      </c>
      <c r="O236" s="89"/>
      <c r="P236" s="225">
        <f>O236*H236</f>
        <v>0</v>
      </c>
      <c r="Q236" s="225">
        <v>0.00056</v>
      </c>
      <c r="R236" s="225">
        <f>Q236*H236</f>
        <v>0.00056</v>
      </c>
      <c r="S236" s="225">
        <v>0</v>
      </c>
      <c r="T236" s="226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27" t="s">
        <v>223</v>
      </c>
      <c r="AT236" s="227" t="s">
        <v>141</v>
      </c>
      <c r="AU236" s="227" t="s">
        <v>83</v>
      </c>
      <c r="AY236" s="15" t="s">
        <v>138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5" t="s">
        <v>81</v>
      </c>
      <c r="BK236" s="228">
        <f>ROUND(I236*H236,2)</f>
        <v>0</v>
      </c>
      <c r="BL236" s="15" t="s">
        <v>223</v>
      </c>
      <c r="BM236" s="227" t="s">
        <v>391</v>
      </c>
    </row>
    <row r="237" s="13" customFormat="1">
      <c r="A237" s="13"/>
      <c r="B237" s="234"/>
      <c r="C237" s="235"/>
      <c r="D237" s="229" t="s">
        <v>150</v>
      </c>
      <c r="E237" s="236" t="s">
        <v>1</v>
      </c>
      <c r="F237" s="237" t="s">
        <v>392</v>
      </c>
      <c r="G237" s="235"/>
      <c r="H237" s="238">
        <v>1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150</v>
      </c>
      <c r="AU237" s="244" t="s">
        <v>83</v>
      </c>
      <c r="AV237" s="13" t="s">
        <v>83</v>
      </c>
      <c r="AW237" s="13" t="s">
        <v>30</v>
      </c>
      <c r="AX237" s="13" t="s">
        <v>81</v>
      </c>
      <c r="AY237" s="244" t="s">
        <v>138</v>
      </c>
    </row>
    <row r="238" s="2" customFormat="1" ht="16.5" customHeight="1">
      <c r="A238" s="36"/>
      <c r="B238" s="37"/>
      <c r="C238" s="216" t="s">
        <v>393</v>
      </c>
      <c r="D238" s="216" t="s">
        <v>141</v>
      </c>
      <c r="E238" s="217" t="s">
        <v>394</v>
      </c>
      <c r="F238" s="218" t="s">
        <v>395</v>
      </c>
      <c r="G238" s="219" t="s">
        <v>160</v>
      </c>
      <c r="H238" s="220">
        <v>1</v>
      </c>
      <c r="I238" s="221"/>
      <c r="J238" s="222">
        <f>ROUND(I238*H238,2)</f>
        <v>0</v>
      </c>
      <c r="K238" s="218" t="s">
        <v>145</v>
      </c>
      <c r="L238" s="42"/>
      <c r="M238" s="223" t="s">
        <v>1</v>
      </c>
      <c r="N238" s="224" t="s">
        <v>38</v>
      </c>
      <c r="O238" s="89"/>
      <c r="P238" s="225">
        <f>O238*H238</f>
        <v>0</v>
      </c>
      <c r="Q238" s="225">
        <v>0.00112</v>
      </c>
      <c r="R238" s="225">
        <f>Q238*H238</f>
        <v>0.00112</v>
      </c>
      <c r="S238" s="225">
        <v>0</v>
      </c>
      <c r="T238" s="226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27" t="s">
        <v>223</v>
      </c>
      <c r="AT238" s="227" t="s">
        <v>141</v>
      </c>
      <c r="AU238" s="227" t="s">
        <v>83</v>
      </c>
      <c r="AY238" s="15" t="s">
        <v>138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5" t="s">
        <v>81</v>
      </c>
      <c r="BK238" s="228">
        <f>ROUND(I238*H238,2)</f>
        <v>0</v>
      </c>
      <c r="BL238" s="15" t="s">
        <v>223</v>
      </c>
      <c r="BM238" s="227" t="s">
        <v>396</v>
      </c>
    </row>
    <row r="239" s="13" customFormat="1">
      <c r="A239" s="13"/>
      <c r="B239" s="234"/>
      <c r="C239" s="235"/>
      <c r="D239" s="229" t="s">
        <v>150</v>
      </c>
      <c r="E239" s="236" t="s">
        <v>1</v>
      </c>
      <c r="F239" s="237" t="s">
        <v>266</v>
      </c>
      <c r="G239" s="235"/>
      <c r="H239" s="238">
        <v>1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150</v>
      </c>
      <c r="AU239" s="244" t="s">
        <v>83</v>
      </c>
      <c r="AV239" s="13" t="s">
        <v>83</v>
      </c>
      <c r="AW239" s="13" t="s">
        <v>30</v>
      </c>
      <c r="AX239" s="13" t="s">
        <v>81</v>
      </c>
      <c r="AY239" s="244" t="s">
        <v>138</v>
      </c>
    </row>
    <row r="240" s="2" customFormat="1" ht="16.5" customHeight="1">
      <c r="A240" s="36"/>
      <c r="B240" s="37"/>
      <c r="C240" s="216" t="s">
        <v>397</v>
      </c>
      <c r="D240" s="216" t="s">
        <v>141</v>
      </c>
      <c r="E240" s="217" t="s">
        <v>398</v>
      </c>
      <c r="F240" s="218" t="s">
        <v>399</v>
      </c>
      <c r="G240" s="219" t="s">
        <v>160</v>
      </c>
      <c r="H240" s="220">
        <v>1</v>
      </c>
      <c r="I240" s="221"/>
      <c r="J240" s="222">
        <f>ROUND(I240*H240,2)</f>
        <v>0</v>
      </c>
      <c r="K240" s="218" t="s">
        <v>145</v>
      </c>
      <c r="L240" s="42"/>
      <c r="M240" s="223" t="s">
        <v>1</v>
      </c>
      <c r="N240" s="224" t="s">
        <v>38</v>
      </c>
      <c r="O240" s="89"/>
      <c r="P240" s="225">
        <f>O240*H240</f>
        <v>0</v>
      </c>
      <c r="Q240" s="225">
        <v>0.00077</v>
      </c>
      <c r="R240" s="225">
        <f>Q240*H240</f>
        <v>0.00077</v>
      </c>
      <c r="S240" s="225">
        <v>0</v>
      </c>
      <c r="T240" s="226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27" t="s">
        <v>223</v>
      </c>
      <c r="AT240" s="227" t="s">
        <v>141</v>
      </c>
      <c r="AU240" s="227" t="s">
        <v>83</v>
      </c>
      <c r="AY240" s="15" t="s">
        <v>138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5" t="s">
        <v>81</v>
      </c>
      <c r="BK240" s="228">
        <f>ROUND(I240*H240,2)</f>
        <v>0</v>
      </c>
      <c r="BL240" s="15" t="s">
        <v>223</v>
      </c>
      <c r="BM240" s="227" t="s">
        <v>400</v>
      </c>
    </row>
    <row r="241" s="13" customFormat="1">
      <c r="A241" s="13"/>
      <c r="B241" s="234"/>
      <c r="C241" s="235"/>
      <c r="D241" s="229" t="s">
        <v>150</v>
      </c>
      <c r="E241" s="236" t="s">
        <v>1</v>
      </c>
      <c r="F241" s="237" t="s">
        <v>343</v>
      </c>
      <c r="G241" s="235"/>
      <c r="H241" s="238">
        <v>1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150</v>
      </c>
      <c r="AU241" s="244" t="s">
        <v>83</v>
      </c>
      <c r="AV241" s="13" t="s">
        <v>83</v>
      </c>
      <c r="AW241" s="13" t="s">
        <v>30</v>
      </c>
      <c r="AX241" s="13" t="s">
        <v>81</v>
      </c>
      <c r="AY241" s="244" t="s">
        <v>138</v>
      </c>
    </row>
    <row r="242" s="2" customFormat="1" ht="24.15" customHeight="1">
      <c r="A242" s="36"/>
      <c r="B242" s="37"/>
      <c r="C242" s="216" t="s">
        <v>401</v>
      </c>
      <c r="D242" s="216" t="s">
        <v>141</v>
      </c>
      <c r="E242" s="217" t="s">
        <v>402</v>
      </c>
      <c r="F242" s="218" t="s">
        <v>403</v>
      </c>
      <c r="G242" s="219" t="s">
        <v>160</v>
      </c>
      <c r="H242" s="220">
        <v>1</v>
      </c>
      <c r="I242" s="221"/>
      <c r="J242" s="222">
        <f>ROUND(I242*H242,2)</f>
        <v>0</v>
      </c>
      <c r="K242" s="218" t="s">
        <v>145</v>
      </c>
      <c r="L242" s="42"/>
      <c r="M242" s="223" t="s">
        <v>1</v>
      </c>
      <c r="N242" s="224" t="s">
        <v>38</v>
      </c>
      <c r="O242" s="89"/>
      <c r="P242" s="225">
        <f>O242*H242</f>
        <v>0</v>
      </c>
      <c r="Q242" s="225">
        <v>0.0010200000000000002</v>
      </c>
      <c r="R242" s="225">
        <f>Q242*H242</f>
        <v>0.0010200000000000002</v>
      </c>
      <c r="S242" s="225">
        <v>0</v>
      </c>
      <c r="T242" s="226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27" t="s">
        <v>223</v>
      </c>
      <c r="AT242" s="227" t="s">
        <v>141</v>
      </c>
      <c r="AU242" s="227" t="s">
        <v>83</v>
      </c>
      <c r="AY242" s="15" t="s">
        <v>138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5" t="s">
        <v>81</v>
      </c>
      <c r="BK242" s="228">
        <f>ROUND(I242*H242,2)</f>
        <v>0</v>
      </c>
      <c r="BL242" s="15" t="s">
        <v>223</v>
      </c>
      <c r="BM242" s="227" t="s">
        <v>404</v>
      </c>
    </row>
    <row r="243" s="13" customFormat="1">
      <c r="A243" s="13"/>
      <c r="B243" s="234"/>
      <c r="C243" s="235"/>
      <c r="D243" s="229" t="s">
        <v>150</v>
      </c>
      <c r="E243" s="236" t="s">
        <v>1</v>
      </c>
      <c r="F243" s="237" t="s">
        <v>266</v>
      </c>
      <c r="G243" s="235"/>
      <c r="H243" s="238">
        <v>1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150</v>
      </c>
      <c r="AU243" s="244" t="s">
        <v>83</v>
      </c>
      <c r="AV243" s="13" t="s">
        <v>83</v>
      </c>
      <c r="AW243" s="13" t="s">
        <v>30</v>
      </c>
      <c r="AX243" s="13" t="s">
        <v>81</v>
      </c>
      <c r="AY243" s="244" t="s">
        <v>138</v>
      </c>
    </row>
    <row r="244" s="2" customFormat="1" ht="24.15" customHeight="1">
      <c r="A244" s="36"/>
      <c r="B244" s="37"/>
      <c r="C244" s="216" t="s">
        <v>405</v>
      </c>
      <c r="D244" s="216" t="s">
        <v>141</v>
      </c>
      <c r="E244" s="217" t="s">
        <v>406</v>
      </c>
      <c r="F244" s="218" t="s">
        <v>407</v>
      </c>
      <c r="G244" s="219" t="s">
        <v>160</v>
      </c>
      <c r="H244" s="220">
        <v>1</v>
      </c>
      <c r="I244" s="221"/>
      <c r="J244" s="222">
        <f>ROUND(I244*H244,2)</f>
        <v>0</v>
      </c>
      <c r="K244" s="218" t="s">
        <v>145</v>
      </c>
      <c r="L244" s="42"/>
      <c r="M244" s="223" t="s">
        <v>1</v>
      </c>
      <c r="N244" s="224" t="s">
        <v>38</v>
      </c>
      <c r="O244" s="89"/>
      <c r="P244" s="225">
        <f>O244*H244</f>
        <v>0</v>
      </c>
      <c r="Q244" s="225">
        <v>0.00347</v>
      </c>
      <c r="R244" s="225">
        <f>Q244*H244</f>
        <v>0.00347</v>
      </c>
      <c r="S244" s="225">
        <v>0</v>
      </c>
      <c r="T244" s="226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27" t="s">
        <v>223</v>
      </c>
      <c r="AT244" s="227" t="s">
        <v>141</v>
      </c>
      <c r="AU244" s="227" t="s">
        <v>83</v>
      </c>
      <c r="AY244" s="15" t="s">
        <v>138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5" t="s">
        <v>81</v>
      </c>
      <c r="BK244" s="228">
        <f>ROUND(I244*H244,2)</f>
        <v>0</v>
      </c>
      <c r="BL244" s="15" t="s">
        <v>223</v>
      </c>
      <c r="BM244" s="227" t="s">
        <v>408</v>
      </c>
    </row>
    <row r="245" s="13" customFormat="1">
      <c r="A245" s="13"/>
      <c r="B245" s="234"/>
      <c r="C245" s="235"/>
      <c r="D245" s="229" t="s">
        <v>150</v>
      </c>
      <c r="E245" s="236" t="s">
        <v>1</v>
      </c>
      <c r="F245" s="237" t="s">
        <v>343</v>
      </c>
      <c r="G245" s="235"/>
      <c r="H245" s="238">
        <v>1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150</v>
      </c>
      <c r="AU245" s="244" t="s">
        <v>83</v>
      </c>
      <c r="AV245" s="13" t="s">
        <v>83</v>
      </c>
      <c r="AW245" s="13" t="s">
        <v>30</v>
      </c>
      <c r="AX245" s="13" t="s">
        <v>81</v>
      </c>
      <c r="AY245" s="244" t="s">
        <v>138</v>
      </c>
    </row>
    <row r="246" s="2" customFormat="1" ht="24.15" customHeight="1">
      <c r="A246" s="36"/>
      <c r="B246" s="37"/>
      <c r="C246" s="216" t="s">
        <v>409</v>
      </c>
      <c r="D246" s="216" t="s">
        <v>141</v>
      </c>
      <c r="E246" s="217" t="s">
        <v>410</v>
      </c>
      <c r="F246" s="218" t="s">
        <v>411</v>
      </c>
      <c r="G246" s="219" t="s">
        <v>160</v>
      </c>
      <c r="H246" s="220">
        <v>1</v>
      </c>
      <c r="I246" s="221"/>
      <c r="J246" s="222">
        <f>ROUND(I246*H246,2)</f>
        <v>0</v>
      </c>
      <c r="K246" s="218" t="s">
        <v>145</v>
      </c>
      <c r="L246" s="42"/>
      <c r="M246" s="223" t="s">
        <v>1</v>
      </c>
      <c r="N246" s="224" t="s">
        <v>38</v>
      </c>
      <c r="O246" s="89"/>
      <c r="P246" s="225">
        <f>O246*H246</f>
        <v>0</v>
      </c>
      <c r="Q246" s="225">
        <v>0.0048500000000000008</v>
      </c>
      <c r="R246" s="225">
        <f>Q246*H246</f>
        <v>0.0048500000000000008</v>
      </c>
      <c r="S246" s="225">
        <v>0</v>
      </c>
      <c r="T246" s="226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27" t="s">
        <v>223</v>
      </c>
      <c r="AT246" s="227" t="s">
        <v>141</v>
      </c>
      <c r="AU246" s="227" t="s">
        <v>83</v>
      </c>
      <c r="AY246" s="15" t="s">
        <v>138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5" t="s">
        <v>81</v>
      </c>
      <c r="BK246" s="228">
        <f>ROUND(I246*H246,2)</f>
        <v>0</v>
      </c>
      <c r="BL246" s="15" t="s">
        <v>223</v>
      </c>
      <c r="BM246" s="227" t="s">
        <v>412</v>
      </c>
    </row>
    <row r="247" s="13" customFormat="1">
      <c r="A247" s="13"/>
      <c r="B247" s="234"/>
      <c r="C247" s="235"/>
      <c r="D247" s="229" t="s">
        <v>150</v>
      </c>
      <c r="E247" s="236" t="s">
        <v>1</v>
      </c>
      <c r="F247" s="237" t="s">
        <v>413</v>
      </c>
      <c r="G247" s="235"/>
      <c r="H247" s="238">
        <v>1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150</v>
      </c>
      <c r="AU247" s="244" t="s">
        <v>83</v>
      </c>
      <c r="AV247" s="13" t="s">
        <v>83</v>
      </c>
      <c r="AW247" s="13" t="s">
        <v>30</v>
      </c>
      <c r="AX247" s="13" t="s">
        <v>81</v>
      </c>
      <c r="AY247" s="244" t="s">
        <v>138</v>
      </c>
    </row>
    <row r="248" s="2" customFormat="1" ht="24.15" customHeight="1">
      <c r="A248" s="36"/>
      <c r="B248" s="37"/>
      <c r="C248" s="245" t="s">
        <v>414</v>
      </c>
      <c r="D248" s="245" t="s">
        <v>242</v>
      </c>
      <c r="E248" s="246" t="s">
        <v>415</v>
      </c>
      <c r="F248" s="247" t="s">
        <v>416</v>
      </c>
      <c r="G248" s="248" t="s">
        <v>160</v>
      </c>
      <c r="H248" s="249">
        <v>1</v>
      </c>
      <c r="I248" s="250"/>
      <c r="J248" s="251">
        <f>ROUND(I248*H248,2)</f>
        <v>0</v>
      </c>
      <c r="K248" s="247" t="s">
        <v>145</v>
      </c>
      <c r="L248" s="252"/>
      <c r="M248" s="253" t="s">
        <v>1</v>
      </c>
      <c r="N248" s="254" t="s">
        <v>38</v>
      </c>
      <c r="O248" s="89"/>
      <c r="P248" s="225">
        <f>O248*H248</f>
        <v>0</v>
      </c>
      <c r="Q248" s="225">
        <v>0.0028</v>
      </c>
      <c r="R248" s="225">
        <f>Q248*H248</f>
        <v>0.0028</v>
      </c>
      <c r="S248" s="225">
        <v>0</v>
      </c>
      <c r="T248" s="226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27" t="s">
        <v>245</v>
      </c>
      <c r="AT248" s="227" t="s">
        <v>242</v>
      </c>
      <c r="AU248" s="227" t="s">
        <v>83</v>
      </c>
      <c r="AY248" s="15" t="s">
        <v>138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5" t="s">
        <v>81</v>
      </c>
      <c r="BK248" s="228">
        <f>ROUND(I248*H248,2)</f>
        <v>0</v>
      </c>
      <c r="BL248" s="15" t="s">
        <v>223</v>
      </c>
      <c r="BM248" s="227" t="s">
        <v>417</v>
      </c>
    </row>
    <row r="249" s="2" customFormat="1">
      <c r="A249" s="36"/>
      <c r="B249" s="37"/>
      <c r="C249" s="38"/>
      <c r="D249" s="229" t="s">
        <v>148</v>
      </c>
      <c r="E249" s="38"/>
      <c r="F249" s="230" t="s">
        <v>418</v>
      </c>
      <c r="G249" s="38"/>
      <c r="H249" s="38"/>
      <c r="I249" s="231"/>
      <c r="J249" s="38"/>
      <c r="K249" s="38"/>
      <c r="L249" s="42"/>
      <c r="M249" s="232"/>
      <c r="N249" s="233"/>
      <c r="O249" s="89"/>
      <c r="P249" s="89"/>
      <c r="Q249" s="89"/>
      <c r="R249" s="89"/>
      <c r="S249" s="89"/>
      <c r="T249" s="90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5" t="s">
        <v>148</v>
      </c>
      <c r="AU249" s="15" t="s">
        <v>83</v>
      </c>
    </row>
    <row r="250" s="13" customFormat="1">
      <c r="A250" s="13"/>
      <c r="B250" s="234"/>
      <c r="C250" s="235"/>
      <c r="D250" s="229" t="s">
        <v>150</v>
      </c>
      <c r="E250" s="236" t="s">
        <v>1</v>
      </c>
      <c r="F250" s="237" t="s">
        <v>266</v>
      </c>
      <c r="G250" s="235"/>
      <c r="H250" s="238">
        <v>1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150</v>
      </c>
      <c r="AU250" s="244" t="s">
        <v>83</v>
      </c>
      <c r="AV250" s="13" t="s">
        <v>83</v>
      </c>
      <c r="AW250" s="13" t="s">
        <v>30</v>
      </c>
      <c r="AX250" s="13" t="s">
        <v>81</v>
      </c>
      <c r="AY250" s="244" t="s">
        <v>138</v>
      </c>
    </row>
    <row r="251" s="2" customFormat="1" ht="33" customHeight="1">
      <c r="A251" s="36"/>
      <c r="B251" s="37"/>
      <c r="C251" s="245" t="s">
        <v>419</v>
      </c>
      <c r="D251" s="245" t="s">
        <v>242</v>
      </c>
      <c r="E251" s="246" t="s">
        <v>420</v>
      </c>
      <c r="F251" s="247" t="s">
        <v>421</v>
      </c>
      <c r="G251" s="248" t="s">
        <v>160</v>
      </c>
      <c r="H251" s="249">
        <v>1</v>
      </c>
      <c r="I251" s="250"/>
      <c r="J251" s="251">
        <f>ROUND(I251*H251,2)</f>
        <v>0</v>
      </c>
      <c r="K251" s="247" t="s">
        <v>1</v>
      </c>
      <c r="L251" s="252"/>
      <c r="M251" s="253" t="s">
        <v>1</v>
      </c>
      <c r="N251" s="254" t="s">
        <v>38</v>
      </c>
      <c r="O251" s="89"/>
      <c r="P251" s="225">
        <f>O251*H251</f>
        <v>0</v>
      </c>
      <c r="Q251" s="225">
        <v>0.0058</v>
      </c>
      <c r="R251" s="225">
        <f>Q251*H251</f>
        <v>0.0058</v>
      </c>
      <c r="S251" s="225">
        <v>0</v>
      </c>
      <c r="T251" s="226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27" t="s">
        <v>245</v>
      </c>
      <c r="AT251" s="227" t="s">
        <v>242</v>
      </c>
      <c r="AU251" s="227" t="s">
        <v>83</v>
      </c>
      <c r="AY251" s="15" t="s">
        <v>138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15" t="s">
        <v>81</v>
      </c>
      <c r="BK251" s="228">
        <f>ROUND(I251*H251,2)</f>
        <v>0</v>
      </c>
      <c r="BL251" s="15" t="s">
        <v>223</v>
      </c>
      <c r="BM251" s="227" t="s">
        <v>422</v>
      </c>
    </row>
    <row r="252" s="13" customFormat="1">
      <c r="A252" s="13"/>
      <c r="B252" s="234"/>
      <c r="C252" s="235"/>
      <c r="D252" s="229" t="s">
        <v>150</v>
      </c>
      <c r="E252" s="236" t="s">
        <v>1</v>
      </c>
      <c r="F252" s="237" t="s">
        <v>423</v>
      </c>
      <c r="G252" s="235"/>
      <c r="H252" s="238">
        <v>1</v>
      </c>
      <c r="I252" s="239"/>
      <c r="J252" s="235"/>
      <c r="K252" s="235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150</v>
      </c>
      <c r="AU252" s="244" t="s">
        <v>83</v>
      </c>
      <c r="AV252" s="13" t="s">
        <v>83</v>
      </c>
      <c r="AW252" s="13" t="s">
        <v>30</v>
      </c>
      <c r="AX252" s="13" t="s">
        <v>81</v>
      </c>
      <c r="AY252" s="244" t="s">
        <v>138</v>
      </c>
    </row>
    <row r="253" s="2" customFormat="1" ht="24.15" customHeight="1">
      <c r="A253" s="36"/>
      <c r="B253" s="37"/>
      <c r="C253" s="216" t="s">
        <v>424</v>
      </c>
      <c r="D253" s="216" t="s">
        <v>141</v>
      </c>
      <c r="E253" s="217" t="s">
        <v>425</v>
      </c>
      <c r="F253" s="218" t="s">
        <v>426</v>
      </c>
      <c r="G253" s="219" t="s">
        <v>160</v>
      </c>
      <c r="H253" s="220">
        <v>1</v>
      </c>
      <c r="I253" s="221"/>
      <c r="J253" s="222">
        <f>ROUND(I253*H253,2)</f>
        <v>0</v>
      </c>
      <c r="K253" s="218" t="s">
        <v>145</v>
      </c>
      <c r="L253" s="42"/>
      <c r="M253" s="223" t="s">
        <v>1</v>
      </c>
      <c r="N253" s="224" t="s">
        <v>38</v>
      </c>
      <c r="O253" s="89"/>
      <c r="P253" s="225">
        <f>O253*H253</f>
        <v>0</v>
      </c>
      <c r="Q253" s="225">
        <v>0.00147</v>
      </c>
      <c r="R253" s="225">
        <f>Q253*H253</f>
        <v>0.00147</v>
      </c>
      <c r="S253" s="225">
        <v>0</v>
      </c>
      <c r="T253" s="226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27" t="s">
        <v>223</v>
      </c>
      <c r="AT253" s="227" t="s">
        <v>141</v>
      </c>
      <c r="AU253" s="227" t="s">
        <v>83</v>
      </c>
      <c r="AY253" s="15" t="s">
        <v>138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15" t="s">
        <v>81</v>
      </c>
      <c r="BK253" s="228">
        <f>ROUND(I253*H253,2)</f>
        <v>0</v>
      </c>
      <c r="BL253" s="15" t="s">
        <v>223</v>
      </c>
      <c r="BM253" s="227" t="s">
        <v>427</v>
      </c>
    </row>
    <row r="254" s="13" customFormat="1">
      <c r="A254" s="13"/>
      <c r="B254" s="234"/>
      <c r="C254" s="235"/>
      <c r="D254" s="229" t="s">
        <v>150</v>
      </c>
      <c r="E254" s="236" t="s">
        <v>1</v>
      </c>
      <c r="F254" s="237" t="s">
        <v>392</v>
      </c>
      <c r="G254" s="235"/>
      <c r="H254" s="238">
        <v>1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150</v>
      </c>
      <c r="AU254" s="244" t="s">
        <v>83</v>
      </c>
      <c r="AV254" s="13" t="s">
        <v>83</v>
      </c>
      <c r="AW254" s="13" t="s">
        <v>30</v>
      </c>
      <c r="AX254" s="13" t="s">
        <v>81</v>
      </c>
      <c r="AY254" s="244" t="s">
        <v>138</v>
      </c>
    </row>
    <row r="255" s="2" customFormat="1" ht="21.75" customHeight="1">
      <c r="A255" s="36"/>
      <c r="B255" s="37"/>
      <c r="C255" s="216" t="s">
        <v>428</v>
      </c>
      <c r="D255" s="216" t="s">
        <v>141</v>
      </c>
      <c r="E255" s="217" t="s">
        <v>429</v>
      </c>
      <c r="F255" s="218" t="s">
        <v>430</v>
      </c>
      <c r="G255" s="219" t="s">
        <v>160</v>
      </c>
      <c r="H255" s="220">
        <v>1</v>
      </c>
      <c r="I255" s="221"/>
      <c r="J255" s="222">
        <f>ROUND(I255*H255,2)</f>
        <v>0</v>
      </c>
      <c r="K255" s="218" t="s">
        <v>145</v>
      </c>
      <c r="L255" s="42"/>
      <c r="M255" s="223" t="s">
        <v>1</v>
      </c>
      <c r="N255" s="224" t="s">
        <v>38</v>
      </c>
      <c r="O255" s="89"/>
      <c r="P255" s="225">
        <f>O255*H255</f>
        <v>0</v>
      </c>
      <c r="Q255" s="225">
        <v>0.00021</v>
      </c>
      <c r="R255" s="225">
        <f>Q255*H255</f>
        <v>0.00021</v>
      </c>
      <c r="S255" s="225">
        <v>0</v>
      </c>
      <c r="T255" s="226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27" t="s">
        <v>223</v>
      </c>
      <c r="AT255" s="227" t="s">
        <v>141</v>
      </c>
      <c r="AU255" s="227" t="s">
        <v>83</v>
      </c>
      <c r="AY255" s="15" t="s">
        <v>138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15" t="s">
        <v>81</v>
      </c>
      <c r="BK255" s="228">
        <f>ROUND(I255*H255,2)</f>
        <v>0</v>
      </c>
      <c r="BL255" s="15" t="s">
        <v>223</v>
      </c>
      <c r="BM255" s="227" t="s">
        <v>431</v>
      </c>
    </row>
    <row r="256" s="13" customFormat="1">
      <c r="A256" s="13"/>
      <c r="B256" s="234"/>
      <c r="C256" s="235"/>
      <c r="D256" s="229" t="s">
        <v>150</v>
      </c>
      <c r="E256" s="236" t="s">
        <v>1</v>
      </c>
      <c r="F256" s="237" t="s">
        <v>266</v>
      </c>
      <c r="G256" s="235"/>
      <c r="H256" s="238">
        <v>1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150</v>
      </c>
      <c r="AU256" s="244" t="s">
        <v>83</v>
      </c>
      <c r="AV256" s="13" t="s">
        <v>83</v>
      </c>
      <c r="AW256" s="13" t="s">
        <v>30</v>
      </c>
      <c r="AX256" s="13" t="s">
        <v>81</v>
      </c>
      <c r="AY256" s="244" t="s">
        <v>138</v>
      </c>
    </row>
    <row r="257" s="2" customFormat="1" ht="21.75" customHeight="1">
      <c r="A257" s="36"/>
      <c r="B257" s="37"/>
      <c r="C257" s="216" t="s">
        <v>432</v>
      </c>
      <c r="D257" s="216" t="s">
        <v>141</v>
      </c>
      <c r="E257" s="217" t="s">
        <v>433</v>
      </c>
      <c r="F257" s="218" t="s">
        <v>434</v>
      </c>
      <c r="G257" s="219" t="s">
        <v>160</v>
      </c>
      <c r="H257" s="220">
        <v>2</v>
      </c>
      <c r="I257" s="221"/>
      <c r="J257" s="222">
        <f>ROUND(I257*H257,2)</f>
        <v>0</v>
      </c>
      <c r="K257" s="218" t="s">
        <v>145</v>
      </c>
      <c r="L257" s="42"/>
      <c r="M257" s="223" t="s">
        <v>1</v>
      </c>
      <c r="N257" s="224" t="s">
        <v>38</v>
      </c>
      <c r="O257" s="89"/>
      <c r="P257" s="225">
        <f>O257*H257</f>
        <v>0</v>
      </c>
      <c r="Q257" s="225">
        <v>0.0005</v>
      </c>
      <c r="R257" s="225">
        <f>Q257*H257</f>
        <v>0.001</v>
      </c>
      <c r="S257" s="225">
        <v>0</v>
      </c>
      <c r="T257" s="226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27" t="s">
        <v>223</v>
      </c>
      <c r="AT257" s="227" t="s">
        <v>141</v>
      </c>
      <c r="AU257" s="227" t="s">
        <v>83</v>
      </c>
      <c r="AY257" s="15" t="s">
        <v>138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5" t="s">
        <v>81</v>
      </c>
      <c r="BK257" s="228">
        <f>ROUND(I257*H257,2)</f>
        <v>0</v>
      </c>
      <c r="BL257" s="15" t="s">
        <v>223</v>
      </c>
      <c r="BM257" s="227" t="s">
        <v>435</v>
      </c>
    </row>
    <row r="258" s="13" customFormat="1">
      <c r="A258" s="13"/>
      <c r="B258" s="234"/>
      <c r="C258" s="235"/>
      <c r="D258" s="229" t="s">
        <v>150</v>
      </c>
      <c r="E258" s="236" t="s">
        <v>1</v>
      </c>
      <c r="F258" s="237" t="s">
        <v>436</v>
      </c>
      <c r="G258" s="235"/>
      <c r="H258" s="238">
        <v>2</v>
      </c>
      <c r="I258" s="239"/>
      <c r="J258" s="235"/>
      <c r="K258" s="235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150</v>
      </c>
      <c r="AU258" s="244" t="s">
        <v>83</v>
      </c>
      <c r="AV258" s="13" t="s">
        <v>83</v>
      </c>
      <c r="AW258" s="13" t="s">
        <v>30</v>
      </c>
      <c r="AX258" s="13" t="s">
        <v>81</v>
      </c>
      <c r="AY258" s="244" t="s">
        <v>138</v>
      </c>
    </row>
    <row r="259" s="2" customFormat="1" ht="21.75" customHeight="1">
      <c r="A259" s="36"/>
      <c r="B259" s="37"/>
      <c r="C259" s="216" t="s">
        <v>437</v>
      </c>
      <c r="D259" s="216" t="s">
        <v>141</v>
      </c>
      <c r="E259" s="217" t="s">
        <v>438</v>
      </c>
      <c r="F259" s="218" t="s">
        <v>439</v>
      </c>
      <c r="G259" s="219" t="s">
        <v>160</v>
      </c>
      <c r="H259" s="220">
        <v>2</v>
      </c>
      <c r="I259" s="221"/>
      <c r="J259" s="222">
        <f>ROUND(I259*H259,2)</f>
        <v>0</v>
      </c>
      <c r="K259" s="218" t="s">
        <v>145</v>
      </c>
      <c r="L259" s="42"/>
      <c r="M259" s="223" t="s">
        <v>1</v>
      </c>
      <c r="N259" s="224" t="s">
        <v>38</v>
      </c>
      <c r="O259" s="89"/>
      <c r="P259" s="225">
        <f>O259*H259</f>
        <v>0</v>
      </c>
      <c r="Q259" s="225">
        <v>0.00107</v>
      </c>
      <c r="R259" s="225">
        <f>Q259*H259</f>
        <v>0.00214</v>
      </c>
      <c r="S259" s="225">
        <v>0</v>
      </c>
      <c r="T259" s="226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27" t="s">
        <v>223</v>
      </c>
      <c r="AT259" s="227" t="s">
        <v>141</v>
      </c>
      <c r="AU259" s="227" t="s">
        <v>83</v>
      </c>
      <c r="AY259" s="15" t="s">
        <v>138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5" t="s">
        <v>81</v>
      </c>
      <c r="BK259" s="228">
        <f>ROUND(I259*H259,2)</f>
        <v>0</v>
      </c>
      <c r="BL259" s="15" t="s">
        <v>223</v>
      </c>
      <c r="BM259" s="227" t="s">
        <v>440</v>
      </c>
    </row>
    <row r="260" s="13" customFormat="1">
      <c r="A260" s="13"/>
      <c r="B260" s="234"/>
      <c r="C260" s="235"/>
      <c r="D260" s="229" t="s">
        <v>150</v>
      </c>
      <c r="E260" s="236" t="s">
        <v>1</v>
      </c>
      <c r="F260" s="237" t="s">
        <v>261</v>
      </c>
      <c r="G260" s="235"/>
      <c r="H260" s="238">
        <v>2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150</v>
      </c>
      <c r="AU260" s="244" t="s">
        <v>83</v>
      </c>
      <c r="AV260" s="13" t="s">
        <v>83</v>
      </c>
      <c r="AW260" s="13" t="s">
        <v>30</v>
      </c>
      <c r="AX260" s="13" t="s">
        <v>81</v>
      </c>
      <c r="AY260" s="244" t="s">
        <v>138</v>
      </c>
    </row>
    <row r="261" s="2" customFormat="1" ht="21.75" customHeight="1">
      <c r="A261" s="36"/>
      <c r="B261" s="37"/>
      <c r="C261" s="216" t="s">
        <v>441</v>
      </c>
      <c r="D261" s="216" t="s">
        <v>141</v>
      </c>
      <c r="E261" s="217" t="s">
        <v>442</v>
      </c>
      <c r="F261" s="218" t="s">
        <v>443</v>
      </c>
      <c r="G261" s="219" t="s">
        <v>160</v>
      </c>
      <c r="H261" s="220">
        <v>1</v>
      </c>
      <c r="I261" s="221"/>
      <c r="J261" s="222">
        <f>ROUND(I261*H261,2)</f>
        <v>0</v>
      </c>
      <c r="K261" s="218" t="s">
        <v>145</v>
      </c>
      <c r="L261" s="42"/>
      <c r="M261" s="223" t="s">
        <v>1</v>
      </c>
      <c r="N261" s="224" t="s">
        <v>38</v>
      </c>
      <c r="O261" s="89"/>
      <c r="P261" s="225">
        <f>O261*H261</f>
        <v>0</v>
      </c>
      <c r="Q261" s="225">
        <v>0.00031</v>
      </c>
      <c r="R261" s="225">
        <f>Q261*H261</f>
        <v>0.00031</v>
      </c>
      <c r="S261" s="225">
        <v>0</v>
      </c>
      <c r="T261" s="226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27" t="s">
        <v>223</v>
      </c>
      <c r="AT261" s="227" t="s">
        <v>141</v>
      </c>
      <c r="AU261" s="227" t="s">
        <v>83</v>
      </c>
      <c r="AY261" s="15" t="s">
        <v>138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5" t="s">
        <v>81</v>
      </c>
      <c r="BK261" s="228">
        <f>ROUND(I261*H261,2)</f>
        <v>0</v>
      </c>
      <c r="BL261" s="15" t="s">
        <v>223</v>
      </c>
      <c r="BM261" s="227" t="s">
        <v>444</v>
      </c>
    </row>
    <row r="262" s="13" customFormat="1">
      <c r="A262" s="13"/>
      <c r="B262" s="234"/>
      <c r="C262" s="235"/>
      <c r="D262" s="229" t="s">
        <v>150</v>
      </c>
      <c r="E262" s="236" t="s">
        <v>1</v>
      </c>
      <c r="F262" s="237" t="s">
        <v>392</v>
      </c>
      <c r="G262" s="235"/>
      <c r="H262" s="238">
        <v>1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150</v>
      </c>
      <c r="AU262" s="244" t="s">
        <v>83</v>
      </c>
      <c r="AV262" s="13" t="s">
        <v>83</v>
      </c>
      <c r="AW262" s="13" t="s">
        <v>30</v>
      </c>
      <c r="AX262" s="13" t="s">
        <v>81</v>
      </c>
      <c r="AY262" s="244" t="s">
        <v>138</v>
      </c>
    </row>
    <row r="263" s="2" customFormat="1" ht="21.75" customHeight="1">
      <c r="A263" s="36"/>
      <c r="B263" s="37"/>
      <c r="C263" s="216" t="s">
        <v>445</v>
      </c>
      <c r="D263" s="216" t="s">
        <v>141</v>
      </c>
      <c r="E263" s="217" t="s">
        <v>446</v>
      </c>
      <c r="F263" s="218" t="s">
        <v>447</v>
      </c>
      <c r="G263" s="219" t="s">
        <v>234</v>
      </c>
      <c r="H263" s="220">
        <v>50</v>
      </c>
      <c r="I263" s="221"/>
      <c r="J263" s="222">
        <f>ROUND(I263*H263,2)</f>
        <v>0</v>
      </c>
      <c r="K263" s="218" t="s">
        <v>145</v>
      </c>
      <c r="L263" s="42"/>
      <c r="M263" s="223" t="s">
        <v>1</v>
      </c>
      <c r="N263" s="224" t="s">
        <v>38</v>
      </c>
      <c r="O263" s="89"/>
      <c r="P263" s="225">
        <f>O263*H263</f>
        <v>0</v>
      </c>
      <c r="Q263" s="225">
        <v>1E-05</v>
      </c>
      <c r="R263" s="225">
        <f>Q263*H263</f>
        <v>0.0005</v>
      </c>
      <c r="S263" s="225">
        <v>0</v>
      </c>
      <c r="T263" s="226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27" t="s">
        <v>223</v>
      </c>
      <c r="AT263" s="227" t="s">
        <v>141</v>
      </c>
      <c r="AU263" s="227" t="s">
        <v>83</v>
      </c>
      <c r="AY263" s="15" t="s">
        <v>138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5" t="s">
        <v>81</v>
      </c>
      <c r="BK263" s="228">
        <f>ROUND(I263*H263,2)</f>
        <v>0</v>
      </c>
      <c r="BL263" s="15" t="s">
        <v>223</v>
      </c>
      <c r="BM263" s="227" t="s">
        <v>448</v>
      </c>
    </row>
    <row r="264" s="2" customFormat="1" ht="24.15" customHeight="1">
      <c r="A264" s="36"/>
      <c r="B264" s="37"/>
      <c r="C264" s="216" t="s">
        <v>449</v>
      </c>
      <c r="D264" s="216" t="s">
        <v>141</v>
      </c>
      <c r="E264" s="217" t="s">
        <v>450</v>
      </c>
      <c r="F264" s="218" t="s">
        <v>451</v>
      </c>
      <c r="G264" s="219" t="s">
        <v>160</v>
      </c>
      <c r="H264" s="220">
        <v>2</v>
      </c>
      <c r="I264" s="221"/>
      <c r="J264" s="222">
        <f>ROUND(I264*H264,2)</f>
        <v>0</v>
      </c>
      <c r="K264" s="218" t="s">
        <v>145</v>
      </c>
      <c r="L264" s="42"/>
      <c r="M264" s="223" t="s">
        <v>1</v>
      </c>
      <c r="N264" s="224" t="s">
        <v>38</v>
      </c>
      <c r="O264" s="89"/>
      <c r="P264" s="225">
        <f>O264*H264</f>
        <v>0</v>
      </c>
      <c r="Q264" s="225">
        <v>0</v>
      </c>
      <c r="R264" s="225">
        <f>Q264*H264</f>
        <v>0</v>
      </c>
      <c r="S264" s="225">
        <v>0</v>
      </c>
      <c r="T264" s="226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27" t="s">
        <v>223</v>
      </c>
      <c r="AT264" s="227" t="s">
        <v>141</v>
      </c>
      <c r="AU264" s="227" t="s">
        <v>83</v>
      </c>
      <c r="AY264" s="15" t="s">
        <v>138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15" t="s">
        <v>81</v>
      </c>
      <c r="BK264" s="228">
        <f>ROUND(I264*H264,2)</f>
        <v>0</v>
      </c>
      <c r="BL264" s="15" t="s">
        <v>223</v>
      </c>
      <c r="BM264" s="227" t="s">
        <v>452</v>
      </c>
    </row>
    <row r="265" s="2" customFormat="1" ht="24.15" customHeight="1">
      <c r="A265" s="36"/>
      <c r="B265" s="37"/>
      <c r="C265" s="216" t="s">
        <v>453</v>
      </c>
      <c r="D265" s="216" t="s">
        <v>141</v>
      </c>
      <c r="E265" s="217" t="s">
        <v>454</v>
      </c>
      <c r="F265" s="218" t="s">
        <v>455</v>
      </c>
      <c r="G265" s="219" t="s">
        <v>1</v>
      </c>
      <c r="H265" s="220">
        <v>4</v>
      </c>
      <c r="I265" s="221"/>
      <c r="J265" s="222">
        <f>ROUND(I265*H265,2)</f>
        <v>0</v>
      </c>
      <c r="K265" s="218" t="s">
        <v>1</v>
      </c>
      <c r="L265" s="42"/>
      <c r="M265" s="223" t="s">
        <v>1</v>
      </c>
      <c r="N265" s="224" t="s">
        <v>38</v>
      </c>
      <c r="O265" s="89"/>
      <c r="P265" s="225">
        <f>O265*H265</f>
        <v>0</v>
      </c>
      <c r="Q265" s="225">
        <v>0.0005</v>
      </c>
      <c r="R265" s="225">
        <f>Q265*H265</f>
        <v>0.002</v>
      </c>
      <c r="S265" s="225">
        <v>0</v>
      </c>
      <c r="T265" s="226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27" t="s">
        <v>223</v>
      </c>
      <c r="AT265" s="227" t="s">
        <v>141</v>
      </c>
      <c r="AU265" s="227" t="s">
        <v>83</v>
      </c>
      <c r="AY265" s="15" t="s">
        <v>138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5" t="s">
        <v>81</v>
      </c>
      <c r="BK265" s="228">
        <f>ROUND(I265*H265,2)</f>
        <v>0</v>
      </c>
      <c r="BL265" s="15" t="s">
        <v>223</v>
      </c>
      <c r="BM265" s="227" t="s">
        <v>456</v>
      </c>
    </row>
    <row r="266" s="2" customFormat="1" ht="24.15" customHeight="1">
      <c r="A266" s="36"/>
      <c r="B266" s="37"/>
      <c r="C266" s="216" t="s">
        <v>457</v>
      </c>
      <c r="D266" s="216" t="s">
        <v>141</v>
      </c>
      <c r="E266" s="217" t="s">
        <v>458</v>
      </c>
      <c r="F266" s="218" t="s">
        <v>459</v>
      </c>
      <c r="G266" s="219" t="s">
        <v>234</v>
      </c>
      <c r="H266" s="220">
        <v>12</v>
      </c>
      <c r="I266" s="221"/>
      <c r="J266" s="222">
        <f>ROUND(I266*H266,2)</f>
        <v>0</v>
      </c>
      <c r="K266" s="218" t="s">
        <v>145</v>
      </c>
      <c r="L266" s="42"/>
      <c r="M266" s="223" t="s">
        <v>1</v>
      </c>
      <c r="N266" s="224" t="s">
        <v>38</v>
      </c>
      <c r="O266" s="89"/>
      <c r="P266" s="225">
        <f>O266*H266</f>
        <v>0</v>
      </c>
      <c r="Q266" s="225">
        <v>2E-05</v>
      </c>
      <c r="R266" s="225">
        <f>Q266*H266</f>
        <v>0.00024000000000000003</v>
      </c>
      <c r="S266" s="225">
        <v>0</v>
      </c>
      <c r="T266" s="226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27" t="s">
        <v>223</v>
      </c>
      <c r="AT266" s="227" t="s">
        <v>141</v>
      </c>
      <c r="AU266" s="227" t="s">
        <v>83</v>
      </c>
      <c r="AY266" s="15" t="s">
        <v>138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15" t="s">
        <v>81</v>
      </c>
      <c r="BK266" s="228">
        <f>ROUND(I266*H266,2)</f>
        <v>0</v>
      </c>
      <c r="BL266" s="15" t="s">
        <v>223</v>
      </c>
      <c r="BM266" s="227" t="s">
        <v>460</v>
      </c>
    </row>
    <row r="267" s="2" customFormat="1" ht="24.15" customHeight="1">
      <c r="A267" s="36"/>
      <c r="B267" s="37"/>
      <c r="C267" s="216" t="s">
        <v>461</v>
      </c>
      <c r="D267" s="216" t="s">
        <v>141</v>
      </c>
      <c r="E267" s="217" t="s">
        <v>462</v>
      </c>
      <c r="F267" s="218" t="s">
        <v>463</v>
      </c>
      <c r="G267" s="219" t="s">
        <v>234</v>
      </c>
      <c r="H267" s="220">
        <v>15</v>
      </c>
      <c r="I267" s="221"/>
      <c r="J267" s="222">
        <f>ROUND(I267*H267,2)</f>
        <v>0</v>
      </c>
      <c r="K267" s="218" t="s">
        <v>145</v>
      </c>
      <c r="L267" s="42"/>
      <c r="M267" s="223" t="s">
        <v>1</v>
      </c>
      <c r="N267" s="224" t="s">
        <v>38</v>
      </c>
      <c r="O267" s="89"/>
      <c r="P267" s="225">
        <f>O267*H267</f>
        <v>0</v>
      </c>
      <c r="Q267" s="225">
        <v>6E-05</v>
      </c>
      <c r="R267" s="225">
        <f>Q267*H267</f>
        <v>0.0009</v>
      </c>
      <c r="S267" s="225">
        <v>0</v>
      </c>
      <c r="T267" s="226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27" t="s">
        <v>223</v>
      </c>
      <c r="AT267" s="227" t="s">
        <v>141</v>
      </c>
      <c r="AU267" s="227" t="s">
        <v>83</v>
      </c>
      <c r="AY267" s="15" t="s">
        <v>138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15" t="s">
        <v>81</v>
      </c>
      <c r="BK267" s="228">
        <f>ROUND(I267*H267,2)</f>
        <v>0</v>
      </c>
      <c r="BL267" s="15" t="s">
        <v>223</v>
      </c>
      <c r="BM267" s="227" t="s">
        <v>464</v>
      </c>
    </row>
    <row r="268" s="2" customFormat="1" ht="24.15" customHeight="1">
      <c r="A268" s="36"/>
      <c r="B268" s="37"/>
      <c r="C268" s="216" t="s">
        <v>465</v>
      </c>
      <c r="D268" s="216" t="s">
        <v>141</v>
      </c>
      <c r="E268" s="217" t="s">
        <v>466</v>
      </c>
      <c r="F268" s="218" t="s">
        <v>467</v>
      </c>
      <c r="G268" s="219" t="s">
        <v>468</v>
      </c>
      <c r="H268" s="220">
        <v>2</v>
      </c>
      <c r="I268" s="221"/>
      <c r="J268" s="222">
        <f>ROUND(I268*H268,2)</f>
        <v>0</v>
      </c>
      <c r="K268" s="218" t="s">
        <v>145</v>
      </c>
      <c r="L268" s="42"/>
      <c r="M268" s="223" t="s">
        <v>1</v>
      </c>
      <c r="N268" s="224" t="s">
        <v>38</v>
      </c>
      <c r="O268" s="89"/>
      <c r="P268" s="225">
        <f>O268*H268</f>
        <v>0</v>
      </c>
      <c r="Q268" s="225">
        <v>0</v>
      </c>
      <c r="R268" s="225">
        <f>Q268*H268</f>
        <v>0</v>
      </c>
      <c r="S268" s="225">
        <v>0</v>
      </c>
      <c r="T268" s="226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27" t="s">
        <v>223</v>
      </c>
      <c r="AT268" s="227" t="s">
        <v>141</v>
      </c>
      <c r="AU268" s="227" t="s">
        <v>83</v>
      </c>
      <c r="AY268" s="15" t="s">
        <v>138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5" t="s">
        <v>81</v>
      </c>
      <c r="BK268" s="228">
        <f>ROUND(I268*H268,2)</f>
        <v>0</v>
      </c>
      <c r="BL268" s="15" t="s">
        <v>223</v>
      </c>
      <c r="BM268" s="227" t="s">
        <v>469</v>
      </c>
    </row>
    <row r="269" s="2" customFormat="1" ht="24.15" customHeight="1">
      <c r="A269" s="36"/>
      <c r="B269" s="37"/>
      <c r="C269" s="216" t="s">
        <v>470</v>
      </c>
      <c r="D269" s="216" t="s">
        <v>141</v>
      </c>
      <c r="E269" s="217" t="s">
        <v>471</v>
      </c>
      <c r="F269" s="218" t="s">
        <v>472</v>
      </c>
      <c r="G269" s="219" t="s">
        <v>468</v>
      </c>
      <c r="H269" s="220">
        <v>2</v>
      </c>
      <c r="I269" s="221"/>
      <c r="J269" s="222">
        <f>ROUND(I269*H269,2)</f>
        <v>0</v>
      </c>
      <c r="K269" s="218" t="s">
        <v>145</v>
      </c>
      <c r="L269" s="42"/>
      <c r="M269" s="223" t="s">
        <v>1</v>
      </c>
      <c r="N269" s="224" t="s">
        <v>38</v>
      </c>
      <c r="O269" s="89"/>
      <c r="P269" s="225">
        <f>O269*H269</f>
        <v>0</v>
      </c>
      <c r="Q269" s="225">
        <v>0</v>
      </c>
      <c r="R269" s="225">
        <f>Q269*H269</f>
        <v>0</v>
      </c>
      <c r="S269" s="225">
        <v>0</v>
      </c>
      <c r="T269" s="226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27" t="s">
        <v>223</v>
      </c>
      <c r="AT269" s="227" t="s">
        <v>141</v>
      </c>
      <c r="AU269" s="227" t="s">
        <v>83</v>
      </c>
      <c r="AY269" s="15" t="s">
        <v>138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5" t="s">
        <v>81</v>
      </c>
      <c r="BK269" s="228">
        <f>ROUND(I269*H269,2)</f>
        <v>0</v>
      </c>
      <c r="BL269" s="15" t="s">
        <v>223</v>
      </c>
      <c r="BM269" s="227" t="s">
        <v>473</v>
      </c>
    </row>
    <row r="270" s="2" customFormat="1" ht="24.15" customHeight="1">
      <c r="A270" s="36"/>
      <c r="B270" s="37"/>
      <c r="C270" s="216" t="s">
        <v>474</v>
      </c>
      <c r="D270" s="216" t="s">
        <v>141</v>
      </c>
      <c r="E270" s="217" t="s">
        <v>475</v>
      </c>
      <c r="F270" s="218" t="s">
        <v>476</v>
      </c>
      <c r="G270" s="219" t="s">
        <v>202</v>
      </c>
      <c r="H270" s="220">
        <v>0.095</v>
      </c>
      <c r="I270" s="221"/>
      <c r="J270" s="222">
        <f>ROUND(I270*H270,2)</f>
        <v>0</v>
      </c>
      <c r="K270" s="218" t="s">
        <v>145</v>
      </c>
      <c r="L270" s="42"/>
      <c r="M270" s="223" t="s">
        <v>1</v>
      </c>
      <c r="N270" s="224" t="s">
        <v>38</v>
      </c>
      <c r="O270" s="89"/>
      <c r="P270" s="225">
        <f>O270*H270</f>
        <v>0</v>
      </c>
      <c r="Q270" s="225">
        <v>0</v>
      </c>
      <c r="R270" s="225">
        <f>Q270*H270</f>
        <v>0</v>
      </c>
      <c r="S270" s="225">
        <v>0</v>
      </c>
      <c r="T270" s="226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27" t="s">
        <v>223</v>
      </c>
      <c r="AT270" s="227" t="s">
        <v>141</v>
      </c>
      <c r="AU270" s="227" t="s">
        <v>83</v>
      </c>
      <c r="AY270" s="15" t="s">
        <v>138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5" t="s">
        <v>81</v>
      </c>
      <c r="BK270" s="228">
        <f>ROUND(I270*H270,2)</f>
        <v>0</v>
      </c>
      <c r="BL270" s="15" t="s">
        <v>223</v>
      </c>
      <c r="BM270" s="227" t="s">
        <v>477</v>
      </c>
    </row>
    <row r="271" s="12" customFormat="1" ht="22.8" customHeight="1">
      <c r="A271" s="12"/>
      <c r="B271" s="200"/>
      <c r="C271" s="201"/>
      <c r="D271" s="202" t="s">
        <v>72</v>
      </c>
      <c r="E271" s="214" t="s">
        <v>478</v>
      </c>
      <c r="F271" s="214" t="s">
        <v>479</v>
      </c>
      <c r="G271" s="201"/>
      <c r="H271" s="201"/>
      <c r="I271" s="204"/>
      <c r="J271" s="215">
        <f>BK271</f>
        <v>0</v>
      </c>
      <c r="K271" s="201"/>
      <c r="L271" s="206"/>
      <c r="M271" s="207"/>
      <c r="N271" s="208"/>
      <c r="O271" s="208"/>
      <c r="P271" s="209">
        <f>SUM(P272:P307)</f>
        <v>0</v>
      </c>
      <c r="Q271" s="208"/>
      <c r="R271" s="209">
        <f>SUM(R272:R307)</f>
        <v>0.13383000000000002</v>
      </c>
      <c r="S271" s="208"/>
      <c r="T271" s="210">
        <f>SUM(T272:T307)</f>
        <v>0.10622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1" t="s">
        <v>83</v>
      </c>
      <c r="AT271" s="212" t="s">
        <v>72</v>
      </c>
      <c r="AU271" s="212" t="s">
        <v>81</v>
      </c>
      <c r="AY271" s="211" t="s">
        <v>138</v>
      </c>
      <c r="BK271" s="213">
        <f>SUM(BK272:BK307)</f>
        <v>0</v>
      </c>
    </row>
    <row r="272" s="2" customFormat="1" ht="24.15" customHeight="1">
      <c r="A272" s="36"/>
      <c r="B272" s="37"/>
      <c r="C272" s="216" t="s">
        <v>480</v>
      </c>
      <c r="D272" s="216" t="s">
        <v>141</v>
      </c>
      <c r="E272" s="217" t="s">
        <v>481</v>
      </c>
      <c r="F272" s="218" t="s">
        <v>482</v>
      </c>
      <c r="G272" s="219" t="s">
        <v>234</v>
      </c>
      <c r="H272" s="220">
        <v>8</v>
      </c>
      <c r="I272" s="221"/>
      <c r="J272" s="222">
        <f>ROUND(I272*H272,2)</f>
        <v>0</v>
      </c>
      <c r="K272" s="218" t="s">
        <v>145</v>
      </c>
      <c r="L272" s="42"/>
      <c r="M272" s="223" t="s">
        <v>1</v>
      </c>
      <c r="N272" s="224" t="s">
        <v>38</v>
      </c>
      <c r="O272" s="89"/>
      <c r="P272" s="225">
        <f>O272*H272</f>
        <v>0</v>
      </c>
      <c r="Q272" s="225">
        <v>0.00147</v>
      </c>
      <c r="R272" s="225">
        <f>Q272*H272</f>
        <v>0.01176</v>
      </c>
      <c r="S272" s="225">
        <v>0</v>
      </c>
      <c r="T272" s="226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27" t="s">
        <v>223</v>
      </c>
      <c r="AT272" s="227" t="s">
        <v>141</v>
      </c>
      <c r="AU272" s="227" t="s">
        <v>83</v>
      </c>
      <c r="AY272" s="15" t="s">
        <v>138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15" t="s">
        <v>81</v>
      </c>
      <c r="BK272" s="228">
        <f>ROUND(I272*H272,2)</f>
        <v>0</v>
      </c>
      <c r="BL272" s="15" t="s">
        <v>223</v>
      </c>
      <c r="BM272" s="227" t="s">
        <v>483</v>
      </c>
    </row>
    <row r="273" s="13" customFormat="1">
      <c r="A273" s="13"/>
      <c r="B273" s="234"/>
      <c r="C273" s="235"/>
      <c r="D273" s="229" t="s">
        <v>150</v>
      </c>
      <c r="E273" s="236" t="s">
        <v>1</v>
      </c>
      <c r="F273" s="237" t="s">
        <v>484</v>
      </c>
      <c r="G273" s="235"/>
      <c r="H273" s="238">
        <v>8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150</v>
      </c>
      <c r="AU273" s="244" t="s">
        <v>83</v>
      </c>
      <c r="AV273" s="13" t="s">
        <v>83</v>
      </c>
      <c r="AW273" s="13" t="s">
        <v>30</v>
      </c>
      <c r="AX273" s="13" t="s">
        <v>81</v>
      </c>
      <c r="AY273" s="244" t="s">
        <v>138</v>
      </c>
    </row>
    <row r="274" s="2" customFormat="1" ht="24.15" customHeight="1">
      <c r="A274" s="36"/>
      <c r="B274" s="37"/>
      <c r="C274" s="216" t="s">
        <v>485</v>
      </c>
      <c r="D274" s="216" t="s">
        <v>141</v>
      </c>
      <c r="E274" s="217" t="s">
        <v>486</v>
      </c>
      <c r="F274" s="218" t="s">
        <v>487</v>
      </c>
      <c r="G274" s="219" t="s">
        <v>234</v>
      </c>
      <c r="H274" s="220">
        <v>3</v>
      </c>
      <c r="I274" s="221"/>
      <c r="J274" s="222">
        <f>ROUND(I274*H274,2)</f>
        <v>0</v>
      </c>
      <c r="K274" s="218" t="s">
        <v>145</v>
      </c>
      <c r="L274" s="42"/>
      <c r="M274" s="223" t="s">
        <v>1</v>
      </c>
      <c r="N274" s="224" t="s">
        <v>38</v>
      </c>
      <c r="O274" s="89"/>
      <c r="P274" s="225">
        <f>O274*H274</f>
        <v>0</v>
      </c>
      <c r="Q274" s="225">
        <v>0.00348</v>
      </c>
      <c r="R274" s="225">
        <f>Q274*H274</f>
        <v>0.01044</v>
      </c>
      <c r="S274" s="225">
        <v>0</v>
      </c>
      <c r="T274" s="226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27" t="s">
        <v>223</v>
      </c>
      <c r="AT274" s="227" t="s">
        <v>141</v>
      </c>
      <c r="AU274" s="227" t="s">
        <v>83</v>
      </c>
      <c r="AY274" s="15" t="s">
        <v>138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15" t="s">
        <v>81</v>
      </c>
      <c r="BK274" s="228">
        <f>ROUND(I274*H274,2)</f>
        <v>0</v>
      </c>
      <c r="BL274" s="15" t="s">
        <v>223</v>
      </c>
      <c r="BM274" s="227" t="s">
        <v>488</v>
      </c>
    </row>
    <row r="275" s="13" customFormat="1">
      <c r="A275" s="13"/>
      <c r="B275" s="234"/>
      <c r="C275" s="235"/>
      <c r="D275" s="229" t="s">
        <v>150</v>
      </c>
      <c r="E275" s="236" t="s">
        <v>1</v>
      </c>
      <c r="F275" s="237" t="s">
        <v>489</v>
      </c>
      <c r="G275" s="235"/>
      <c r="H275" s="238">
        <v>3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150</v>
      </c>
      <c r="AU275" s="244" t="s">
        <v>83</v>
      </c>
      <c r="AV275" s="13" t="s">
        <v>83</v>
      </c>
      <c r="AW275" s="13" t="s">
        <v>30</v>
      </c>
      <c r="AX275" s="13" t="s">
        <v>81</v>
      </c>
      <c r="AY275" s="244" t="s">
        <v>138</v>
      </c>
    </row>
    <row r="276" s="2" customFormat="1" ht="24.15" customHeight="1">
      <c r="A276" s="36"/>
      <c r="B276" s="37"/>
      <c r="C276" s="216" t="s">
        <v>490</v>
      </c>
      <c r="D276" s="216" t="s">
        <v>141</v>
      </c>
      <c r="E276" s="217" t="s">
        <v>491</v>
      </c>
      <c r="F276" s="218" t="s">
        <v>492</v>
      </c>
      <c r="G276" s="219" t="s">
        <v>234</v>
      </c>
      <c r="H276" s="220">
        <v>34</v>
      </c>
      <c r="I276" s="221"/>
      <c r="J276" s="222">
        <f>ROUND(I276*H276,2)</f>
        <v>0</v>
      </c>
      <c r="K276" s="218" t="s">
        <v>145</v>
      </c>
      <c r="L276" s="42"/>
      <c r="M276" s="223" t="s">
        <v>1</v>
      </c>
      <c r="N276" s="224" t="s">
        <v>38</v>
      </c>
      <c r="O276" s="89"/>
      <c r="P276" s="225">
        <f>O276*H276</f>
        <v>0</v>
      </c>
      <c r="Q276" s="225">
        <v>0.00011</v>
      </c>
      <c r="R276" s="225">
        <f>Q276*H276</f>
        <v>0.00374</v>
      </c>
      <c r="S276" s="225">
        <v>0.00215</v>
      </c>
      <c r="T276" s="226">
        <f>S276*H276</f>
        <v>0.0731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27" t="s">
        <v>223</v>
      </c>
      <c r="AT276" s="227" t="s">
        <v>141</v>
      </c>
      <c r="AU276" s="227" t="s">
        <v>83</v>
      </c>
      <c r="AY276" s="15" t="s">
        <v>138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5" t="s">
        <v>81</v>
      </c>
      <c r="BK276" s="228">
        <f>ROUND(I276*H276,2)</f>
        <v>0</v>
      </c>
      <c r="BL276" s="15" t="s">
        <v>223</v>
      </c>
      <c r="BM276" s="227" t="s">
        <v>493</v>
      </c>
    </row>
    <row r="277" s="13" customFormat="1">
      <c r="A277" s="13"/>
      <c r="B277" s="234"/>
      <c r="C277" s="235"/>
      <c r="D277" s="229" t="s">
        <v>150</v>
      </c>
      <c r="E277" s="236" t="s">
        <v>1</v>
      </c>
      <c r="F277" s="237" t="s">
        <v>494</v>
      </c>
      <c r="G277" s="235"/>
      <c r="H277" s="238">
        <v>34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150</v>
      </c>
      <c r="AU277" s="244" t="s">
        <v>83</v>
      </c>
      <c r="AV277" s="13" t="s">
        <v>83</v>
      </c>
      <c r="AW277" s="13" t="s">
        <v>30</v>
      </c>
      <c r="AX277" s="13" t="s">
        <v>81</v>
      </c>
      <c r="AY277" s="244" t="s">
        <v>138</v>
      </c>
    </row>
    <row r="278" s="2" customFormat="1" ht="24.15" customHeight="1">
      <c r="A278" s="36"/>
      <c r="B278" s="37"/>
      <c r="C278" s="216" t="s">
        <v>495</v>
      </c>
      <c r="D278" s="216" t="s">
        <v>141</v>
      </c>
      <c r="E278" s="217" t="s">
        <v>496</v>
      </c>
      <c r="F278" s="218" t="s">
        <v>497</v>
      </c>
      <c r="G278" s="219" t="s">
        <v>234</v>
      </c>
      <c r="H278" s="220">
        <v>4</v>
      </c>
      <c r="I278" s="221"/>
      <c r="J278" s="222">
        <f>ROUND(I278*H278,2)</f>
        <v>0</v>
      </c>
      <c r="K278" s="218" t="s">
        <v>145</v>
      </c>
      <c r="L278" s="42"/>
      <c r="M278" s="223" t="s">
        <v>1</v>
      </c>
      <c r="N278" s="224" t="s">
        <v>38</v>
      </c>
      <c r="O278" s="89"/>
      <c r="P278" s="225">
        <f>O278*H278</f>
        <v>0</v>
      </c>
      <c r="Q278" s="225">
        <v>0.00039</v>
      </c>
      <c r="R278" s="225">
        <f>Q278*H278</f>
        <v>0.00156</v>
      </c>
      <c r="S278" s="225">
        <v>0.00828</v>
      </c>
      <c r="T278" s="226">
        <f>S278*H278</f>
        <v>0.03312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27" t="s">
        <v>223</v>
      </c>
      <c r="AT278" s="227" t="s">
        <v>141</v>
      </c>
      <c r="AU278" s="227" t="s">
        <v>83</v>
      </c>
      <c r="AY278" s="15" t="s">
        <v>138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5" t="s">
        <v>81</v>
      </c>
      <c r="BK278" s="228">
        <f>ROUND(I278*H278,2)</f>
        <v>0</v>
      </c>
      <c r="BL278" s="15" t="s">
        <v>223</v>
      </c>
      <c r="BM278" s="227" t="s">
        <v>498</v>
      </c>
    </row>
    <row r="279" s="13" customFormat="1">
      <c r="A279" s="13"/>
      <c r="B279" s="234"/>
      <c r="C279" s="235"/>
      <c r="D279" s="229" t="s">
        <v>150</v>
      </c>
      <c r="E279" s="236" t="s">
        <v>1</v>
      </c>
      <c r="F279" s="237" t="s">
        <v>499</v>
      </c>
      <c r="G279" s="235"/>
      <c r="H279" s="238">
        <v>4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150</v>
      </c>
      <c r="AU279" s="244" t="s">
        <v>83</v>
      </c>
      <c r="AV279" s="13" t="s">
        <v>83</v>
      </c>
      <c r="AW279" s="13" t="s">
        <v>30</v>
      </c>
      <c r="AX279" s="13" t="s">
        <v>81</v>
      </c>
      <c r="AY279" s="244" t="s">
        <v>138</v>
      </c>
    </row>
    <row r="280" s="2" customFormat="1" ht="24.15" customHeight="1">
      <c r="A280" s="36"/>
      <c r="B280" s="37"/>
      <c r="C280" s="216" t="s">
        <v>500</v>
      </c>
      <c r="D280" s="216" t="s">
        <v>141</v>
      </c>
      <c r="E280" s="217" t="s">
        <v>501</v>
      </c>
      <c r="F280" s="218" t="s">
        <v>502</v>
      </c>
      <c r="G280" s="219" t="s">
        <v>234</v>
      </c>
      <c r="H280" s="220">
        <v>2</v>
      </c>
      <c r="I280" s="221"/>
      <c r="J280" s="222">
        <f>ROUND(I280*H280,2)</f>
        <v>0</v>
      </c>
      <c r="K280" s="218" t="s">
        <v>145</v>
      </c>
      <c r="L280" s="42"/>
      <c r="M280" s="223" t="s">
        <v>1</v>
      </c>
      <c r="N280" s="224" t="s">
        <v>38</v>
      </c>
      <c r="O280" s="89"/>
      <c r="P280" s="225">
        <f>O280*H280</f>
        <v>0</v>
      </c>
      <c r="Q280" s="225">
        <v>0.00888</v>
      </c>
      <c r="R280" s="225">
        <f>Q280*H280</f>
        <v>0.017760000000000002</v>
      </c>
      <c r="S280" s="225">
        <v>0</v>
      </c>
      <c r="T280" s="226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27" t="s">
        <v>223</v>
      </c>
      <c r="AT280" s="227" t="s">
        <v>141</v>
      </c>
      <c r="AU280" s="227" t="s">
        <v>83</v>
      </c>
      <c r="AY280" s="15" t="s">
        <v>138</v>
      </c>
      <c r="BE280" s="228">
        <f>IF(N280="základní",J280,0)</f>
        <v>0</v>
      </c>
      <c r="BF280" s="228">
        <f>IF(N280="snížená",J280,0)</f>
        <v>0</v>
      </c>
      <c r="BG280" s="228">
        <f>IF(N280="zákl. přenesená",J280,0)</f>
        <v>0</v>
      </c>
      <c r="BH280" s="228">
        <f>IF(N280="sníž. přenesená",J280,0)</f>
        <v>0</v>
      </c>
      <c r="BI280" s="228">
        <f>IF(N280="nulová",J280,0)</f>
        <v>0</v>
      </c>
      <c r="BJ280" s="15" t="s">
        <v>81</v>
      </c>
      <c r="BK280" s="228">
        <f>ROUND(I280*H280,2)</f>
        <v>0</v>
      </c>
      <c r="BL280" s="15" t="s">
        <v>223</v>
      </c>
      <c r="BM280" s="227" t="s">
        <v>503</v>
      </c>
    </row>
    <row r="281" s="13" customFormat="1">
      <c r="A281" s="13"/>
      <c r="B281" s="234"/>
      <c r="C281" s="235"/>
      <c r="D281" s="229" t="s">
        <v>150</v>
      </c>
      <c r="E281" s="236" t="s">
        <v>1</v>
      </c>
      <c r="F281" s="237" t="s">
        <v>504</v>
      </c>
      <c r="G281" s="235"/>
      <c r="H281" s="238">
        <v>2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150</v>
      </c>
      <c r="AU281" s="244" t="s">
        <v>83</v>
      </c>
      <c r="AV281" s="13" t="s">
        <v>83</v>
      </c>
      <c r="AW281" s="13" t="s">
        <v>30</v>
      </c>
      <c r="AX281" s="13" t="s">
        <v>81</v>
      </c>
      <c r="AY281" s="244" t="s">
        <v>138</v>
      </c>
    </row>
    <row r="282" s="2" customFormat="1" ht="24.15" customHeight="1">
      <c r="A282" s="36"/>
      <c r="B282" s="37"/>
      <c r="C282" s="216" t="s">
        <v>505</v>
      </c>
      <c r="D282" s="216" t="s">
        <v>141</v>
      </c>
      <c r="E282" s="217" t="s">
        <v>506</v>
      </c>
      <c r="F282" s="218" t="s">
        <v>507</v>
      </c>
      <c r="G282" s="219" t="s">
        <v>234</v>
      </c>
      <c r="H282" s="220">
        <v>3</v>
      </c>
      <c r="I282" s="221"/>
      <c r="J282" s="222">
        <f>ROUND(I282*H282,2)</f>
        <v>0</v>
      </c>
      <c r="K282" s="218" t="s">
        <v>145</v>
      </c>
      <c r="L282" s="42"/>
      <c r="M282" s="223" t="s">
        <v>1</v>
      </c>
      <c r="N282" s="224" t="s">
        <v>38</v>
      </c>
      <c r="O282" s="89"/>
      <c r="P282" s="225">
        <f>O282*H282</f>
        <v>0</v>
      </c>
      <c r="Q282" s="225">
        <v>0.01888</v>
      </c>
      <c r="R282" s="225">
        <f>Q282*H282</f>
        <v>0.056640000000000008</v>
      </c>
      <c r="S282" s="225">
        <v>0</v>
      </c>
      <c r="T282" s="226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27" t="s">
        <v>223</v>
      </c>
      <c r="AT282" s="227" t="s">
        <v>141</v>
      </c>
      <c r="AU282" s="227" t="s">
        <v>83</v>
      </c>
      <c r="AY282" s="15" t="s">
        <v>138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15" t="s">
        <v>81</v>
      </c>
      <c r="BK282" s="228">
        <f>ROUND(I282*H282,2)</f>
        <v>0</v>
      </c>
      <c r="BL282" s="15" t="s">
        <v>223</v>
      </c>
      <c r="BM282" s="227" t="s">
        <v>508</v>
      </c>
    </row>
    <row r="283" s="2" customFormat="1">
      <c r="A283" s="36"/>
      <c r="B283" s="37"/>
      <c r="C283" s="38"/>
      <c r="D283" s="229" t="s">
        <v>148</v>
      </c>
      <c r="E283" s="38"/>
      <c r="F283" s="230" t="s">
        <v>509</v>
      </c>
      <c r="G283" s="38"/>
      <c r="H283" s="38"/>
      <c r="I283" s="231"/>
      <c r="J283" s="38"/>
      <c r="K283" s="38"/>
      <c r="L283" s="42"/>
      <c r="M283" s="232"/>
      <c r="N283" s="233"/>
      <c r="O283" s="89"/>
      <c r="P283" s="89"/>
      <c r="Q283" s="89"/>
      <c r="R283" s="89"/>
      <c r="S283" s="89"/>
      <c r="T283" s="90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5" t="s">
        <v>148</v>
      </c>
      <c r="AU283" s="15" t="s">
        <v>83</v>
      </c>
    </row>
    <row r="284" s="13" customFormat="1">
      <c r="A284" s="13"/>
      <c r="B284" s="234"/>
      <c r="C284" s="235"/>
      <c r="D284" s="229" t="s">
        <v>150</v>
      </c>
      <c r="E284" s="236" t="s">
        <v>1</v>
      </c>
      <c r="F284" s="237" t="s">
        <v>510</v>
      </c>
      <c r="G284" s="235"/>
      <c r="H284" s="238">
        <v>3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150</v>
      </c>
      <c r="AU284" s="244" t="s">
        <v>83</v>
      </c>
      <c r="AV284" s="13" t="s">
        <v>83</v>
      </c>
      <c r="AW284" s="13" t="s">
        <v>30</v>
      </c>
      <c r="AX284" s="13" t="s">
        <v>81</v>
      </c>
      <c r="AY284" s="244" t="s">
        <v>138</v>
      </c>
    </row>
    <row r="285" s="2" customFormat="1" ht="24.15" customHeight="1">
      <c r="A285" s="36"/>
      <c r="B285" s="37"/>
      <c r="C285" s="216" t="s">
        <v>511</v>
      </c>
      <c r="D285" s="216" t="s">
        <v>141</v>
      </c>
      <c r="E285" s="217" t="s">
        <v>512</v>
      </c>
      <c r="F285" s="218" t="s">
        <v>513</v>
      </c>
      <c r="G285" s="219" t="s">
        <v>468</v>
      </c>
      <c r="H285" s="220">
        <v>2</v>
      </c>
      <c r="I285" s="221"/>
      <c r="J285" s="222">
        <f>ROUND(I285*H285,2)</f>
        <v>0</v>
      </c>
      <c r="K285" s="218" t="s">
        <v>145</v>
      </c>
      <c r="L285" s="42"/>
      <c r="M285" s="223" t="s">
        <v>1</v>
      </c>
      <c r="N285" s="224" t="s">
        <v>38</v>
      </c>
      <c r="O285" s="89"/>
      <c r="P285" s="225">
        <f>O285*H285</f>
        <v>0</v>
      </c>
      <c r="Q285" s="225">
        <v>0.00907</v>
      </c>
      <c r="R285" s="225">
        <f>Q285*H285</f>
        <v>0.01814</v>
      </c>
      <c r="S285" s="225">
        <v>0</v>
      </c>
      <c r="T285" s="226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27" t="s">
        <v>223</v>
      </c>
      <c r="AT285" s="227" t="s">
        <v>141</v>
      </c>
      <c r="AU285" s="227" t="s">
        <v>83</v>
      </c>
      <c r="AY285" s="15" t="s">
        <v>138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5" t="s">
        <v>81</v>
      </c>
      <c r="BK285" s="228">
        <f>ROUND(I285*H285,2)</f>
        <v>0</v>
      </c>
      <c r="BL285" s="15" t="s">
        <v>223</v>
      </c>
      <c r="BM285" s="227" t="s">
        <v>514</v>
      </c>
    </row>
    <row r="286" s="13" customFormat="1">
      <c r="A286" s="13"/>
      <c r="B286" s="234"/>
      <c r="C286" s="235"/>
      <c r="D286" s="229" t="s">
        <v>150</v>
      </c>
      <c r="E286" s="236" t="s">
        <v>1</v>
      </c>
      <c r="F286" s="237" t="s">
        <v>515</v>
      </c>
      <c r="G286" s="235"/>
      <c r="H286" s="238">
        <v>2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150</v>
      </c>
      <c r="AU286" s="244" t="s">
        <v>83</v>
      </c>
      <c r="AV286" s="13" t="s">
        <v>83</v>
      </c>
      <c r="AW286" s="13" t="s">
        <v>30</v>
      </c>
      <c r="AX286" s="13" t="s">
        <v>81</v>
      </c>
      <c r="AY286" s="244" t="s">
        <v>138</v>
      </c>
    </row>
    <row r="287" s="2" customFormat="1" ht="16.5" customHeight="1">
      <c r="A287" s="36"/>
      <c r="B287" s="37"/>
      <c r="C287" s="216" t="s">
        <v>516</v>
      </c>
      <c r="D287" s="216" t="s">
        <v>141</v>
      </c>
      <c r="E287" s="217" t="s">
        <v>517</v>
      </c>
      <c r="F287" s="218" t="s">
        <v>518</v>
      </c>
      <c r="G287" s="219" t="s">
        <v>160</v>
      </c>
      <c r="H287" s="220">
        <v>8</v>
      </c>
      <c r="I287" s="221"/>
      <c r="J287" s="222">
        <f>ROUND(I287*H287,2)</f>
        <v>0</v>
      </c>
      <c r="K287" s="218" t="s">
        <v>145</v>
      </c>
      <c r="L287" s="42"/>
      <c r="M287" s="223" t="s">
        <v>1</v>
      </c>
      <c r="N287" s="224" t="s">
        <v>38</v>
      </c>
      <c r="O287" s="89"/>
      <c r="P287" s="225">
        <f>O287*H287</f>
        <v>0</v>
      </c>
      <c r="Q287" s="225">
        <v>0.00018</v>
      </c>
      <c r="R287" s="225">
        <f>Q287*H287</f>
        <v>0.00144</v>
      </c>
      <c r="S287" s="225">
        <v>0</v>
      </c>
      <c r="T287" s="226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227" t="s">
        <v>223</v>
      </c>
      <c r="AT287" s="227" t="s">
        <v>141</v>
      </c>
      <c r="AU287" s="227" t="s">
        <v>83</v>
      </c>
      <c r="AY287" s="15" t="s">
        <v>138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15" t="s">
        <v>81</v>
      </c>
      <c r="BK287" s="228">
        <f>ROUND(I287*H287,2)</f>
        <v>0</v>
      </c>
      <c r="BL287" s="15" t="s">
        <v>223</v>
      </c>
      <c r="BM287" s="227" t="s">
        <v>519</v>
      </c>
    </row>
    <row r="288" s="2" customFormat="1" ht="16.5" customHeight="1">
      <c r="A288" s="36"/>
      <c r="B288" s="37"/>
      <c r="C288" s="216" t="s">
        <v>520</v>
      </c>
      <c r="D288" s="216" t="s">
        <v>141</v>
      </c>
      <c r="E288" s="217" t="s">
        <v>521</v>
      </c>
      <c r="F288" s="218" t="s">
        <v>522</v>
      </c>
      <c r="G288" s="219" t="s">
        <v>160</v>
      </c>
      <c r="H288" s="220">
        <v>1</v>
      </c>
      <c r="I288" s="221"/>
      <c r="J288" s="222">
        <f>ROUND(I288*H288,2)</f>
        <v>0</v>
      </c>
      <c r="K288" s="218" t="s">
        <v>145</v>
      </c>
      <c r="L288" s="42"/>
      <c r="M288" s="223" t="s">
        <v>1</v>
      </c>
      <c r="N288" s="224" t="s">
        <v>38</v>
      </c>
      <c r="O288" s="89"/>
      <c r="P288" s="225">
        <f>O288*H288</f>
        <v>0</v>
      </c>
      <c r="Q288" s="225">
        <v>0.00025</v>
      </c>
      <c r="R288" s="225">
        <f>Q288*H288</f>
        <v>0.00025</v>
      </c>
      <c r="S288" s="225">
        <v>0</v>
      </c>
      <c r="T288" s="226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27" t="s">
        <v>223</v>
      </c>
      <c r="AT288" s="227" t="s">
        <v>141</v>
      </c>
      <c r="AU288" s="227" t="s">
        <v>83</v>
      </c>
      <c r="AY288" s="15" t="s">
        <v>138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15" t="s">
        <v>81</v>
      </c>
      <c r="BK288" s="228">
        <f>ROUND(I288*H288,2)</f>
        <v>0</v>
      </c>
      <c r="BL288" s="15" t="s">
        <v>223</v>
      </c>
      <c r="BM288" s="227" t="s">
        <v>523</v>
      </c>
    </row>
    <row r="289" s="2" customFormat="1" ht="16.5" customHeight="1">
      <c r="A289" s="36"/>
      <c r="B289" s="37"/>
      <c r="C289" s="216" t="s">
        <v>524</v>
      </c>
      <c r="D289" s="216" t="s">
        <v>141</v>
      </c>
      <c r="E289" s="217" t="s">
        <v>525</v>
      </c>
      <c r="F289" s="218" t="s">
        <v>526</v>
      </c>
      <c r="G289" s="219" t="s">
        <v>160</v>
      </c>
      <c r="H289" s="220">
        <v>2</v>
      </c>
      <c r="I289" s="221"/>
      <c r="J289" s="222">
        <f>ROUND(I289*H289,2)</f>
        <v>0</v>
      </c>
      <c r="K289" s="218" t="s">
        <v>145</v>
      </c>
      <c r="L289" s="42"/>
      <c r="M289" s="223" t="s">
        <v>1</v>
      </c>
      <c r="N289" s="224" t="s">
        <v>38</v>
      </c>
      <c r="O289" s="89"/>
      <c r="P289" s="225">
        <f>O289*H289</f>
        <v>0</v>
      </c>
      <c r="Q289" s="225">
        <v>0.00025</v>
      </c>
      <c r="R289" s="225">
        <f>Q289*H289</f>
        <v>0.0005</v>
      </c>
      <c r="S289" s="225">
        <v>0</v>
      </c>
      <c r="T289" s="226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27" t="s">
        <v>223</v>
      </c>
      <c r="AT289" s="227" t="s">
        <v>141</v>
      </c>
      <c r="AU289" s="227" t="s">
        <v>83</v>
      </c>
      <c r="AY289" s="15" t="s">
        <v>138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5" t="s">
        <v>81</v>
      </c>
      <c r="BK289" s="228">
        <f>ROUND(I289*H289,2)</f>
        <v>0</v>
      </c>
      <c r="BL289" s="15" t="s">
        <v>223</v>
      </c>
      <c r="BM289" s="227" t="s">
        <v>527</v>
      </c>
    </row>
    <row r="290" s="2" customFormat="1" ht="16.5" customHeight="1">
      <c r="A290" s="36"/>
      <c r="B290" s="37"/>
      <c r="C290" s="216" t="s">
        <v>528</v>
      </c>
      <c r="D290" s="216" t="s">
        <v>141</v>
      </c>
      <c r="E290" s="217" t="s">
        <v>529</v>
      </c>
      <c r="F290" s="218" t="s">
        <v>530</v>
      </c>
      <c r="G290" s="219" t="s">
        <v>160</v>
      </c>
      <c r="H290" s="220">
        <v>2</v>
      </c>
      <c r="I290" s="221"/>
      <c r="J290" s="222">
        <f>ROUND(I290*H290,2)</f>
        <v>0</v>
      </c>
      <c r="K290" s="218" t="s">
        <v>145</v>
      </c>
      <c r="L290" s="42"/>
      <c r="M290" s="223" t="s">
        <v>1</v>
      </c>
      <c r="N290" s="224" t="s">
        <v>38</v>
      </c>
      <c r="O290" s="89"/>
      <c r="P290" s="225">
        <f>O290*H290</f>
        <v>0</v>
      </c>
      <c r="Q290" s="225">
        <v>0.00045</v>
      </c>
      <c r="R290" s="225">
        <f>Q290*H290</f>
        <v>0.0009</v>
      </c>
      <c r="S290" s="225">
        <v>0</v>
      </c>
      <c r="T290" s="226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27" t="s">
        <v>223</v>
      </c>
      <c r="AT290" s="227" t="s">
        <v>141</v>
      </c>
      <c r="AU290" s="227" t="s">
        <v>83</v>
      </c>
      <c r="AY290" s="15" t="s">
        <v>138</v>
      </c>
      <c r="BE290" s="228">
        <f>IF(N290="základní",J290,0)</f>
        <v>0</v>
      </c>
      <c r="BF290" s="228">
        <f>IF(N290="snížená",J290,0)</f>
        <v>0</v>
      </c>
      <c r="BG290" s="228">
        <f>IF(N290="zákl. přenesená",J290,0)</f>
        <v>0</v>
      </c>
      <c r="BH290" s="228">
        <f>IF(N290="sníž. přenesená",J290,0)</f>
        <v>0</v>
      </c>
      <c r="BI290" s="228">
        <f>IF(N290="nulová",J290,0)</f>
        <v>0</v>
      </c>
      <c r="BJ290" s="15" t="s">
        <v>81</v>
      </c>
      <c r="BK290" s="228">
        <f>ROUND(I290*H290,2)</f>
        <v>0</v>
      </c>
      <c r="BL290" s="15" t="s">
        <v>223</v>
      </c>
      <c r="BM290" s="227" t="s">
        <v>531</v>
      </c>
    </row>
    <row r="291" s="2" customFormat="1" ht="21.75" customHeight="1">
      <c r="A291" s="36"/>
      <c r="B291" s="37"/>
      <c r="C291" s="216" t="s">
        <v>532</v>
      </c>
      <c r="D291" s="216" t="s">
        <v>141</v>
      </c>
      <c r="E291" s="217" t="s">
        <v>533</v>
      </c>
      <c r="F291" s="218" t="s">
        <v>534</v>
      </c>
      <c r="G291" s="219" t="s">
        <v>160</v>
      </c>
      <c r="H291" s="220">
        <v>2</v>
      </c>
      <c r="I291" s="221"/>
      <c r="J291" s="222">
        <f>ROUND(I291*H291,2)</f>
        <v>0</v>
      </c>
      <c r="K291" s="218" t="s">
        <v>145</v>
      </c>
      <c r="L291" s="42"/>
      <c r="M291" s="223" t="s">
        <v>1</v>
      </c>
      <c r="N291" s="224" t="s">
        <v>38</v>
      </c>
      <c r="O291" s="89"/>
      <c r="P291" s="225">
        <f>O291*H291</f>
        <v>0</v>
      </c>
      <c r="Q291" s="225">
        <v>0.00018</v>
      </c>
      <c r="R291" s="225">
        <f>Q291*H291</f>
        <v>0.00036</v>
      </c>
      <c r="S291" s="225">
        <v>0</v>
      </c>
      <c r="T291" s="226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227" t="s">
        <v>223</v>
      </c>
      <c r="AT291" s="227" t="s">
        <v>141</v>
      </c>
      <c r="AU291" s="227" t="s">
        <v>83</v>
      </c>
      <c r="AY291" s="15" t="s">
        <v>138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15" t="s">
        <v>81</v>
      </c>
      <c r="BK291" s="228">
        <f>ROUND(I291*H291,2)</f>
        <v>0</v>
      </c>
      <c r="BL291" s="15" t="s">
        <v>223</v>
      </c>
      <c r="BM291" s="227" t="s">
        <v>535</v>
      </c>
    </row>
    <row r="292" s="13" customFormat="1">
      <c r="A292" s="13"/>
      <c r="B292" s="234"/>
      <c r="C292" s="235"/>
      <c r="D292" s="229" t="s">
        <v>150</v>
      </c>
      <c r="E292" s="236" t="s">
        <v>1</v>
      </c>
      <c r="F292" s="237" t="s">
        <v>536</v>
      </c>
      <c r="G292" s="235"/>
      <c r="H292" s="238">
        <v>2</v>
      </c>
      <c r="I292" s="239"/>
      <c r="J292" s="235"/>
      <c r="K292" s="235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150</v>
      </c>
      <c r="AU292" s="244" t="s">
        <v>83</v>
      </c>
      <c r="AV292" s="13" t="s">
        <v>83</v>
      </c>
      <c r="AW292" s="13" t="s">
        <v>30</v>
      </c>
      <c r="AX292" s="13" t="s">
        <v>81</v>
      </c>
      <c r="AY292" s="244" t="s">
        <v>138</v>
      </c>
    </row>
    <row r="293" s="2" customFormat="1" ht="24.15" customHeight="1">
      <c r="A293" s="36"/>
      <c r="B293" s="37"/>
      <c r="C293" s="216" t="s">
        <v>537</v>
      </c>
      <c r="D293" s="216" t="s">
        <v>141</v>
      </c>
      <c r="E293" s="217" t="s">
        <v>538</v>
      </c>
      <c r="F293" s="218" t="s">
        <v>539</v>
      </c>
      <c r="G293" s="219" t="s">
        <v>468</v>
      </c>
      <c r="H293" s="220">
        <v>2</v>
      </c>
      <c r="I293" s="221"/>
      <c r="J293" s="222">
        <f>ROUND(I293*H293,2)</f>
        <v>0</v>
      </c>
      <c r="K293" s="218" t="s">
        <v>145</v>
      </c>
      <c r="L293" s="42"/>
      <c r="M293" s="223" t="s">
        <v>1</v>
      </c>
      <c r="N293" s="224" t="s">
        <v>38</v>
      </c>
      <c r="O293" s="89"/>
      <c r="P293" s="225">
        <f>O293*H293</f>
        <v>0</v>
      </c>
      <c r="Q293" s="225">
        <v>6.9999999999999992E-05</v>
      </c>
      <c r="R293" s="225">
        <f>Q293*H293</f>
        <v>0.00013999999999999998</v>
      </c>
      <c r="S293" s="225">
        <v>0</v>
      </c>
      <c r="T293" s="226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27" t="s">
        <v>223</v>
      </c>
      <c r="AT293" s="227" t="s">
        <v>141</v>
      </c>
      <c r="AU293" s="227" t="s">
        <v>83</v>
      </c>
      <c r="AY293" s="15" t="s">
        <v>138</v>
      </c>
      <c r="BE293" s="228">
        <f>IF(N293="základní",J293,0)</f>
        <v>0</v>
      </c>
      <c r="BF293" s="228">
        <f>IF(N293="snížená",J293,0)</f>
        <v>0</v>
      </c>
      <c r="BG293" s="228">
        <f>IF(N293="zákl. přenesená",J293,0)</f>
        <v>0</v>
      </c>
      <c r="BH293" s="228">
        <f>IF(N293="sníž. přenesená",J293,0)</f>
        <v>0</v>
      </c>
      <c r="BI293" s="228">
        <f>IF(N293="nulová",J293,0)</f>
        <v>0</v>
      </c>
      <c r="BJ293" s="15" t="s">
        <v>81</v>
      </c>
      <c r="BK293" s="228">
        <f>ROUND(I293*H293,2)</f>
        <v>0</v>
      </c>
      <c r="BL293" s="15" t="s">
        <v>223</v>
      </c>
      <c r="BM293" s="227" t="s">
        <v>540</v>
      </c>
    </row>
    <row r="294" s="2" customFormat="1" ht="24.15" customHeight="1">
      <c r="A294" s="36"/>
      <c r="B294" s="37"/>
      <c r="C294" s="245" t="s">
        <v>541</v>
      </c>
      <c r="D294" s="245" t="s">
        <v>242</v>
      </c>
      <c r="E294" s="246" t="s">
        <v>542</v>
      </c>
      <c r="F294" s="247" t="s">
        <v>543</v>
      </c>
      <c r="G294" s="248" t="s">
        <v>160</v>
      </c>
      <c r="H294" s="249">
        <v>2</v>
      </c>
      <c r="I294" s="250"/>
      <c r="J294" s="251">
        <f>ROUND(I294*H294,2)</f>
        <v>0</v>
      </c>
      <c r="K294" s="247" t="s">
        <v>1</v>
      </c>
      <c r="L294" s="252"/>
      <c r="M294" s="253" t="s">
        <v>1</v>
      </c>
      <c r="N294" s="254" t="s">
        <v>38</v>
      </c>
      <c r="O294" s="89"/>
      <c r="P294" s="225">
        <f>O294*H294</f>
        <v>0</v>
      </c>
      <c r="Q294" s="225">
        <v>0.0025</v>
      </c>
      <c r="R294" s="225">
        <f>Q294*H294</f>
        <v>0.005</v>
      </c>
      <c r="S294" s="225">
        <v>0</v>
      </c>
      <c r="T294" s="226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227" t="s">
        <v>245</v>
      </c>
      <c r="AT294" s="227" t="s">
        <v>242</v>
      </c>
      <c r="AU294" s="227" t="s">
        <v>83</v>
      </c>
      <c r="AY294" s="15" t="s">
        <v>138</v>
      </c>
      <c r="BE294" s="228">
        <f>IF(N294="základní",J294,0)</f>
        <v>0</v>
      </c>
      <c r="BF294" s="228">
        <f>IF(N294="snížená",J294,0)</f>
        <v>0</v>
      </c>
      <c r="BG294" s="228">
        <f>IF(N294="zákl. přenesená",J294,0)</f>
        <v>0</v>
      </c>
      <c r="BH294" s="228">
        <f>IF(N294="sníž. přenesená",J294,0)</f>
        <v>0</v>
      </c>
      <c r="BI294" s="228">
        <f>IF(N294="nulová",J294,0)</f>
        <v>0</v>
      </c>
      <c r="BJ294" s="15" t="s">
        <v>81</v>
      </c>
      <c r="BK294" s="228">
        <f>ROUND(I294*H294,2)</f>
        <v>0</v>
      </c>
      <c r="BL294" s="15" t="s">
        <v>223</v>
      </c>
      <c r="BM294" s="227" t="s">
        <v>544</v>
      </c>
    </row>
    <row r="295" s="13" customFormat="1">
      <c r="A295" s="13"/>
      <c r="B295" s="234"/>
      <c r="C295" s="235"/>
      <c r="D295" s="229" t="s">
        <v>150</v>
      </c>
      <c r="E295" s="236" t="s">
        <v>1</v>
      </c>
      <c r="F295" s="237" t="s">
        <v>536</v>
      </c>
      <c r="G295" s="235"/>
      <c r="H295" s="238">
        <v>2</v>
      </c>
      <c r="I295" s="239"/>
      <c r="J295" s="235"/>
      <c r="K295" s="235"/>
      <c r="L295" s="240"/>
      <c r="M295" s="241"/>
      <c r="N295" s="242"/>
      <c r="O295" s="242"/>
      <c r="P295" s="242"/>
      <c r="Q295" s="242"/>
      <c r="R295" s="242"/>
      <c r="S295" s="242"/>
      <c r="T295" s="24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4" t="s">
        <v>150</v>
      </c>
      <c r="AU295" s="244" t="s">
        <v>83</v>
      </c>
      <c r="AV295" s="13" t="s">
        <v>83</v>
      </c>
      <c r="AW295" s="13" t="s">
        <v>30</v>
      </c>
      <c r="AX295" s="13" t="s">
        <v>81</v>
      </c>
      <c r="AY295" s="244" t="s">
        <v>138</v>
      </c>
    </row>
    <row r="296" s="2" customFormat="1" ht="24.15" customHeight="1">
      <c r="A296" s="36"/>
      <c r="B296" s="37"/>
      <c r="C296" s="216" t="s">
        <v>545</v>
      </c>
      <c r="D296" s="216" t="s">
        <v>141</v>
      </c>
      <c r="E296" s="217" t="s">
        <v>546</v>
      </c>
      <c r="F296" s="218" t="s">
        <v>547</v>
      </c>
      <c r="G296" s="219" t="s">
        <v>160</v>
      </c>
      <c r="H296" s="220">
        <v>5</v>
      </c>
      <c r="I296" s="221"/>
      <c r="J296" s="222">
        <f>ROUND(I296*H296,2)</f>
        <v>0</v>
      </c>
      <c r="K296" s="218" t="s">
        <v>145</v>
      </c>
      <c r="L296" s="42"/>
      <c r="M296" s="223" t="s">
        <v>1</v>
      </c>
      <c r="N296" s="224" t="s">
        <v>38</v>
      </c>
      <c r="O296" s="89"/>
      <c r="P296" s="225">
        <f>O296*H296</f>
        <v>0</v>
      </c>
      <c r="Q296" s="225">
        <v>0.00024</v>
      </c>
      <c r="R296" s="225">
        <f>Q296*H296</f>
        <v>0.0012000000000000002</v>
      </c>
      <c r="S296" s="225">
        <v>0</v>
      </c>
      <c r="T296" s="226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27" t="s">
        <v>223</v>
      </c>
      <c r="AT296" s="227" t="s">
        <v>141</v>
      </c>
      <c r="AU296" s="227" t="s">
        <v>83</v>
      </c>
      <c r="AY296" s="15" t="s">
        <v>138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15" t="s">
        <v>81</v>
      </c>
      <c r="BK296" s="228">
        <f>ROUND(I296*H296,2)</f>
        <v>0</v>
      </c>
      <c r="BL296" s="15" t="s">
        <v>223</v>
      </c>
      <c r="BM296" s="227" t="s">
        <v>548</v>
      </c>
    </row>
    <row r="297" s="13" customFormat="1">
      <c r="A297" s="13"/>
      <c r="B297" s="234"/>
      <c r="C297" s="235"/>
      <c r="D297" s="229" t="s">
        <v>150</v>
      </c>
      <c r="E297" s="236" t="s">
        <v>1</v>
      </c>
      <c r="F297" s="237" t="s">
        <v>549</v>
      </c>
      <c r="G297" s="235"/>
      <c r="H297" s="238">
        <v>5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150</v>
      </c>
      <c r="AU297" s="244" t="s">
        <v>83</v>
      </c>
      <c r="AV297" s="13" t="s">
        <v>83</v>
      </c>
      <c r="AW297" s="13" t="s">
        <v>30</v>
      </c>
      <c r="AX297" s="13" t="s">
        <v>81</v>
      </c>
      <c r="AY297" s="244" t="s">
        <v>138</v>
      </c>
    </row>
    <row r="298" s="2" customFormat="1" ht="21.75" customHeight="1">
      <c r="A298" s="36"/>
      <c r="B298" s="37"/>
      <c r="C298" s="216" t="s">
        <v>550</v>
      </c>
      <c r="D298" s="216" t="s">
        <v>141</v>
      </c>
      <c r="E298" s="217" t="s">
        <v>551</v>
      </c>
      <c r="F298" s="218" t="s">
        <v>552</v>
      </c>
      <c r="G298" s="219" t="s">
        <v>160</v>
      </c>
      <c r="H298" s="220">
        <v>2</v>
      </c>
      <c r="I298" s="221"/>
      <c r="J298" s="222">
        <f>ROUND(I298*H298,2)</f>
        <v>0</v>
      </c>
      <c r="K298" s="218" t="s">
        <v>145</v>
      </c>
      <c r="L298" s="42"/>
      <c r="M298" s="223" t="s">
        <v>1</v>
      </c>
      <c r="N298" s="224" t="s">
        <v>38</v>
      </c>
      <c r="O298" s="89"/>
      <c r="P298" s="225">
        <f>O298*H298</f>
        <v>0</v>
      </c>
      <c r="Q298" s="225">
        <v>0.0015</v>
      </c>
      <c r="R298" s="225">
        <f>Q298*H298</f>
        <v>0.003</v>
      </c>
      <c r="S298" s="225">
        <v>0</v>
      </c>
      <c r="T298" s="226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27" t="s">
        <v>223</v>
      </c>
      <c r="AT298" s="227" t="s">
        <v>141</v>
      </c>
      <c r="AU298" s="227" t="s">
        <v>83</v>
      </c>
      <c r="AY298" s="15" t="s">
        <v>138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15" t="s">
        <v>81</v>
      </c>
      <c r="BK298" s="228">
        <f>ROUND(I298*H298,2)</f>
        <v>0</v>
      </c>
      <c r="BL298" s="15" t="s">
        <v>223</v>
      </c>
      <c r="BM298" s="227" t="s">
        <v>553</v>
      </c>
    </row>
    <row r="299" s="13" customFormat="1">
      <c r="A299" s="13"/>
      <c r="B299" s="234"/>
      <c r="C299" s="235"/>
      <c r="D299" s="229" t="s">
        <v>150</v>
      </c>
      <c r="E299" s="236" t="s">
        <v>1</v>
      </c>
      <c r="F299" s="237" t="s">
        <v>536</v>
      </c>
      <c r="G299" s="235"/>
      <c r="H299" s="238">
        <v>2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150</v>
      </c>
      <c r="AU299" s="244" t="s">
        <v>83</v>
      </c>
      <c r="AV299" s="13" t="s">
        <v>83</v>
      </c>
      <c r="AW299" s="13" t="s">
        <v>30</v>
      </c>
      <c r="AX299" s="13" t="s">
        <v>81</v>
      </c>
      <c r="AY299" s="244" t="s">
        <v>138</v>
      </c>
    </row>
    <row r="300" s="2" customFormat="1" ht="24.15" customHeight="1">
      <c r="A300" s="36"/>
      <c r="B300" s="37"/>
      <c r="C300" s="216" t="s">
        <v>554</v>
      </c>
      <c r="D300" s="216" t="s">
        <v>141</v>
      </c>
      <c r="E300" s="217" t="s">
        <v>555</v>
      </c>
      <c r="F300" s="218" t="s">
        <v>556</v>
      </c>
      <c r="G300" s="219" t="s">
        <v>160</v>
      </c>
      <c r="H300" s="220">
        <v>2</v>
      </c>
      <c r="I300" s="221"/>
      <c r="J300" s="222">
        <f>ROUND(I300*H300,2)</f>
        <v>0</v>
      </c>
      <c r="K300" s="218" t="s">
        <v>145</v>
      </c>
      <c r="L300" s="42"/>
      <c r="M300" s="223" t="s">
        <v>1</v>
      </c>
      <c r="N300" s="224" t="s">
        <v>38</v>
      </c>
      <c r="O300" s="89"/>
      <c r="P300" s="225">
        <f>O300*H300</f>
        <v>0</v>
      </c>
      <c r="Q300" s="225">
        <v>0</v>
      </c>
      <c r="R300" s="225">
        <f>Q300*H300</f>
        <v>0</v>
      </c>
      <c r="S300" s="225">
        <v>0</v>
      </c>
      <c r="T300" s="226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227" t="s">
        <v>223</v>
      </c>
      <c r="AT300" s="227" t="s">
        <v>141</v>
      </c>
      <c r="AU300" s="227" t="s">
        <v>83</v>
      </c>
      <c r="AY300" s="15" t="s">
        <v>138</v>
      </c>
      <c r="BE300" s="228">
        <f>IF(N300="základní",J300,0)</f>
        <v>0</v>
      </c>
      <c r="BF300" s="228">
        <f>IF(N300="snížená",J300,0)</f>
        <v>0</v>
      </c>
      <c r="BG300" s="228">
        <f>IF(N300="zákl. přenesená",J300,0)</f>
        <v>0</v>
      </c>
      <c r="BH300" s="228">
        <f>IF(N300="sníž. přenesená",J300,0)</f>
        <v>0</v>
      </c>
      <c r="BI300" s="228">
        <f>IF(N300="nulová",J300,0)</f>
        <v>0</v>
      </c>
      <c r="BJ300" s="15" t="s">
        <v>81</v>
      </c>
      <c r="BK300" s="228">
        <f>ROUND(I300*H300,2)</f>
        <v>0</v>
      </c>
      <c r="BL300" s="15" t="s">
        <v>223</v>
      </c>
      <c r="BM300" s="227" t="s">
        <v>557</v>
      </c>
    </row>
    <row r="301" s="2" customFormat="1" ht="24.15" customHeight="1">
      <c r="A301" s="36"/>
      <c r="B301" s="37"/>
      <c r="C301" s="245" t="s">
        <v>558</v>
      </c>
      <c r="D301" s="245" t="s">
        <v>242</v>
      </c>
      <c r="E301" s="246" t="s">
        <v>559</v>
      </c>
      <c r="F301" s="247" t="s">
        <v>560</v>
      </c>
      <c r="G301" s="248" t="s">
        <v>160</v>
      </c>
      <c r="H301" s="249">
        <v>2</v>
      </c>
      <c r="I301" s="250"/>
      <c r="J301" s="251">
        <f>ROUND(I301*H301,2)</f>
        <v>0</v>
      </c>
      <c r="K301" s="247" t="s">
        <v>1</v>
      </c>
      <c r="L301" s="252"/>
      <c r="M301" s="253" t="s">
        <v>1</v>
      </c>
      <c r="N301" s="254" t="s">
        <v>38</v>
      </c>
      <c r="O301" s="89"/>
      <c r="P301" s="225">
        <f>O301*H301</f>
        <v>0</v>
      </c>
      <c r="Q301" s="225">
        <v>0.0005</v>
      </c>
      <c r="R301" s="225">
        <f>Q301*H301</f>
        <v>0.001</v>
      </c>
      <c r="S301" s="225">
        <v>0</v>
      </c>
      <c r="T301" s="226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227" t="s">
        <v>245</v>
      </c>
      <c r="AT301" s="227" t="s">
        <v>242</v>
      </c>
      <c r="AU301" s="227" t="s">
        <v>83</v>
      </c>
      <c r="AY301" s="15" t="s">
        <v>138</v>
      </c>
      <c r="BE301" s="228">
        <f>IF(N301="základní",J301,0)</f>
        <v>0</v>
      </c>
      <c r="BF301" s="228">
        <f>IF(N301="snížená",J301,0)</f>
        <v>0</v>
      </c>
      <c r="BG301" s="228">
        <f>IF(N301="zákl. přenesená",J301,0)</f>
        <v>0</v>
      </c>
      <c r="BH301" s="228">
        <f>IF(N301="sníž. přenesená",J301,0)</f>
        <v>0</v>
      </c>
      <c r="BI301" s="228">
        <f>IF(N301="nulová",J301,0)</f>
        <v>0</v>
      </c>
      <c r="BJ301" s="15" t="s">
        <v>81</v>
      </c>
      <c r="BK301" s="228">
        <f>ROUND(I301*H301,2)</f>
        <v>0</v>
      </c>
      <c r="BL301" s="15" t="s">
        <v>223</v>
      </c>
      <c r="BM301" s="227" t="s">
        <v>561</v>
      </c>
    </row>
    <row r="302" s="13" customFormat="1">
      <c r="A302" s="13"/>
      <c r="B302" s="234"/>
      <c r="C302" s="235"/>
      <c r="D302" s="229" t="s">
        <v>150</v>
      </c>
      <c r="E302" s="236" t="s">
        <v>1</v>
      </c>
      <c r="F302" s="237" t="s">
        <v>536</v>
      </c>
      <c r="G302" s="235"/>
      <c r="H302" s="238">
        <v>2</v>
      </c>
      <c r="I302" s="239"/>
      <c r="J302" s="235"/>
      <c r="K302" s="235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150</v>
      </c>
      <c r="AU302" s="244" t="s">
        <v>83</v>
      </c>
      <c r="AV302" s="13" t="s">
        <v>83</v>
      </c>
      <c r="AW302" s="13" t="s">
        <v>30</v>
      </c>
      <c r="AX302" s="13" t="s">
        <v>81</v>
      </c>
      <c r="AY302" s="244" t="s">
        <v>138</v>
      </c>
    </row>
    <row r="303" s="2" customFormat="1" ht="16.5" customHeight="1">
      <c r="A303" s="36"/>
      <c r="B303" s="37"/>
      <c r="C303" s="216" t="s">
        <v>562</v>
      </c>
      <c r="D303" s="216" t="s">
        <v>141</v>
      </c>
      <c r="E303" s="217" t="s">
        <v>563</v>
      </c>
      <c r="F303" s="218" t="s">
        <v>564</v>
      </c>
      <c r="G303" s="219" t="s">
        <v>160</v>
      </c>
      <c r="H303" s="220">
        <v>2</v>
      </c>
      <c r="I303" s="221"/>
      <c r="J303" s="222">
        <f>ROUND(I303*H303,2)</f>
        <v>0</v>
      </c>
      <c r="K303" s="218" t="s">
        <v>145</v>
      </c>
      <c r="L303" s="42"/>
      <c r="M303" s="223" t="s">
        <v>1</v>
      </c>
      <c r="N303" s="224" t="s">
        <v>38</v>
      </c>
      <c r="O303" s="89"/>
      <c r="P303" s="225">
        <f>O303*H303</f>
        <v>0</v>
      </c>
      <c r="Q303" s="225">
        <v>0</v>
      </c>
      <c r="R303" s="225">
        <f>Q303*H303</f>
        <v>0</v>
      </c>
      <c r="S303" s="225">
        <v>0</v>
      </c>
      <c r="T303" s="226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227" t="s">
        <v>223</v>
      </c>
      <c r="AT303" s="227" t="s">
        <v>141</v>
      </c>
      <c r="AU303" s="227" t="s">
        <v>83</v>
      </c>
      <c r="AY303" s="15" t="s">
        <v>138</v>
      </c>
      <c r="BE303" s="228">
        <f>IF(N303="základní",J303,0)</f>
        <v>0</v>
      </c>
      <c r="BF303" s="228">
        <f>IF(N303="snížená",J303,0)</f>
        <v>0</v>
      </c>
      <c r="BG303" s="228">
        <f>IF(N303="zákl. přenesená",J303,0)</f>
        <v>0</v>
      </c>
      <c r="BH303" s="228">
        <f>IF(N303="sníž. přenesená",J303,0)</f>
        <v>0</v>
      </c>
      <c r="BI303" s="228">
        <f>IF(N303="nulová",J303,0)</f>
        <v>0</v>
      </c>
      <c r="BJ303" s="15" t="s">
        <v>81</v>
      </c>
      <c r="BK303" s="228">
        <f>ROUND(I303*H303,2)</f>
        <v>0</v>
      </c>
      <c r="BL303" s="15" t="s">
        <v>223</v>
      </c>
      <c r="BM303" s="227" t="s">
        <v>565</v>
      </c>
    </row>
    <row r="304" s="2" customFormat="1" ht="16.5" customHeight="1">
      <c r="A304" s="36"/>
      <c r="B304" s="37"/>
      <c r="C304" s="216" t="s">
        <v>566</v>
      </c>
      <c r="D304" s="216" t="s">
        <v>141</v>
      </c>
      <c r="E304" s="217" t="s">
        <v>567</v>
      </c>
      <c r="F304" s="218" t="s">
        <v>568</v>
      </c>
      <c r="G304" s="219" t="s">
        <v>234</v>
      </c>
      <c r="H304" s="220">
        <v>32</v>
      </c>
      <c r="I304" s="221"/>
      <c r="J304" s="222">
        <f>ROUND(I304*H304,2)</f>
        <v>0</v>
      </c>
      <c r="K304" s="218" t="s">
        <v>145</v>
      </c>
      <c r="L304" s="42"/>
      <c r="M304" s="223" t="s">
        <v>1</v>
      </c>
      <c r="N304" s="224" t="s">
        <v>38</v>
      </c>
      <c r="O304" s="89"/>
      <c r="P304" s="225">
        <f>O304*H304</f>
        <v>0</v>
      </c>
      <c r="Q304" s="225">
        <v>0</v>
      </c>
      <c r="R304" s="225">
        <f>Q304*H304</f>
        <v>0</v>
      </c>
      <c r="S304" s="225">
        <v>0</v>
      </c>
      <c r="T304" s="226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227" t="s">
        <v>223</v>
      </c>
      <c r="AT304" s="227" t="s">
        <v>141</v>
      </c>
      <c r="AU304" s="227" t="s">
        <v>83</v>
      </c>
      <c r="AY304" s="15" t="s">
        <v>138</v>
      </c>
      <c r="BE304" s="228">
        <f>IF(N304="základní",J304,0)</f>
        <v>0</v>
      </c>
      <c r="BF304" s="228">
        <f>IF(N304="snížená",J304,0)</f>
        <v>0</v>
      </c>
      <c r="BG304" s="228">
        <f>IF(N304="zákl. přenesená",J304,0)</f>
        <v>0</v>
      </c>
      <c r="BH304" s="228">
        <f>IF(N304="sníž. přenesená",J304,0)</f>
        <v>0</v>
      </c>
      <c r="BI304" s="228">
        <f>IF(N304="nulová",J304,0)</f>
        <v>0</v>
      </c>
      <c r="BJ304" s="15" t="s">
        <v>81</v>
      </c>
      <c r="BK304" s="228">
        <f>ROUND(I304*H304,2)</f>
        <v>0</v>
      </c>
      <c r="BL304" s="15" t="s">
        <v>223</v>
      </c>
      <c r="BM304" s="227" t="s">
        <v>569</v>
      </c>
    </row>
    <row r="305" s="13" customFormat="1">
      <c r="A305" s="13"/>
      <c r="B305" s="234"/>
      <c r="C305" s="235"/>
      <c r="D305" s="229" t="s">
        <v>150</v>
      </c>
      <c r="E305" s="236" t="s">
        <v>1</v>
      </c>
      <c r="F305" s="237" t="s">
        <v>570</v>
      </c>
      <c r="G305" s="235"/>
      <c r="H305" s="238">
        <v>32</v>
      </c>
      <c r="I305" s="239"/>
      <c r="J305" s="235"/>
      <c r="K305" s="235"/>
      <c r="L305" s="240"/>
      <c r="M305" s="241"/>
      <c r="N305" s="242"/>
      <c r="O305" s="242"/>
      <c r="P305" s="242"/>
      <c r="Q305" s="242"/>
      <c r="R305" s="242"/>
      <c r="S305" s="242"/>
      <c r="T305" s="24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4" t="s">
        <v>150</v>
      </c>
      <c r="AU305" s="244" t="s">
        <v>83</v>
      </c>
      <c r="AV305" s="13" t="s">
        <v>83</v>
      </c>
      <c r="AW305" s="13" t="s">
        <v>30</v>
      </c>
      <c r="AX305" s="13" t="s">
        <v>81</v>
      </c>
      <c r="AY305" s="244" t="s">
        <v>138</v>
      </c>
    </row>
    <row r="306" s="2" customFormat="1" ht="16.5" customHeight="1">
      <c r="A306" s="36"/>
      <c r="B306" s="37"/>
      <c r="C306" s="216" t="s">
        <v>571</v>
      </c>
      <c r="D306" s="216" t="s">
        <v>141</v>
      </c>
      <c r="E306" s="217" t="s">
        <v>572</v>
      </c>
      <c r="F306" s="218" t="s">
        <v>573</v>
      </c>
      <c r="G306" s="219" t="s">
        <v>160</v>
      </c>
      <c r="H306" s="220">
        <v>1</v>
      </c>
      <c r="I306" s="221"/>
      <c r="J306" s="222">
        <f>ROUND(I306*H306,2)</f>
        <v>0</v>
      </c>
      <c r="K306" s="218" t="s">
        <v>145</v>
      </c>
      <c r="L306" s="42"/>
      <c r="M306" s="223" t="s">
        <v>1</v>
      </c>
      <c r="N306" s="224" t="s">
        <v>38</v>
      </c>
      <c r="O306" s="89"/>
      <c r="P306" s="225">
        <f>O306*H306</f>
        <v>0</v>
      </c>
      <c r="Q306" s="225">
        <v>0</v>
      </c>
      <c r="R306" s="225">
        <f>Q306*H306</f>
        <v>0</v>
      </c>
      <c r="S306" s="225">
        <v>0</v>
      </c>
      <c r="T306" s="226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27" t="s">
        <v>223</v>
      </c>
      <c r="AT306" s="227" t="s">
        <v>141</v>
      </c>
      <c r="AU306" s="227" t="s">
        <v>83</v>
      </c>
      <c r="AY306" s="15" t="s">
        <v>138</v>
      </c>
      <c r="BE306" s="228">
        <f>IF(N306="základní",J306,0)</f>
        <v>0</v>
      </c>
      <c r="BF306" s="228">
        <f>IF(N306="snížená",J306,0)</f>
        <v>0</v>
      </c>
      <c r="BG306" s="228">
        <f>IF(N306="zákl. přenesená",J306,0)</f>
        <v>0</v>
      </c>
      <c r="BH306" s="228">
        <f>IF(N306="sníž. přenesená",J306,0)</f>
        <v>0</v>
      </c>
      <c r="BI306" s="228">
        <f>IF(N306="nulová",J306,0)</f>
        <v>0</v>
      </c>
      <c r="BJ306" s="15" t="s">
        <v>81</v>
      </c>
      <c r="BK306" s="228">
        <f>ROUND(I306*H306,2)</f>
        <v>0</v>
      </c>
      <c r="BL306" s="15" t="s">
        <v>223</v>
      </c>
      <c r="BM306" s="227" t="s">
        <v>574</v>
      </c>
    </row>
    <row r="307" s="2" customFormat="1" ht="24.15" customHeight="1">
      <c r="A307" s="36"/>
      <c r="B307" s="37"/>
      <c r="C307" s="216" t="s">
        <v>575</v>
      </c>
      <c r="D307" s="216" t="s">
        <v>141</v>
      </c>
      <c r="E307" s="217" t="s">
        <v>576</v>
      </c>
      <c r="F307" s="218" t="s">
        <v>577</v>
      </c>
      <c r="G307" s="219" t="s">
        <v>202</v>
      </c>
      <c r="H307" s="220">
        <v>0.134</v>
      </c>
      <c r="I307" s="221"/>
      <c r="J307" s="222">
        <f>ROUND(I307*H307,2)</f>
        <v>0</v>
      </c>
      <c r="K307" s="218" t="s">
        <v>145</v>
      </c>
      <c r="L307" s="42"/>
      <c r="M307" s="223" t="s">
        <v>1</v>
      </c>
      <c r="N307" s="224" t="s">
        <v>38</v>
      </c>
      <c r="O307" s="89"/>
      <c r="P307" s="225">
        <f>O307*H307</f>
        <v>0</v>
      </c>
      <c r="Q307" s="225">
        <v>0</v>
      </c>
      <c r="R307" s="225">
        <f>Q307*H307</f>
        <v>0</v>
      </c>
      <c r="S307" s="225">
        <v>0</v>
      </c>
      <c r="T307" s="226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227" t="s">
        <v>223</v>
      </c>
      <c r="AT307" s="227" t="s">
        <v>141</v>
      </c>
      <c r="AU307" s="227" t="s">
        <v>83</v>
      </c>
      <c r="AY307" s="15" t="s">
        <v>138</v>
      </c>
      <c r="BE307" s="228">
        <f>IF(N307="základní",J307,0)</f>
        <v>0</v>
      </c>
      <c r="BF307" s="228">
        <f>IF(N307="snížená",J307,0)</f>
        <v>0</v>
      </c>
      <c r="BG307" s="228">
        <f>IF(N307="zákl. přenesená",J307,0)</f>
        <v>0</v>
      </c>
      <c r="BH307" s="228">
        <f>IF(N307="sníž. přenesená",J307,0)</f>
        <v>0</v>
      </c>
      <c r="BI307" s="228">
        <f>IF(N307="nulová",J307,0)</f>
        <v>0</v>
      </c>
      <c r="BJ307" s="15" t="s">
        <v>81</v>
      </c>
      <c r="BK307" s="228">
        <f>ROUND(I307*H307,2)</f>
        <v>0</v>
      </c>
      <c r="BL307" s="15" t="s">
        <v>223</v>
      </c>
      <c r="BM307" s="227" t="s">
        <v>578</v>
      </c>
    </row>
    <row r="308" s="12" customFormat="1" ht="22.8" customHeight="1">
      <c r="A308" s="12"/>
      <c r="B308" s="200"/>
      <c r="C308" s="201"/>
      <c r="D308" s="202" t="s">
        <v>72</v>
      </c>
      <c r="E308" s="214" t="s">
        <v>579</v>
      </c>
      <c r="F308" s="214" t="s">
        <v>580</v>
      </c>
      <c r="G308" s="201"/>
      <c r="H308" s="201"/>
      <c r="I308" s="204"/>
      <c r="J308" s="215">
        <f>BK308</f>
        <v>0</v>
      </c>
      <c r="K308" s="201"/>
      <c r="L308" s="206"/>
      <c r="M308" s="207"/>
      <c r="N308" s="208"/>
      <c r="O308" s="208"/>
      <c r="P308" s="209">
        <f>SUM(P309:P311)</f>
        <v>0</v>
      </c>
      <c r="Q308" s="208"/>
      <c r="R308" s="209">
        <f>SUM(R309:R311)</f>
        <v>0.00529</v>
      </c>
      <c r="S308" s="208"/>
      <c r="T308" s="210">
        <f>SUM(T309:T311)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11" t="s">
        <v>83</v>
      </c>
      <c r="AT308" s="212" t="s">
        <v>72</v>
      </c>
      <c r="AU308" s="212" t="s">
        <v>81</v>
      </c>
      <c r="AY308" s="211" t="s">
        <v>138</v>
      </c>
      <c r="BK308" s="213">
        <f>SUM(BK309:BK311)</f>
        <v>0</v>
      </c>
    </row>
    <row r="309" s="2" customFormat="1" ht="37.8" customHeight="1">
      <c r="A309" s="36"/>
      <c r="B309" s="37"/>
      <c r="C309" s="216" t="s">
        <v>581</v>
      </c>
      <c r="D309" s="216" t="s">
        <v>141</v>
      </c>
      <c r="E309" s="217" t="s">
        <v>582</v>
      </c>
      <c r="F309" s="218" t="s">
        <v>583</v>
      </c>
      <c r="G309" s="219" t="s">
        <v>468</v>
      </c>
      <c r="H309" s="220">
        <v>1</v>
      </c>
      <c r="I309" s="221"/>
      <c r="J309" s="222">
        <f>ROUND(I309*H309,2)</f>
        <v>0</v>
      </c>
      <c r="K309" s="218" t="s">
        <v>145</v>
      </c>
      <c r="L309" s="42"/>
      <c r="M309" s="223" t="s">
        <v>1</v>
      </c>
      <c r="N309" s="224" t="s">
        <v>38</v>
      </c>
      <c r="O309" s="89"/>
      <c r="P309" s="225">
        <f>O309*H309</f>
        <v>0</v>
      </c>
      <c r="Q309" s="225">
        <v>0.00529</v>
      </c>
      <c r="R309" s="225">
        <f>Q309*H309</f>
        <v>0.00529</v>
      </c>
      <c r="S309" s="225">
        <v>0</v>
      </c>
      <c r="T309" s="226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227" t="s">
        <v>223</v>
      </c>
      <c r="AT309" s="227" t="s">
        <v>141</v>
      </c>
      <c r="AU309" s="227" t="s">
        <v>83</v>
      </c>
      <c r="AY309" s="15" t="s">
        <v>138</v>
      </c>
      <c r="BE309" s="228">
        <f>IF(N309="základní",J309,0)</f>
        <v>0</v>
      </c>
      <c r="BF309" s="228">
        <f>IF(N309="snížená",J309,0)</f>
        <v>0</v>
      </c>
      <c r="BG309" s="228">
        <f>IF(N309="zákl. přenesená",J309,0)</f>
        <v>0</v>
      </c>
      <c r="BH309" s="228">
        <f>IF(N309="sníž. přenesená",J309,0)</f>
        <v>0</v>
      </c>
      <c r="BI309" s="228">
        <f>IF(N309="nulová",J309,0)</f>
        <v>0</v>
      </c>
      <c r="BJ309" s="15" t="s">
        <v>81</v>
      </c>
      <c r="BK309" s="228">
        <f>ROUND(I309*H309,2)</f>
        <v>0</v>
      </c>
      <c r="BL309" s="15" t="s">
        <v>223</v>
      </c>
      <c r="BM309" s="227" t="s">
        <v>584</v>
      </c>
    </row>
    <row r="310" s="13" customFormat="1">
      <c r="A310" s="13"/>
      <c r="B310" s="234"/>
      <c r="C310" s="235"/>
      <c r="D310" s="229" t="s">
        <v>150</v>
      </c>
      <c r="E310" s="236" t="s">
        <v>1</v>
      </c>
      <c r="F310" s="237" t="s">
        <v>585</v>
      </c>
      <c r="G310" s="235"/>
      <c r="H310" s="238">
        <v>1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150</v>
      </c>
      <c r="AU310" s="244" t="s">
        <v>83</v>
      </c>
      <c r="AV310" s="13" t="s">
        <v>83</v>
      </c>
      <c r="AW310" s="13" t="s">
        <v>30</v>
      </c>
      <c r="AX310" s="13" t="s">
        <v>81</v>
      </c>
      <c r="AY310" s="244" t="s">
        <v>138</v>
      </c>
    </row>
    <row r="311" s="2" customFormat="1" ht="24.15" customHeight="1">
      <c r="A311" s="36"/>
      <c r="B311" s="37"/>
      <c r="C311" s="216" t="s">
        <v>586</v>
      </c>
      <c r="D311" s="216" t="s">
        <v>141</v>
      </c>
      <c r="E311" s="217" t="s">
        <v>587</v>
      </c>
      <c r="F311" s="218" t="s">
        <v>588</v>
      </c>
      <c r="G311" s="219" t="s">
        <v>202</v>
      </c>
      <c r="H311" s="220">
        <v>0.005</v>
      </c>
      <c r="I311" s="221"/>
      <c r="J311" s="222">
        <f>ROUND(I311*H311,2)</f>
        <v>0</v>
      </c>
      <c r="K311" s="218" t="s">
        <v>145</v>
      </c>
      <c r="L311" s="42"/>
      <c r="M311" s="223" t="s">
        <v>1</v>
      </c>
      <c r="N311" s="224" t="s">
        <v>38</v>
      </c>
      <c r="O311" s="89"/>
      <c r="P311" s="225">
        <f>O311*H311</f>
        <v>0</v>
      </c>
      <c r="Q311" s="225">
        <v>0</v>
      </c>
      <c r="R311" s="225">
        <f>Q311*H311</f>
        <v>0</v>
      </c>
      <c r="S311" s="225">
        <v>0</v>
      </c>
      <c r="T311" s="226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227" t="s">
        <v>223</v>
      </c>
      <c r="AT311" s="227" t="s">
        <v>141</v>
      </c>
      <c r="AU311" s="227" t="s">
        <v>83</v>
      </c>
      <c r="AY311" s="15" t="s">
        <v>138</v>
      </c>
      <c r="BE311" s="228">
        <f>IF(N311="základní",J311,0)</f>
        <v>0</v>
      </c>
      <c r="BF311" s="228">
        <f>IF(N311="snížená",J311,0)</f>
        <v>0</v>
      </c>
      <c r="BG311" s="228">
        <f>IF(N311="zákl. přenesená",J311,0)</f>
        <v>0</v>
      </c>
      <c r="BH311" s="228">
        <f>IF(N311="sníž. přenesená",J311,0)</f>
        <v>0</v>
      </c>
      <c r="BI311" s="228">
        <f>IF(N311="nulová",J311,0)</f>
        <v>0</v>
      </c>
      <c r="BJ311" s="15" t="s">
        <v>81</v>
      </c>
      <c r="BK311" s="228">
        <f>ROUND(I311*H311,2)</f>
        <v>0</v>
      </c>
      <c r="BL311" s="15" t="s">
        <v>223</v>
      </c>
      <c r="BM311" s="227" t="s">
        <v>589</v>
      </c>
    </row>
    <row r="312" s="12" customFormat="1" ht="22.8" customHeight="1">
      <c r="A312" s="12"/>
      <c r="B312" s="200"/>
      <c r="C312" s="201"/>
      <c r="D312" s="202" t="s">
        <v>72</v>
      </c>
      <c r="E312" s="214" t="s">
        <v>590</v>
      </c>
      <c r="F312" s="214" t="s">
        <v>591</v>
      </c>
      <c r="G312" s="201"/>
      <c r="H312" s="201"/>
      <c r="I312" s="204"/>
      <c r="J312" s="215">
        <f>BK312</f>
        <v>0</v>
      </c>
      <c r="K312" s="201"/>
      <c r="L312" s="206"/>
      <c r="M312" s="207"/>
      <c r="N312" s="208"/>
      <c r="O312" s="208"/>
      <c r="P312" s="209">
        <f>SUM(P313:P359)</f>
        <v>0</v>
      </c>
      <c r="Q312" s="208"/>
      <c r="R312" s="209">
        <f>SUM(R313:R359)</f>
        <v>2.0865999999999996</v>
      </c>
      <c r="S312" s="208"/>
      <c r="T312" s="210">
        <f>SUM(T313:T359)</f>
        <v>4.79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1" t="s">
        <v>83</v>
      </c>
      <c r="AT312" s="212" t="s">
        <v>72</v>
      </c>
      <c r="AU312" s="212" t="s">
        <v>81</v>
      </c>
      <c r="AY312" s="211" t="s">
        <v>138</v>
      </c>
      <c r="BK312" s="213">
        <f>SUM(BK313:BK359)</f>
        <v>0</v>
      </c>
    </row>
    <row r="313" s="2" customFormat="1" ht="24.15" customHeight="1">
      <c r="A313" s="36"/>
      <c r="B313" s="37"/>
      <c r="C313" s="216" t="s">
        <v>592</v>
      </c>
      <c r="D313" s="216" t="s">
        <v>141</v>
      </c>
      <c r="E313" s="217" t="s">
        <v>593</v>
      </c>
      <c r="F313" s="218" t="s">
        <v>594</v>
      </c>
      <c r="G313" s="219" t="s">
        <v>595</v>
      </c>
      <c r="H313" s="220">
        <v>2</v>
      </c>
      <c r="I313" s="221"/>
      <c r="J313" s="222">
        <f>ROUND(I313*H313,2)</f>
        <v>0</v>
      </c>
      <c r="K313" s="218" t="s">
        <v>1</v>
      </c>
      <c r="L313" s="42"/>
      <c r="M313" s="223" t="s">
        <v>1</v>
      </c>
      <c r="N313" s="224" t="s">
        <v>38</v>
      </c>
      <c r="O313" s="89"/>
      <c r="P313" s="225">
        <f>O313*H313</f>
        <v>0</v>
      </c>
      <c r="Q313" s="225">
        <v>0.231</v>
      </c>
      <c r="R313" s="225">
        <f>Q313*H313</f>
        <v>0.462</v>
      </c>
      <c r="S313" s="225">
        <v>0</v>
      </c>
      <c r="T313" s="226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227" t="s">
        <v>223</v>
      </c>
      <c r="AT313" s="227" t="s">
        <v>141</v>
      </c>
      <c r="AU313" s="227" t="s">
        <v>83</v>
      </c>
      <c r="AY313" s="15" t="s">
        <v>138</v>
      </c>
      <c r="BE313" s="228">
        <f>IF(N313="základní",J313,0)</f>
        <v>0</v>
      </c>
      <c r="BF313" s="228">
        <f>IF(N313="snížená",J313,0)</f>
        <v>0</v>
      </c>
      <c r="BG313" s="228">
        <f>IF(N313="zákl. přenesená",J313,0)</f>
        <v>0</v>
      </c>
      <c r="BH313" s="228">
        <f>IF(N313="sníž. přenesená",J313,0)</f>
        <v>0</v>
      </c>
      <c r="BI313" s="228">
        <f>IF(N313="nulová",J313,0)</f>
        <v>0</v>
      </c>
      <c r="BJ313" s="15" t="s">
        <v>81</v>
      </c>
      <c r="BK313" s="228">
        <f>ROUND(I313*H313,2)</f>
        <v>0</v>
      </c>
      <c r="BL313" s="15" t="s">
        <v>223</v>
      </c>
      <c r="BM313" s="227" t="s">
        <v>596</v>
      </c>
    </row>
    <row r="314" s="13" customFormat="1">
      <c r="A314" s="13"/>
      <c r="B314" s="234"/>
      <c r="C314" s="235"/>
      <c r="D314" s="229" t="s">
        <v>150</v>
      </c>
      <c r="E314" s="236" t="s">
        <v>1</v>
      </c>
      <c r="F314" s="237" t="s">
        <v>597</v>
      </c>
      <c r="G314" s="235"/>
      <c r="H314" s="238">
        <v>2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150</v>
      </c>
      <c r="AU314" s="244" t="s">
        <v>83</v>
      </c>
      <c r="AV314" s="13" t="s">
        <v>83</v>
      </c>
      <c r="AW314" s="13" t="s">
        <v>30</v>
      </c>
      <c r="AX314" s="13" t="s">
        <v>81</v>
      </c>
      <c r="AY314" s="244" t="s">
        <v>138</v>
      </c>
    </row>
    <row r="315" s="2" customFormat="1" ht="66.75" customHeight="1">
      <c r="A315" s="36"/>
      <c r="B315" s="37"/>
      <c r="C315" s="245" t="s">
        <v>598</v>
      </c>
      <c r="D315" s="245" t="s">
        <v>242</v>
      </c>
      <c r="E315" s="246" t="s">
        <v>599</v>
      </c>
      <c r="F315" s="247" t="s">
        <v>600</v>
      </c>
      <c r="G315" s="248" t="s">
        <v>160</v>
      </c>
      <c r="H315" s="249">
        <v>2</v>
      </c>
      <c r="I315" s="250"/>
      <c r="J315" s="251">
        <f>ROUND(I315*H315,2)</f>
        <v>0</v>
      </c>
      <c r="K315" s="247" t="s">
        <v>1</v>
      </c>
      <c r="L315" s="252"/>
      <c r="M315" s="253" t="s">
        <v>1</v>
      </c>
      <c r="N315" s="254" t="s">
        <v>38</v>
      </c>
      <c r="O315" s="89"/>
      <c r="P315" s="225">
        <f>O315*H315</f>
        <v>0</v>
      </c>
      <c r="Q315" s="225">
        <v>0.184</v>
      </c>
      <c r="R315" s="225">
        <f>Q315*H315</f>
        <v>0.368</v>
      </c>
      <c r="S315" s="225">
        <v>0</v>
      </c>
      <c r="T315" s="226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27" t="s">
        <v>245</v>
      </c>
      <c r="AT315" s="227" t="s">
        <v>242</v>
      </c>
      <c r="AU315" s="227" t="s">
        <v>83</v>
      </c>
      <c r="AY315" s="15" t="s">
        <v>138</v>
      </c>
      <c r="BE315" s="228">
        <f>IF(N315="základní",J315,0)</f>
        <v>0</v>
      </c>
      <c r="BF315" s="228">
        <f>IF(N315="snížená",J315,0)</f>
        <v>0</v>
      </c>
      <c r="BG315" s="228">
        <f>IF(N315="zákl. přenesená",J315,0)</f>
        <v>0</v>
      </c>
      <c r="BH315" s="228">
        <f>IF(N315="sníž. přenesená",J315,0)</f>
        <v>0</v>
      </c>
      <c r="BI315" s="228">
        <f>IF(N315="nulová",J315,0)</f>
        <v>0</v>
      </c>
      <c r="BJ315" s="15" t="s">
        <v>81</v>
      </c>
      <c r="BK315" s="228">
        <f>ROUND(I315*H315,2)</f>
        <v>0</v>
      </c>
      <c r="BL315" s="15" t="s">
        <v>223</v>
      </c>
      <c r="BM315" s="227" t="s">
        <v>601</v>
      </c>
    </row>
    <row r="316" s="13" customFormat="1">
      <c r="A316" s="13"/>
      <c r="B316" s="234"/>
      <c r="C316" s="235"/>
      <c r="D316" s="229" t="s">
        <v>150</v>
      </c>
      <c r="E316" s="236" t="s">
        <v>1</v>
      </c>
      <c r="F316" s="237" t="s">
        <v>602</v>
      </c>
      <c r="G316" s="235"/>
      <c r="H316" s="238">
        <v>2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150</v>
      </c>
      <c r="AU316" s="244" t="s">
        <v>83</v>
      </c>
      <c r="AV316" s="13" t="s">
        <v>83</v>
      </c>
      <c r="AW316" s="13" t="s">
        <v>30</v>
      </c>
      <c r="AX316" s="13" t="s">
        <v>81</v>
      </c>
      <c r="AY316" s="244" t="s">
        <v>138</v>
      </c>
    </row>
    <row r="317" s="2" customFormat="1" ht="44.25" customHeight="1">
      <c r="A317" s="36"/>
      <c r="B317" s="37"/>
      <c r="C317" s="245" t="s">
        <v>603</v>
      </c>
      <c r="D317" s="245" t="s">
        <v>242</v>
      </c>
      <c r="E317" s="246" t="s">
        <v>604</v>
      </c>
      <c r="F317" s="247" t="s">
        <v>605</v>
      </c>
      <c r="G317" s="248" t="s">
        <v>160</v>
      </c>
      <c r="H317" s="249">
        <v>1</v>
      </c>
      <c r="I317" s="250"/>
      <c r="J317" s="251">
        <f>ROUND(I317*H317,2)</f>
        <v>0</v>
      </c>
      <c r="K317" s="247" t="s">
        <v>1</v>
      </c>
      <c r="L317" s="252"/>
      <c r="M317" s="253" t="s">
        <v>1</v>
      </c>
      <c r="N317" s="254" t="s">
        <v>38</v>
      </c>
      <c r="O317" s="89"/>
      <c r="P317" s="225">
        <f>O317*H317</f>
        <v>0</v>
      </c>
      <c r="Q317" s="225">
        <v>0.001</v>
      </c>
      <c r="R317" s="225">
        <f>Q317*H317</f>
        <v>0.001</v>
      </c>
      <c r="S317" s="225">
        <v>0</v>
      </c>
      <c r="T317" s="226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227" t="s">
        <v>245</v>
      </c>
      <c r="AT317" s="227" t="s">
        <v>242</v>
      </c>
      <c r="AU317" s="227" t="s">
        <v>83</v>
      </c>
      <c r="AY317" s="15" t="s">
        <v>138</v>
      </c>
      <c r="BE317" s="228">
        <f>IF(N317="základní",J317,0)</f>
        <v>0</v>
      </c>
      <c r="BF317" s="228">
        <f>IF(N317="snížená",J317,0)</f>
        <v>0</v>
      </c>
      <c r="BG317" s="228">
        <f>IF(N317="zákl. přenesená",J317,0)</f>
        <v>0</v>
      </c>
      <c r="BH317" s="228">
        <f>IF(N317="sníž. přenesená",J317,0)</f>
        <v>0</v>
      </c>
      <c r="BI317" s="228">
        <f>IF(N317="nulová",J317,0)</f>
        <v>0</v>
      </c>
      <c r="BJ317" s="15" t="s">
        <v>81</v>
      </c>
      <c r="BK317" s="228">
        <f>ROUND(I317*H317,2)</f>
        <v>0</v>
      </c>
      <c r="BL317" s="15" t="s">
        <v>223</v>
      </c>
      <c r="BM317" s="227" t="s">
        <v>606</v>
      </c>
    </row>
    <row r="318" s="13" customFormat="1">
      <c r="A318" s="13"/>
      <c r="B318" s="234"/>
      <c r="C318" s="235"/>
      <c r="D318" s="229" t="s">
        <v>150</v>
      </c>
      <c r="E318" s="236" t="s">
        <v>1</v>
      </c>
      <c r="F318" s="237" t="s">
        <v>607</v>
      </c>
      <c r="G318" s="235"/>
      <c r="H318" s="238">
        <v>1</v>
      </c>
      <c r="I318" s="239"/>
      <c r="J318" s="235"/>
      <c r="K318" s="235"/>
      <c r="L318" s="240"/>
      <c r="M318" s="241"/>
      <c r="N318" s="242"/>
      <c r="O318" s="242"/>
      <c r="P318" s="242"/>
      <c r="Q318" s="242"/>
      <c r="R318" s="242"/>
      <c r="S318" s="242"/>
      <c r="T318" s="24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4" t="s">
        <v>150</v>
      </c>
      <c r="AU318" s="244" t="s">
        <v>83</v>
      </c>
      <c r="AV318" s="13" t="s">
        <v>83</v>
      </c>
      <c r="AW318" s="13" t="s">
        <v>30</v>
      </c>
      <c r="AX318" s="13" t="s">
        <v>81</v>
      </c>
      <c r="AY318" s="244" t="s">
        <v>138</v>
      </c>
    </row>
    <row r="319" s="2" customFormat="1" ht="16.5" customHeight="1">
      <c r="A319" s="36"/>
      <c r="B319" s="37"/>
      <c r="C319" s="216" t="s">
        <v>608</v>
      </c>
      <c r="D319" s="216" t="s">
        <v>141</v>
      </c>
      <c r="E319" s="217" t="s">
        <v>609</v>
      </c>
      <c r="F319" s="218" t="s">
        <v>610</v>
      </c>
      <c r="G319" s="219" t="s">
        <v>595</v>
      </c>
      <c r="H319" s="220">
        <v>2</v>
      </c>
      <c r="I319" s="221"/>
      <c r="J319" s="222">
        <f>ROUND(I319*H319,2)</f>
        <v>0</v>
      </c>
      <c r="K319" s="218" t="s">
        <v>1</v>
      </c>
      <c r="L319" s="42"/>
      <c r="M319" s="223" t="s">
        <v>1</v>
      </c>
      <c r="N319" s="224" t="s">
        <v>38</v>
      </c>
      <c r="O319" s="89"/>
      <c r="P319" s="225">
        <f>O319*H319</f>
        <v>0</v>
      </c>
      <c r="Q319" s="225">
        <v>0</v>
      </c>
      <c r="R319" s="225">
        <f>Q319*H319</f>
        <v>0</v>
      </c>
      <c r="S319" s="225">
        <v>0</v>
      </c>
      <c r="T319" s="226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227" t="s">
        <v>223</v>
      </c>
      <c r="AT319" s="227" t="s">
        <v>141</v>
      </c>
      <c r="AU319" s="227" t="s">
        <v>83</v>
      </c>
      <c r="AY319" s="15" t="s">
        <v>138</v>
      </c>
      <c r="BE319" s="228">
        <f>IF(N319="základní",J319,0)</f>
        <v>0</v>
      </c>
      <c r="BF319" s="228">
        <f>IF(N319="snížená",J319,0)</f>
        <v>0</v>
      </c>
      <c r="BG319" s="228">
        <f>IF(N319="zákl. přenesená",J319,0)</f>
        <v>0</v>
      </c>
      <c r="BH319" s="228">
        <f>IF(N319="sníž. přenesená",J319,0)</f>
        <v>0</v>
      </c>
      <c r="BI319" s="228">
        <f>IF(N319="nulová",J319,0)</f>
        <v>0</v>
      </c>
      <c r="BJ319" s="15" t="s">
        <v>81</v>
      </c>
      <c r="BK319" s="228">
        <f>ROUND(I319*H319,2)</f>
        <v>0</v>
      </c>
      <c r="BL319" s="15" t="s">
        <v>223</v>
      </c>
      <c r="BM319" s="227" t="s">
        <v>611</v>
      </c>
    </row>
    <row r="320" s="2" customFormat="1">
      <c r="A320" s="36"/>
      <c r="B320" s="37"/>
      <c r="C320" s="38"/>
      <c r="D320" s="229" t="s">
        <v>148</v>
      </c>
      <c r="E320" s="38"/>
      <c r="F320" s="230" t="s">
        <v>612</v>
      </c>
      <c r="G320" s="38"/>
      <c r="H320" s="38"/>
      <c r="I320" s="231"/>
      <c r="J320" s="38"/>
      <c r="K320" s="38"/>
      <c r="L320" s="42"/>
      <c r="M320" s="232"/>
      <c r="N320" s="233"/>
      <c r="O320" s="89"/>
      <c r="P320" s="89"/>
      <c r="Q320" s="89"/>
      <c r="R320" s="89"/>
      <c r="S320" s="89"/>
      <c r="T320" s="90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T320" s="15" t="s">
        <v>148</v>
      </c>
      <c r="AU320" s="15" t="s">
        <v>83</v>
      </c>
    </row>
    <row r="321" s="13" customFormat="1">
      <c r="A321" s="13"/>
      <c r="B321" s="234"/>
      <c r="C321" s="235"/>
      <c r="D321" s="229" t="s">
        <v>150</v>
      </c>
      <c r="E321" s="236" t="s">
        <v>1</v>
      </c>
      <c r="F321" s="237" t="s">
        <v>613</v>
      </c>
      <c r="G321" s="235"/>
      <c r="H321" s="238">
        <v>2</v>
      </c>
      <c r="I321" s="239"/>
      <c r="J321" s="235"/>
      <c r="K321" s="235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150</v>
      </c>
      <c r="AU321" s="244" t="s">
        <v>83</v>
      </c>
      <c r="AV321" s="13" t="s">
        <v>83</v>
      </c>
      <c r="AW321" s="13" t="s">
        <v>30</v>
      </c>
      <c r="AX321" s="13" t="s">
        <v>81</v>
      </c>
      <c r="AY321" s="244" t="s">
        <v>138</v>
      </c>
    </row>
    <row r="322" s="2" customFormat="1" ht="16.5" customHeight="1">
      <c r="A322" s="36"/>
      <c r="B322" s="37"/>
      <c r="C322" s="216" t="s">
        <v>614</v>
      </c>
      <c r="D322" s="216" t="s">
        <v>141</v>
      </c>
      <c r="E322" s="217" t="s">
        <v>615</v>
      </c>
      <c r="F322" s="218" t="s">
        <v>616</v>
      </c>
      <c r="G322" s="219" t="s">
        <v>617</v>
      </c>
      <c r="H322" s="220">
        <v>4</v>
      </c>
      <c r="I322" s="221"/>
      <c r="J322" s="222">
        <f>ROUND(I322*H322,2)</f>
        <v>0</v>
      </c>
      <c r="K322" s="218" t="s">
        <v>1</v>
      </c>
      <c r="L322" s="42"/>
      <c r="M322" s="223" t="s">
        <v>1</v>
      </c>
      <c r="N322" s="224" t="s">
        <v>38</v>
      </c>
      <c r="O322" s="89"/>
      <c r="P322" s="225">
        <f>O322*H322</f>
        <v>0</v>
      </c>
      <c r="Q322" s="225">
        <v>0.01</v>
      </c>
      <c r="R322" s="225">
        <f>Q322*H322</f>
        <v>0.04</v>
      </c>
      <c r="S322" s="225">
        <v>0</v>
      </c>
      <c r="T322" s="226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227" t="s">
        <v>223</v>
      </c>
      <c r="AT322" s="227" t="s">
        <v>141</v>
      </c>
      <c r="AU322" s="227" t="s">
        <v>83</v>
      </c>
      <c r="AY322" s="15" t="s">
        <v>138</v>
      </c>
      <c r="BE322" s="228">
        <f>IF(N322="základní",J322,0)</f>
        <v>0</v>
      </c>
      <c r="BF322" s="228">
        <f>IF(N322="snížená",J322,0)</f>
        <v>0</v>
      </c>
      <c r="BG322" s="228">
        <f>IF(N322="zákl. přenesená",J322,0)</f>
        <v>0</v>
      </c>
      <c r="BH322" s="228">
        <f>IF(N322="sníž. přenesená",J322,0)</f>
        <v>0</v>
      </c>
      <c r="BI322" s="228">
        <f>IF(N322="nulová",J322,0)</f>
        <v>0</v>
      </c>
      <c r="BJ322" s="15" t="s">
        <v>81</v>
      </c>
      <c r="BK322" s="228">
        <f>ROUND(I322*H322,2)</f>
        <v>0</v>
      </c>
      <c r="BL322" s="15" t="s">
        <v>223</v>
      </c>
      <c r="BM322" s="227" t="s">
        <v>618</v>
      </c>
    </row>
    <row r="323" s="13" customFormat="1">
      <c r="A323" s="13"/>
      <c r="B323" s="234"/>
      <c r="C323" s="235"/>
      <c r="D323" s="229" t="s">
        <v>150</v>
      </c>
      <c r="E323" s="236" t="s">
        <v>1</v>
      </c>
      <c r="F323" s="237" t="s">
        <v>619</v>
      </c>
      <c r="G323" s="235"/>
      <c r="H323" s="238">
        <v>4</v>
      </c>
      <c r="I323" s="239"/>
      <c r="J323" s="235"/>
      <c r="K323" s="235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150</v>
      </c>
      <c r="AU323" s="244" t="s">
        <v>83</v>
      </c>
      <c r="AV323" s="13" t="s">
        <v>83</v>
      </c>
      <c r="AW323" s="13" t="s">
        <v>30</v>
      </c>
      <c r="AX323" s="13" t="s">
        <v>81</v>
      </c>
      <c r="AY323" s="244" t="s">
        <v>138</v>
      </c>
    </row>
    <row r="324" s="2" customFormat="1" ht="16.5" customHeight="1">
      <c r="A324" s="36"/>
      <c r="B324" s="37"/>
      <c r="C324" s="216" t="s">
        <v>620</v>
      </c>
      <c r="D324" s="216" t="s">
        <v>141</v>
      </c>
      <c r="E324" s="217" t="s">
        <v>621</v>
      </c>
      <c r="F324" s="218" t="s">
        <v>622</v>
      </c>
      <c r="G324" s="219" t="s">
        <v>617</v>
      </c>
      <c r="H324" s="220">
        <v>12</v>
      </c>
      <c r="I324" s="221"/>
      <c r="J324" s="222">
        <f>ROUND(I324*H324,2)</f>
        <v>0</v>
      </c>
      <c r="K324" s="218" t="s">
        <v>1</v>
      </c>
      <c r="L324" s="42"/>
      <c r="M324" s="223" t="s">
        <v>1</v>
      </c>
      <c r="N324" s="224" t="s">
        <v>38</v>
      </c>
      <c r="O324" s="89"/>
      <c r="P324" s="225">
        <f>O324*H324</f>
        <v>0</v>
      </c>
      <c r="Q324" s="225">
        <v>0.01</v>
      </c>
      <c r="R324" s="225">
        <f>Q324*H324</f>
        <v>0.12</v>
      </c>
      <c r="S324" s="225">
        <v>0</v>
      </c>
      <c r="T324" s="226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227" t="s">
        <v>223</v>
      </c>
      <c r="AT324" s="227" t="s">
        <v>141</v>
      </c>
      <c r="AU324" s="227" t="s">
        <v>83</v>
      </c>
      <c r="AY324" s="15" t="s">
        <v>138</v>
      </c>
      <c r="BE324" s="228">
        <f>IF(N324="základní",J324,0)</f>
        <v>0</v>
      </c>
      <c r="BF324" s="228">
        <f>IF(N324="snížená",J324,0)</f>
        <v>0</v>
      </c>
      <c r="BG324" s="228">
        <f>IF(N324="zákl. přenesená",J324,0)</f>
        <v>0</v>
      </c>
      <c r="BH324" s="228">
        <f>IF(N324="sníž. přenesená",J324,0)</f>
        <v>0</v>
      </c>
      <c r="BI324" s="228">
        <f>IF(N324="nulová",J324,0)</f>
        <v>0</v>
      </c>
      <c r="BJ324" s="15" t="s">
        <v>81</v>
      </c>
      <c r="BK324" s="228">
        <f>ROUND(I324*H324,2)</f>
        <v>0</v>
      </c>
      <c r="BL324" s="15" t="s">
        <v>223</v>
      </c>
      <c r="BM324" s="227" t="s">
        <v>623</v>
      </c>
    </row>
    <row r="325" s="13" customFormat="1">
      <c r="A325" s="13"/>
      <c r="B325" s="234"/>
      <c r="C325" s="235"/>
      <c r="D325" s="229" t="s">
        <v>150</v>
      </c>
      <c r="E325" s="236" t="s">
        <v>1</v>
      </c>
      <c r="F325" s="237" t="s">
        <v>624</v>
      </c>
      <c r="G325" s="235"/>
      <c r="H325" s="238">
        <v>12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150</v>
      </c>
      <c r="AU325" s="244" t="s">
        <v>83</v>
      </c>
      <c r="AV325" s="13" t="s">
        <v>83</v>
      </c>
      <c r="AW325" s="13" t="s">
        <v>30</v>
      </c>
      <c r="AX325" s="13" t="s">
        <v>81</v>
      </c>
      <c r="AY325" s="244" t="s">
        <v>138</v>
      </c>
    </row>
    <row r="326" s="2" customFormat="1" ht="16.5" customHeight="1">
      <c r="A326" s="36"/>
      <c r="B326" s="37"/>
      <c r="C326" s="216" t="s">
        <v>625</v>
      </c>
      <c r="D326" s="216" t="s">
        <v>141</v>
      </c>
      <c r="E326" s="217" t="s">
        <v>626</v>
      </c>
      <c r="F326" s="218" t="s">
        <v>627</v>
      </c>
      <c r="G326" s="219" t="s">
        <v>617</v>
      </c>
      <c r="H326" s="220">
        <v>26</v>
      </c>
      <c r="I326" s="221"/>
      <c r="J326" s="222">
        <f>ROUND(I326*H326,2)</f>
        <v>0</v>
      </c>
      <c r="K326" s="218" t="s">
        <v>1</v>
      </c>
      <c r="L326" s="42"/>
      <c r="M326" s="223" t="s">
        <v>1</v>
      </c>
      <c r="N326" s="224" t="s">
        <v>38</v>
      </c>
      <c r="O326" s="89"/>
      <c r="P326" s="225">
        <f>O326*H326</f>
        <v>0</v>
      </c>
      <c r="Q326" s="225">
        <v>0.02</v>
      </c>
      <c r="R326" s="225">
        <f>Q326*H326</f>
        <v>0.52</v>
      </c>
      <c r="S326" s="225">
        <v>0</v>
      </c>
      <c r="T326" s="226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227" t="s">
        <v>223</v>
      </c>
      <c r="AT326" s="227" t="s">
        <v>141</v>
      </c>
      <c r="AU326" s="227" t="s">
        <v>83</v>
      </c>
      <c r="AY326" s="15" t="s">
        <v>138</v>
      </c>
      <c r="BE326" s="228">
        <f>IF(N326="základní",J326,0)</f>
        <v>0</v>
      </c>
      <c r="BF326" s="228">
        <f>IF(N326="snížená",J326,0)</f>
        <v>0</v>
      </c>
      <c r="BG326" s="228">
        <f>IF(N326="zákl. přenesená",J326,0)</f>
        <v>0</v>
      </c>
      <c r="BH326" s="228">
        <f>IF(N326="sníž. přenesená",J326,0)</f>
        <v>0</v>
      </c>
      <c r="BI326" s="228">
        <f>IF(N326="nulová",J326,0)</f>
        <v>0</v>
      </c>
      <c r="BJ326" s="15" t="s">
        <v>81</v>
      </c>
      <c r="BK326" s="228">
        <f>ROUND(I326*H326,2)</f>
        <v>0</v>
      </c>
      <c r="BL326" s="15" t="s">
        <v>223</v>
      </c>
      <c r="BM326" s="227" t="s">
        <v>628</v>
      </c>
    </row>
    <row r="327" s="13" customFormat="1">
      <c r="A327" s="13"/>
      <c r="B327" s="234"/>
      <c r="C327" s="235"/>
      <c r="D327" s="229" t="s">
        <v>150</v>
      </c>
      <c r="E327" s="236" t="s">
        <v>1</v>
      </c>
      <c r="F327" s="237" t="s">
        <v>629</v>
      </c>
      <c r="G327" s="235"/>
      <c r="H327" s="238">
        <v>26</v>
      </c>
      <c r="I327" s="239"/>
      <c r="J327" s="235"/>
      <c r="K327" s="235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150</v>
      </c>
      <c r="AU327" s="244" t="s">
        <v>83</v>
      </c>
      <c r="AV327" s="13" t="s">
        <v>83</v>
      </c>
      <c r="AW327" s="13" t="s">
        <v>30</v>
      </c>
      <c r="AX327" s="13" t="s">
        <v>81</v>
      </c>
      <c r="AY327" s="244" t="s">
        <v>138</v>
      </c>
    </row>
    <row r="328" s="2" customFormat="1" ht="16.5" customHeight="1">
      <c r="A328" s="36"/>
      <c r="B328" s="37"/>
      <c r="C328" s="216" t="s">
        <v>630</v>
      </c>
      <c r="D328" s="216" t="s">
        <v>141</v>
      </c>
      <c r="E328" s="217" t="s">
        <v>631</v>
      </c>
      <c r="F328" s="218" t="s">
        <v>632</v>
      </c>
      <c r="G328" s="219" t="s">
        <v>617</v>
      </c>
      <c r="H328" s="220">
        <v>7</v>
      </c>
      <c r="I328" s="221"/>
      <c r="J328" s="222">
        <f>ROUND(I328*H328,2)</f>
        <v>0</v>
      </c>
      <c r="K328" s="218" t="s">
        <v>1</v>
      </c>
      <c r="L328" s="42"/>
      <c r="M328" s="223" t="s">
        <v>1</v>
      </c>
      <c r="N328" s="224" t="s">
        <v>38</v>
      </c>
      <c r="O328" s="89"/>
      <c r="P328" s="225">
        <f>O328*H328</f>
        <v>0</v>
      </c>
      <c r="Q328" s="225">
        <v>0.01</v>
      </c>
      <c r="R328" s="225">
        <f>Q328*H328</f>
        <v>0.070000000000000008</v>
      </c>
      <c r="S328" s="225">
        <v>0</v>
      </c>
      <c r="T328" s="226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227" t="s">
        <v>223</v>
      </c>
      <c r="AT328" s="227" t="s">
        <v>141</v>
      </c>
      <c r="AU328" s="227" t="s">
        <v>83</v>
      </c>
      <c r="AY328" s="15" t="s">
        <v>138</v>
      </c>
      <c r="BE328" s="228">
        <f>IF(N328="základní",J328,0)</f>
        <v>0</v>
      </c>
      <c r="BF328" s="228">
        <f>IF(N328="snížená",J328,0)</f>
        <v>0</v>
      </c>
      <c r="BG328" s="228">
        <f>IF(N328="zákl. přenesená",J328,0)</f>
        <v>0</v>
      </c>
      <c r="BH328" s="228">
        <f>IF(N328="sníž. přenesená",J328,0)</f>
        <v>0</v>
      </c>
      <c r="BI328" s="228">
        <f>IF(N328="nulová",J328,0)</f>
        <v>0</v>
      </c>
      <c r="BJ328" s="15" t="s">
        <v>81</v>
      </c>
      <c r="BK328" s="228">
        <f>ROUND(I328*H328,2)</f>
        <v>0</v>
      </c>
      <c r="BL328" s="15" t="s">
        <v>223</v>
      </c>
      <c r="BM328" s="227" t="s">
        <v>633</v>
      </c>
    </row>
    <row r="329" s="13" customFormat="1">
      <c r="A329" s="13"/>
      <c r="B329" s="234"/>
      <c r="C329" s="235"/>
      <c r="D329" s="229" t="s">
        <v>150</v>
      </c>
      <c r="E329" s="236" t="s">
        <v>1</v>
      </c>
      <c r="F329" s="237" t="s">
        <v>634</v>
      </c>
      <c r="G329" s="235"/>
      <c r="H329" s="238">
        <v>7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150</v>
      </c>
      <c r="AU329" s="244" t="s">
        <v>83</v>
      </c>
      <c r="AV329" s="13" t="s">
        <v>83</v>
      </c>
      <c r="AW329" s="13" t="s">
        <v>30</v>
      </c>
      <c r="AX329" s="13" t="s">
        <v>81</v>
      </c>
      <c r="AY329" s="244" t="s">
        <v>138</v>
      </c>
    </row>
    <row r="330" s="2" customFormat="1" ht="16.5" customHeight="1">
      <c r="A330" s="36"/>
      <c r="B330" s="37"/>
      <c r="C330" s="216" t="s">
        <v>635</v>
      </c>
      <c r="D330" s="216" t="s">
        <v>141</v>
      </c>
      <c r="E330" s="217" t="s">
        <v>636</v>
      </c>
      <c r="F330" s="218" t="s">
        <v>637</v>
      </c>
      <c r="G330" s="219" t="s">
        <v>617</v>
      </c>
      <c r="H330" s="220">
        <v>4</v>
      </c>
      <c r="I330" s="221"/>
      <c r="J330" s="222">
        <f>ROUND(I330*H330,2)</f>
        <v>0</v>
      </c>
      <c r="K330" s="218" t="s">
        <v>1</v>
      </c>
      <c r="L330" s="42"/>
      <c r="M330" s="223" t="s">
        <v>1</v>
      </c>
      <c r="N330" s="224" t="s">
        <v>38</v>
      </c>
      <c r="O330" s="89"/>
      <c r="P330" s="225">
        <f>O330*H330</f>
        <v>0</v>
      </c>
      <c r="Q330" s="225">
        <v>0.006</v>
      </c>
      <c r="R330" s="225">
        <f>Q330*H330</f>
        <v>0.024</v>
      </c>
      <c r="S330" s="225">
        <v>0</v>
      </c>
      <c r="T330" s="226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227" t="s">
        <v>223</v>
      </c>
      <c r="AT330" s="227" t="s">
        <v>141</v>
      </c>
      <c r="AU330" s="227" t="s">
        <v>83</v>
      </c>
      <c r="AY330" s="15" t="s">
        <v>138</v>
      </c>
      <c r="BE330" s="228">
        <f>IF(N330="základní",J330,0)</f>
        <v>0</v>
      </c>
      <c r="BF330" s="228">
        <f>IF(N330="snížená",J330,0)</f>
        <v>0</v>
      </c>
      <c r="BG330" s="228">
        <f>IF(N330="zákl. přenesená",J330,0)</f>
        <v>0</v>
      </c>
      <c r="BH330" s="228">
        <f>IF(N330="sníž. přenesená",J330,0)</f>
        <v>0</v>
      </c>
      <c r="BI330" s="228">
        <f>IF(N330="nulová",J330,0)</f>
        <v>0</v>
      </c>
      <c r="BJ330" s="15" t="s">
        <v>81</v>
      </c>
      <c r="BK330" s="228">
        <f>ROUND(I330*H330,2)</f>
        <v>0</v>
      </c>
      <c r="BL330" s="15" t="s">
        <v>223</v>
      </c>
      <c r="BM330" s="227" t="s">
        <v>638</v>
      </c>
    </row>
    <row r="331" s="13" customFormat="1">
      <c r="A331" s="13"/>
      <c r="B331" s="234"/>
      <c r="C331" s="235"/>
      <c r="D331" s="229" t="s">
        <v>150</v>
      </c>
      <c r="E331" s="236" t="s">
        <v>1</v>
      </c>
      <c r="F331" s="237" t="s">
        <v>639</v>
      </c>
      <c r="G331" s="235"/>
      <c r="H331" s="238">
        <v>4</v>
      </c>
      <c r="I331" s="239"/>
      <c r="J331" s="235"/>
      <c r="K331" s="235"/>
      <c r="L331" s="240"/>
      <c r="M331" s="241"/>
      <c r="N331" s="242"/>
      <c r="O331" s="242"/>
      <c r="P331" s="242"/>
      <c r="Q331" s="242"/>
      <c r="R331" s="242"/>
      <c r="S331" s="242"/>
      <c r="T331" s="24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4" t="s">
        <v>150</v>
      </c>
      <c r="AU331" s="244" t="s">
        <v>83</v>
      </c>
      <c r="AV331" s="13" t="s">
        <v>83</v>
      </c>
      <c r="AW331" s="13" t="s">
        <v>30</v>
      </c>
      <c r="AX331" s="13" t="s">
        <v>81</v>
      </c>
      <c r="AY331" s="244" t="s">
        <v>138</v>
      </c>
    </row>
    <row r="332" s="2" customFormat="1" ht="16.5" customHeight="1">
      <c r="A332" s="36"/>
      <c r="B332" s="37"/>
      <c r="C332" s="216" t="s">
        <v>640</v>
      </c>
      <c r="D332" s="216" t="s">
        <v>141</v>
      </c>
      <c r="E332" s="217" t="s">
        <v>641</v>
      </c>
      <c r="F332" s="218" t="s">
        <v>642</v>
      </c>
      <c r="G332" s="219" t="s">
        <v>617</v>
      </c>
      <c r="H332" s="220">
        <v>6</v>
      </c>
      <c r="I332" s="221"/>
      <c r="J332" s="222">
        <f>ROUND(I332*H332,2)</f>
        <v>0</v>
      </c>
      <c r="K332" s="218" t="s">
        <v>1</v>
      </c>
      <c r="L332" s="42"/>
      <c r="M332" s="223" t="s">
        <v>1</v>
      </c>
      <c r="N332" s="224" t="s">
        <v>38</v>
      </c>
      <c r="O332" s="89"/>
      <c r="P332" s="225">
        <f>O332*H332</f>
        <v>0</v>
      </c>
      <c r="Q332" s="225">
        <v>0.006</v>
      </c>
      <c r="R332" s="225">
        <f>Q332*H332</f>
        <v>0.036000000000000004</v>
      </c>
      <c r="S332" s="225">
        <v>0</v>
      </c>
      <c r="T332" s="226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227" t="s">
        <v>223</v>
      </c>
      <c r="AT332" s="227" t="s">
        <v>141</v>
      </c>
      <c r="AU332" s="227" t="s">
        <v>83</v>
      </c>
      <c r="AY332" s="15" t="s">
        <v>138</v>
      </c>
      <c r="BE332" s="228">
        <f>IF(N332="základní",J332,0)</f>
        <v>0</v>
      </c>
      <c r="BF332" s="228">
        <f>IF(N332="snížená",J332,0)</f>
        <v>0</v>
      </c>
      <c r="BG332" s="228">
        <f>IF(N332="zákl. přenesená",J332,0)</f>
        <v>0</v>
      </c>
      <c r="BH332" s="228">
        <f>IF(N332="sníž. přenesená",J332,0)</f>
        <v>0</v>
      </c>
      <c r="BI332" s="228">
        <f>IF(N332="nulová",J332,0)</f>
        <v>0</v>
      </c>
      <c r="BJ332" s="15" t="s">
        <v>81</v>
      </c>
      <c r="BK332" s="228">
        <f>ROUND(I332*H332,2)</f>
        <v>0</v>
      </c>
      <c r="BL332" s="15" t="s">
        <v>223</v>
      </c>
      <c r="BM332" s="227" t="s">
        <v>643</v>
      </c>
    </row>
    <row r="333" s="13" customFormat="1">
      <c r="A333" s="13"/>
      <c r="B333" s="234"/>
      <c r="C333" s="235"/>
      <c r="D333" s="229" t="s">
        <v>150</v>
      </c>
      <c r="E333" s="236" t="s">
        <v>1</v>
      </c>
      <c r="F333" s="237" t="s">
        <v>644</v>
      </c>
      <c r="G333" s="235"/>
      <c r="H333" s="238">
        <v>6</v>
      </c>
      <c r="I333" s="239"/>
      <c r="J333" s="235"/>
      <c r="K333" s="235"/>
      <c r="L333" s="240"/>
      <c r="M333" s="241"/>
      <c r="N333" s="242"/>
      <c r="O333" s="242"/>
      <c r="P333" s="242"/>
      <c r="Q333" s="242"/>
      <c r="R333" s="242"/>
      <c r="S333" s="242"/>
      <c r="T333" s="24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4" t="s">
        <v>150</v>
      </c>
      <c r="AU333" s="244" t="s">
        <v>83</v>
      </c>
      <c r="AV333" s="13" t="s">
        <v>83</v>
      </c>
      <c r="AW333" s="13" t="s">
        <v>30</v>
      </c>
      <c r="AX333" s="13" t="s">
        <v>81</v>
      </c>
      <c r="AY333" s="244" t="s">
        <v>138</v>
      </c>
    </row>
    <row r="334" s="2" customFormat="1" ht="21.75" customHeight="1">
      <c r="A334" s="36"/>
      <c r="B334" s="37"/>
      <c r="C334" s="216" t="s">
        <v>645</v>
      </c>
      <c r="D334" s="216" t="s">
        <v>141</v>
      </c>
      <c r="E334" s="217" t="s">
        <v>646</v>
      </c>
      <c r="F334" s="218" t="s">
        <v>647</v>
      </c>
      <c r="G334" s="219" t="s">
        <v>617</v>
      </c>
      <c r="H334" s="220">
        <v>2</v>
      </c>
      <c r="I334" s="221"/>
      <c r="J334" s="222">
        <f>ROUND(I334*H334,2)</f>
        <v>0</v>
      </c>
      <c r="K334" s="218" t="s">
        <v>1</v>
      </c>
      <c r="L334" s="42"/>
      <c r="M334" s="223" t="s">
        <v>1</v>
      </c>
      <c r="N334" s="224" t="s">
        <v>38</v>
      </c>
      <c r="O334" s="89"/>
      <c r="P334" s="225">
        <f>O334*H334</f>
        <v>0</v>
      </c>
      <c r="Q334" s="225">
        <v>0.006</v>
      </c>
      <c r="R334" s="225">
        <f>Q334*H334</f>
        <v>0.012</v>
      </c>
      <c r="S334" s="225">
        <v>0</v>
      </c>
      <c r="T334" s="226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227" t="s">
        <v>223</v>
      </c>
      <c r="AT334" s="227" t="s">
        <v>141</v>
      </c>
      <c r="AU334" s="227" t="s">
        <v>83</v>
      </c>
      <c r="AY334" s="15" t="s">
        <v>138</v>
      </c>
      <c r="BE334" s="228">
        <f>IF(N334="základní",J334,0)</f>
        <v>0</v>
      </c>
      <c r="BF334" s="228">
        <f>IF(N334="snížená",J334,0)</f>
        <v>0</v>
      </c>
      <c r="BG334" s="228">
        <f>IF(N334="zákl. přenesená",J334,0)</f>
        <v>0</v>
      </c>
      <c r="BH334" s="228">
        <f>IF(N334="sníž. přenesená",J334,0)</f>
        <v>0</v>
      </c>
      <c r="BI334" s="228">
        <f>IF(N334="nulová",J334,0)</f>
        <v>0</v>
      </c>
      <c r="BJ334" s="15" t="s">
        <v>81</v>
      </c>
      <c r="BK334" s="228">
        <f>ROUND(I334*H334,2)</f>
        <v>0</v>
      </c>
      <c r="BL334" s="15" t="s">
        <v>223</v>
      </c>
      <c r="BM334" s="227" t="s">
        <v>648</v>
      </c>
    </row>
    <row r="335" s="13" customFormat="1">
      <c r="A335" s="13"/>
      <c r="B335" s="234"/>
      <c r="C335" s="235"/>
      <c r="D335" s="229" t="s">
        <v>150</v>
      </c>
      <c r="E335" s="236" t="s">
        <v>1</v>
      </c>
      <c r="F335" s="237" t="s">
        <v>649</v>
      </c>
      <c r="G335" s="235"/>
      <c r="H335" s="238">
        <v>2</v>
      </c>
      <c r="I335" s="239"/>
      <c r="J335" s="235"/>
      <c r="K335" s="235"/>
      <c r="L335" s="240"/>
      <c r="M335" s="241"/>
      <c r="N335" s="242"/>
      <c r="O335" s="242"/>
      <c r="P335" s="242"/>
      <c r="Q335" s="242"/>
      <c r="R335" s="242"/>
      <c r="S335" s="242"/>
      <c r="T335" s="24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4" t="s">
        <v>150</v>
      </c>
      <c r="AU335" s="244" t="s">
        <v>83</v>
      </c>
      <c r="AV335" s="13" t="s">
        <v>83</v>
      </c>
      <c r="AW335" s="13" t="s">
        <v>30</v>
      </c>
      <c r="AX335" s="13" t="s">
        <v>81</v>
      </c>
      <c r="AY335" s="244" t="s">
        <v>138</v>
      </c>
    </row>
    <row r="336" s="2" customFormat="1" ht="16.5" customHeight="1">
      <c r="A336" s="36"/>
      <c r="B336" s="37"/>
      <c r="C336" s="216" t="s">
        <v>650</v>
      </c>
      <c r="D336" s="216" t="s">
        <v>141</v>
      </c>
      <c r="E336" s="217" t="s">
        <v>651</v>
      </c>
      <c r="F336" s="218" t="s">
        <v>652</v>
      </c>
      <c r="G336" s="219" t="s">
        <v>617</v>
      </c>
      <c r="H336" s="220">
        <v>4</v>
      </c>
      <c r="I336" s="221"/>
      <c r="J336" s="222">
        <f>ROUND(I336*H336,2)</f>
        <v>0</v>
      </c>
      <c r="K336" s="218" t="s">
        <v>1</v>
      </c>
      <c r="L336" s="42"/>
      <c r="M336" s="223" t="s">
        <v>1</v>
      </c>
      <c r="N336" s="224" t="s">
        <v>38</v>
      </c>
      <c r="O336" s="89"/>
      <c r="P336" s="225">
        <f>O336*H336</f>
        <v>0</v>
      </c>
      <c r="Q336" s="225">
        <v>0.01</v>
      </c>
      <c r="R336" s="225">
        <f>Q336*H336</f>
        <v>0.04</v>
      </c>
      <c r="S336" s="225">
        <v>0</v>
      </c>
      <c r="T336" s="226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227" t="s">
        <v>223</v>
      </c>
      <c r="AT336" s="227" t="s">
        <v>141</v>
      </c>
      <c r="AU336" s="227" t="s">
        <v>83</v>
      </c>
      <c r="AY336" s="15" t="s">
        <v>138</v>
      </c>
      <c r="BE336" s="228">
        <f>IF(N336="základní",J336,0)</f>
        <v>0</v>
      </c>
      <c r="BF336" s="228">
        <f>IF(N336="snížená",J336,0)</f>
        <v>0</v>
      </c>
      <c r="BG336" s="228">
        <f>IF(N336="zákl. přenesená",J336,0)</f>
        <v>0</v>
      </c>
      <c r="BH336" s="228">
        <f>IF(N336="sníž. přenesená",J336,0)</f>
        <v>0</v>
      </c>
      <c r="BI336" s="228">
        <f>IF(N336="nulová",J336,0)</f>
        <v>0</v>
      </c>
      <c r="BJ336" s="15" t="s">
        <v>81</v>
      </c>
      <c r="BK336" s="228">
        <f>ROUND(I336*H336,2)</f>
        <v>0</v>
      </c>
      <c r="BL336" s="15" t="s">
        <v>223</v>
      </c>
      <c r="BM336" s="227" t="s">
        <v>653</v>
      </c>
    </row>
    <row r="337" s="13" customFormat="1">
      <c r="A337" s="13"/>
      <c r="B337" s="234"/>
      <c r="C337" s="235"/>
      <c r="D337" s="229" t="s">
        <v>150</v>
      </c>
      <c r="E337" s="236" t="s">
        <v>1</v>
      </c>
      <c r="F337" s="237" t="s">
        <v>619</v>
      </c>
      <c r="G337" s="235"/>
      <c r="H337" s="238">
        <v>4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150</v>
      </c>
      <c r="AU337" s="244" t="s">
        <v>83</v>
      </c>
      <c r="AV337" s="13" t="s">
        <v>83</v>
      </c>
      <c r="AW337" s="13" t="s">
        <v>30</v>
      </c>
      <c r="AX337" s="13" t="s">
        <v>81</v>
      </c>
      <c r="AY337" s="244" t="s">
        <v>138</v>
      </c>
    </row>
    <row r="338" s="2" customFormat="1" ht="16.5" customHeight="1">
      <c r="A338" s="36"/>
      <c r="B338" s="37"/>
      <c r="C338" s="216" t="s">
        <v>654</v>
      </c>
      <c r="D338" s="216" t="s">
        <v>141</v>
      </c>
      <c r="E338" s="217" t="s">
        <v>655</v>
      </c>
      <c r="F338" s="218" t="s">
        <v>656</v>
      </c>
      <c r="G338" s="219" t="s">
        <v>617</v>
      </c>
      <c r="H338" s="220">
        <v>2</v>
      </c>
      <c r="I338" s="221"/>
      <c r="J338" s="222">
        <f>ROUND(I338*H338,2)</f>
        <v>0</v>
      </c>
      <c r="K338" s="218" t="s">
        <v>1</v>
      </c>
      <c r="L338" s="42"/>
      <c r="M338" s="223" t="s">
        <v>1</v>
      </c>
      <c r="N338" s="224" t="s">
        <v>38</v>
      </c>
      <c r="O338" s="89"/>
      <c r="P338" s="225">
        <f>O338*H338</f>
        <v>0</v>
      </c>
      <c r="Q338" s="225">
        <v>0.01</v>
      </c>
      <c r="R338" s="225">
        <f>Q338*H338</f>
        <v>0.02</v>
      </c>
      <c r="S338" s="225">
        <v>0</v>
      </c>
      <c r="T338" s="226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227" t="s">
        <v>223</v>
      </c>
      <c r="AT338" s="227" t="s">
        <v>141</v>
      </c>
      <c r="AU338" s="227" t="s">
        <v>83</v>
      </c>
      <c r="AY338" s="15" t="s">
        <v>138</v>
      </c>
      <c r="BE338" s="228">
        <f>IF(N338="základní",J338,0)</f>
        <v>0</v>
      </c>
      <c r="BF338" s="228">
        <f>IF(N338="snížená",J338,0)</f>
        <v>0</v>
      </c>
      <c r="BG338" s="228">
        <f>IF(N338="zákl. přenesená",J338,0)</f>
        <v>0</v>
      </c>
      <c r="BH338" s="228">
        <f>IF(N338="sníž. přenesená",J338,0)</f>
        <v>0</v>
      </c>
      <c r="BI338" s="228">
        <f>IF(N338="nulová",J338,0)</f>
        <v>0</v>
      </c>
      <c r="BJ338" s="15" t="s">
        <v>81</v>
      </c>
      <c r="BK338" s="228">
        <f>ROUND(I338*H338,2)</f>
        <v>0</v>
      </c>
      <c r="BL338" s="15" t="s">
        <v>223</v>
      </c>
      <c r="BM338" s="227" t="s">
        <v>657</v>
      </c>
    </row>
    <row r="339" s="13" customFormat="1">
      <c r="A339" s="13"/>
      <c r="B339" s="234"/>
      <c r="C339" s="235"/>
      <c r="D339" s="229" t="s">
        <v>150</v>
      </c>
      <c r="E339" s="236" t="s">
        <v>1</v>
      </c>
      <c r="F339" s="237" t="s">
        <v>658</v>
      </c>
      <c r="G339" s="235"/>
      <c r="H339" s="238">
        <v>2</v>
      </c>
      <c r="I339" s="239"/>
      <c r="J339" s="235"/>
      <c r="K339" s="235"/>
      <c r="L339" s="240"/>
      <c r="M339" s="241"/>
      <c r="N339" s="242"/>
      <c r="O339" s="242"/>
      <c r="P339" s="242"/>
      <c r="Q339" s="242"/>
      <c r="R339" s="242"/>
      <c r="S339" s="242"/>
      <c r="T339" s="24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4" t="s">
        <v>150</v>
      </c>
      <c r="AU339" s="244" t="s">
        <v>83</v>
      </c>
      <c r="AV339" s="13" t="s">
        <v>83</v>
      </c>
      <c r="AW339" s="13" t="s">
        <v>30</v>
      </c>
      <c r="AX339" s="13" t="s">
        <v>81</v>
      </c>
      <c r="AY339" s="244" t="s">
        <v>138</v>
      </c>
    </row>
    <row r="340" s="2" customFormat="1" ht="16.5" customHeight="1">
      <c r="A340" s="36"/>
      <c r="B340" s="37"/>
      <c r="C340" s="216" t="s">
        <v>659</v>
      </c>
      <c r="D340" s="216" t="s">
        <v>141</v>
      </c>
      <c r="E340" s="217" t="s">
        <v>660</v>
      </c>
      <c r="F340" s="218" t="s">
        <v>661</v>
      </c>
      <c r="G340" s="219" t="s">
        <v>617</v>
      </c>
      <c r="H340" s="220">
        <v>22</v>
      </c>
      <c r="I340" s="221"/>
      <c r="J340" s="222">
        <f>ROUND(I340*H340,2)</f>
        <v>0</v>
      </c>
      <c r="K340" s="218" t="s">
        <v>1</v>
      </c>
      <c r="L340" s="42"/>
      <c r="M340" s="223" t="s">
        <v>1</v>
      </c>
      <c r="N340" s="224" t="s">
        <v>38</v>
      </c>
      <c r="O340" s="89"/>
      <c r="P340" s="225">
        <f>O340*H340</f>
        <v>0</v>
      </c>
      <c r="Q340" s="225">
        <v>0.01</v>
      </c>
      <c r="R340" s="225">
        <f>Q340*H340</f>
        <v>0.22</v>
      </c>
      <c r="S340" s="225">
        <v>0</v>
      </c>
      <c r="T340" s="226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227" t="s">
        <v>223</v>
      </c>
      <c r="AT340" s="227" t="s">
        <v>141</v>
      </c>
      <c r="AU340" s="227" t="s">
        <v>83</v>
      </c>
      <c r="AY340" s="15" t="s">
        <v>138</v>
      </c>
      <c r="BE340" s="228">
        <f>IF(N340="základní",J340,0)</f>
        <v>0</v>
      </c>
      <c r="BF340" s="228">
        <f>IF(N340="snížená",J340,0)</f>
        <v>0</v>
      </c>
      <c r="BG340" s="228">
        <f>IF(N340="zákl. přenesená",J340,0)</f>
        <v>0</v>
      </c>
      <c r="BH340" s="228">
        <f>IF(N340="sníž. přenesená",J340,0)</f>
        <v>0</v>
      </c>
      <c r="BI340" s="228">
        <f>IF(N340="nulová",J340,0)</f>
        <v>0</v>
      </c>
      <c r="BJ340" s="15" t="s">
        <v>81</v>
      </c>
      <c r="BK340" s="228">
        <f>ROUND(I340*H340,2)</f>
        <v>0</v>
      </c>
      <c r="BL340" s="15" t="s">
        <v>223</v>
      </c>
      <c r="BM340" s="227" t="s">
        <v>662</v>
      </c>
    </row>
    <row r="341" s="13" customFormat="1">
      <c r="A341" s="13"/>
      <c r="B341" s="234"/>
      <c r="C341" s="235"/>
      <c r="D341" s="229" t="s">
        <v>150</v>
      </c>
      <c r="E341" s="236" t="s">
        <v>1</v>
      </c>
      <c r="F341" s="237" t="s">
        <v>663</v>
      </c>
      <c r="G341" s="235"/>
      <c r="H341" s="238">
        <v>22</v>
      </c>
      <c r="I341" s="239"/>
      <c r="J341" s="235"/>
      <c r="K341" s="235"/>
      <c r="L341" s="240"/>
      <c r="M341" s="241"/>
      <c r="N341" s="242"/>
      <c r="O341" s="242"/>
      <c r="P341" s="242"/>
      <c r="Q341" s="242"/>
      <c r="R341" s="242"/>
      <c r="S341" s="242"/>
      <c r="T341" s="24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4" t="s">
        <v>150</v>
      </c>
      <c r="AU341" s="244" t="s">
        <v>83</v>
      </c>
      <c r="AV341" s="13" t="s">
        <v>83</v>
      </c>
      <c r="AW341" s="13" t="s">
        <v>30</v>
      </c>
      <c r="AX341" s="13" t="s">
        <v>81</v>
      </c>
      <c r="AY341" s="244" t="s">
        <v>138</v>
      </c>
    </row>
    <row r="342" s="2" customFormat="1" ht="16.5" customHeight="1">
      <c r="A342" s="36"/>
      <c r="B342" s="37"/>
      <c r="C342" s="216" t="s">
        <v>664</v>
      </c>
      <c r="D342" s="216" t="s">
        <v>141</v>
      </c>
      <c r="E342" s="217" t="s">
        <v>665</v>
      </c>
      <c r="F342" s="218" t="s">
        <v>666</v>
      </c>
      <c r="G342" s="219" t="s">
        <v>617</v>
      </c>
      <c r="H342" s="220">
        <v>10</v>
      </c>
      <c r="I342" s="221"/>
      <c r="J342" s="222">
        <f>ROUND(I342*H342,2)</f>
        <v>0</v>
      </c>
      <c r="K342" s="218" t="s">
        <v>1</v>
      </c>
      <c r="L342" s="42"/>
      <c r="M342" s="223" t="s">
        <v>1</v>
      </c>
      <c r="N342" s="224" t="s">
        <v>38</v>
      </c>
      <c r="O342" s="89"/>
      <c r="P342" s="225">
        <f>O342*H342</f>
        <v>0</v>
      </c>
      <c r="Q342" s="225">
        <v>0.01</v>
      </c>
      <c r="R342" s="225">
        <f>Q342*H342</f>
        <v>0.1</v>
      </c>
      <c r="S342" s="225">
        <v>0</v>
      </c>
      <c r="T342" s="226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227" t="s">
        <v>223</v>
      </c>
      <c r="AT342" s="227" t="s">
        <v>141</v>
      </c>
      <c r="AU342" s="227" t="s">
        <v>83</v>
      </c>
      <c r="AY342" s="15" t="s">
        <v>138</v>
      </c>
      <c r="BE342" s="228">
        <f>IF(N342="základní",J342,0)</f>
        <v>0</v>
      </c>
      <c r="BF342" s="228">
        <f>IF(N342="snížená",J342,0)</f>
        <v>0</v>
      </c>
      <c r="BG342" s="228">
        <f>IF(N342="zákl. přenesená",J342,0)</f>
        <v>0</v>
      </c>
      <c r="BH342" s="228">
        <f>IF(N342="sníž. přenesená",J342,0)</f>
        <v>0</v>
      </c>
      <c r="BI342" s="228">
        <f>IF(N342="nulová",J342,0)</f>
        <v>0</v>
      </c>
      <c r="BJ342" s="15" t="s">
        <v>81</v>
      </c>
      <c r="BK342" s="228">
        <f>ROUND(I342*H342,2)</f>
        <v>0</v>
      </c>
      <c r="BL342" s="15" t="s">
        <v>223</v>
      </c>
      <c r="BM342" s="227" t="s">
        <v>667</v>
      </c>
    </row>
    <row r="343" s="13" customFormat="1">
      <c r="A343" s="13"/>
      <c r="B343" s="234"/>
      <c r="C343" s="235"/>
      <c r="D343" s="229" t="s">
        <v>150</v>
      </c>
      <c r="E343" s="236" t="s">
        <v>1</v>
      </c>
      <c r="F343" s="237" t="s">
        <v>668</v>
      </c>
      <c r="G343" s="235"/>
      <c r="H343" s="238">
        <v>10</v>
      </c>
      <c r="I343" s="239"/>
      <c r="J343" s="235"/>
      <c r="K343" s="235"/>
      <c r="L343" s="240"/>
      <c r="M343" s="241"/>
      <c r="N343" s="242"/>
      <c r="O343" s="242"/>
      <c r="P343" s="242"/>
      <c r="Q343" s="242"/>
      <c r="R343" s="242"/>
      <c r="S343" s="242"/>
      <c r="T343" s="24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4" t="s">
        <v>150</v>
      </c>
      <c r="AU343" s="244" t="s">
        <v>83</v>
      </c>
      <c r="AV343" s="13" t="s">
        <v>83</v>
      </c>
      <c r="AW343" s="13" t="s">
        <v>30</v>
      </c>
      <c r="AX343" s="13" t="s">
        <v>81</v>
      </c>
      <c r="AY343" s="244" t="s">
        <v>138</v>
      </c>
    </row>
    <row r="344" s="2" customFormat="1" ht="16.5" customHeight="1">
      <c r="A344" s="36"/>
      <c r="B344" s="37"/>
      <c r="C344" s="216" t="s">
        <v>669</v>
      </c>
      <c r="D344" s="216" t="s">
        <v>141</v>
      </c>
      <c r="E344" s="217" t="s">
        <v>670</v>
      </c>
      <c r="F344" s="218" t="s">
        <v>671</v>
      </c>
      <c r="G344" s="219" t="s">
        <v>617</v>
      </c>
      <c r="H344" s="220">
        <v>2</v>
      </c>
      <c r="I344" s="221"/>
      <c r="J344" s="222">
        <f>ROUND(I344*H344,2)</f>
        <v>0</v>
      </c>
      <c r="K344" s="218" t="s">
        <v>1</v>
      </c>
      <c r="L344" s="42"/>
      <c r="M344" s="223" t="s">
        <v>1</v>
      </c>
      <c r="N344" s="224" t="s">
        <v>38</v>
      </c>
      <c r="O344" s="89"/>
      <c r="P344" s="225">
        <f>O344*H344</f>
        <v>0</v>
      </c>
      <c r="Q344" s="225">
        <v>0.001</v>
      </c>
      <c r="R344" s="225">
        <f>Q344*H344</f>
        <v>0.002</v>
      </c>
      <c r="S344" s="225">
        <v>0</v>
      </c>
      <c r="T344" s="226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227" t="s">
        <v>223</v>
      </c>
      <c r="AT344" s="227" t="s">
        <v>141</v>
      </c>
      <c r="AU344" s="227" t="s">
        <v>83</v>
      </c>
      <c r="AY344" s="15" t="s">
        <v>138</v>
      </c>
      <c r="BE344" s="228">
        <f>IF(N344="základní",J344,0)</f>
        <v>0</v>
      </c>
      <c r="BF344" s="228">
        <f>IF(N344="snížená",J344,0)</f>
        <v>0</v>
      </c>
      <c r="BG344" s="228">
        <f>IF(N344="zákl. přenesená",J344,0)</f>
        <v>0</v>
      </c>
      <c r="BH344" s="228">
        <f>IF(N344="sníž. přenesená",J344,0)</f>
        <v>0</v>
      </c>
      <c r="BI344" s="228">
        <f>IF(N344="nulová",J344,0)</f>
        <v>0</v>
      </c>
      <c r="BJ344" s="15" t="s">
        <v>81</v>
      </c>
      <c r="BK344" s="228">
        <f>ROUND(I344*H344,2)</f>
        <v>0</v>
      </c>
      <c r="BL344" s="15" t="s">
        <v>223</v>
      </c>
      <c r="BM344" s="227" t="s">
        <v>672</v>
      </c>
    </row>
    <row r="345" s="13" customFormat="1">
      <c r="A345" s="13"/>
      <c r="B345" s="234"/>
      <c r="C345" s="235"/>
      <c r="D345" s="229" t="s">
        <v>150</v>
      </c>
      <c r="E345" s="236" t="s">
        <v>1</v>
      </c>
      <c r="F345" s="237" t="s">
        <v>613</v>
      </c>
      <c r="G345" s="235"/>
      <c r="H345" s="238">
        <v>2</v>
      </c>
      <c r="I345" s="239"/>
      <c r="J345" s="235"/>
      <c r="K345" s="235"/>
      <c r="L345" s="240"/>
      <c r="M345" s="241"/>
      <c r="N345" s="242"/>
      <c r="O345" s="242"/>
      <c r="P345" s="242"/>
      <c r="Q345" s="242"/>
      <c r="R345" s="242"/>
      <c r="S345" s="242"/>
      <c r="T345" s="24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4" t="s">
        <v>150</v>
      </c>
      <c r="AU345" s="244" t="s">
        <v>83</v>
      </c>
      <c r="AV345" s="13" t="s">
        <v>83</v>
      </c>
      <c r="AW345" s="13" t="s">
        <v>30</v>
      </c>
      <c r="AX345" s="13" t="s">
        <v>81</v>
      </c>
      <c r="AY345" s="244" t="s">
        <v>138</v>
      </c>
    </row>
    <row r="346" s="2" customFormat="1" ht="16.5" customHeight="1">
      <c r="A346" s="36"/>
      <c r="B346" s="37"/>
      <c r="C346" s="216" t="s">
        <v>673</v>
      </c>
      <c r="D346" s="216" t="s">
        <v>141</v>
      </c>
      <c r="E346" s="217" t="s">
        <v>674</v>
      </c>
      <c r="F346" s="218" t="s">
        <v>675</v>
      </c>
      <c r="G346" s="219" t="s">
        <v>617</v>
      </c>
      <c r="H346" s="220">
        <v>2</v>
      </c>
      <c r="I346" s="221"/>
      <c r="J346" s="222">
        <f>ROUND(I346*H346,2)</f>
        <v>0</v>
      </c>
      <c r="K346" s="218" t="s">
        <v>1</v>
      </c>
      <c r="L346" s="42"/>
      <c r="M346" s="223" t="s">
        <v>1</v>
      </c>
      <c r="N346" s="224" t="s">
        <v>38</v>
      </c>
      <c r="O346" s="89"/>
      <c r="P346" s="225">
        <f>O346*H346</f>
        <v>0</v>
      </c>
      <c r="Q346" s="225">
        <v>0.001</v>
      </c>
      <c r="R346" s="225">
        <f>Q346*H346</f>
        <v>0.002</v>
      </c>
      <c r="S346" s="225">
        <v>0</v>
      </c>
      <c r="T346" s="226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227" t="s">
        <v>223</v>
      </c>
      <c r="AT346" s="227" t="s">
        <v>141</v>
      </c>
      <c r="AU346" s="227" t="s">
        <v>83</v>
      </c>
      <c r="AY346" s="15" t="s">
        <v>138</v>
      </c>
      <c r="BE346" s="228">
        <f>IF(N346="základní",J346,0)</f>
        <v>0</v>
      </c>
      <c r="BF346" s="228">
        <f>IF(N346="snížená",J346,0)</f>
        <v>0</v>
      </c>
      <c r="BG346" s="228">
        <f>IF(N346="zákl. přenesená",J346,0)</f>
        <v>0</v>
      </c>
      <c r="BH346" s="228">
        <f>IF(N346="sníž. přenesená",J346,0)</f>
        <v>0</v>
      </c>
      <c r="BI346" s="228">
        <f>IF(N346="nulová",J346,0)</f>
        <v>0</v>
      </c>
      <c r="BJ346" s="15" t="s">
        <v>81</v>
      </c>
      <c r="BK346" s="228">
        <f>ROUND(I346*H346,2)</f>
        <v>0</v>
      </c>
      <c r="BL346" s="15" t="s">
        <v>223</v>
      </c>
      <c r="BM346" s="227" t="s">
        <v>676</v>
      </c>
    </row>
    <row r="347" s="13" customFormat="1">
      <c r="A347" s="13"/>
      <c r="B347" s="234"/>
      <c r="C347" s="235"/>
      <c r="D347" s="229" t="s">
        <v>150</v>
      </c>
      <c r="E347" s="236" t="s">
        <v>1</v>
      </c>
      <c r="F347" s="237" t="s">
        <v>677</v>
      </c>
      <c r="G347" s="235"/>
      <c r="H347" s="238">
        <v>2</v>
      </c>
      <c r="I347" s="239"/>
      <c r="J347" s="235"/>
      <c r="K347" s="235"/>
      <c r="L347" s="240"/>
      <c r="M347" s="241"/>
      <c r="N347" s="242"/>
      <c r="O347" s="242"/>
      <c r="P347" s="242"/>
      <c r="Q347" s="242"/>
      <c r="R347" s="242"/>
      <c r="S347" s="242"/>
      <c r="T347" s="24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4" t="s">
        <v>150</v>
      </c>
      <c r="AU347" s="244" t="s">
        <v>83</v>
      </c>
      <c r="AV347" s="13" t="s">
        <v>83</v>
      </c>
      <c r="AW347" s="13" t="s">
        <v>30</v>
      </c>
      <c r="AX347" s="13" t="s">
        <v>81</v>
      </c>
      <c r="AY347" s="244" t="s">
        <v>138</v>
      </c>
    </row>
    <row r="348" s="2" customFormat="1" ht="16.5" customHeight="1">
      <c r="A348" s="36"/>
      <c r="B348" s="37"/>
      <c r="C348" s="216" t="s">
        <v>678</v>
      </c>
      <c r="D348" s="216" t="s">
        <v>141</v>
      </c>
      <c r="E348" s="217" t="s">
        <v>679</v>
      </c>
      <c r="F348" s="218" t="s">
        <v>680</v>
      </c>
      <c r="G348" s="219" t="s">
        <v>617</v>
      </c>
      <c r="H348" s="220">
        <v>2</v>
      </c>
      <c r="I348" s="221"/>
      <c r="J348" s="222">
        <f>ROUND(I348*H348,2)</f>
        <v>0</v>
      </c>
      <c r="K348" s="218" t="s">
        <v>1</v>
      </c>
      <c r="L348" s="42"/>
      <c r="M348" s="223" t="s">
        <v>1</v>
      </c>
      <c r="N348" s="224" t="s">
        <v>38</v>
      </c>
      <c r="O348" s="89"/>
      <c r="P348" s="225">
        <f>O348*H348</f>
        <v>0</v>
      </c>
      <c r="Q348" s="225">
        <v>0.008</v>
      </c>
      <c r="R348" s="225">
        <f>Q348*H348</f>
        <v>0.016</v>
      </c>
      <c r="S348" s="225">
        <v>0</v>
      </c>
      <c r="T348" s="226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227" t="s">
        <v>223</v>
      </c>
      <c r="AT348" s="227" t="s">
        <v>141</v>
      </c>
      <c r="AU348" s="227" t="s">
        <v>83</v>
      </c>
      <c r="AY348" s="15" t="s">
        <v>138</v>
      </c>
      <c r="BE348" s="228">
        <f>IF(N348="základní",J348,0)</f>
        <v>0</v>
      </c>
      <c r="BF348" s="228">
        <f>IF(N348="snížená",J348,0)</f>
        <v>0</v>
      </c>
      <c r="BG348" s="228">
        <f>IF(N348="zákl. přenesená",J348,0)</f>
        <v>0</v>
      </c>
      <c r="BH348" s="228">
        <f>IF(N348="sníž. přenesená",J348,0)</f>
        <v>0</v>
      </c>
      <c r="BI348" s="228">
        <f>IF(N348="nulová",J348,0)</f>
        <v>0</v>
      </c>
      <c r="BJ348" s="15" t="s">
        <v>81</v>
      </c>
      <c r="BK348" s="228">
        <f>ROUND(I348*H348,2)</f>
        <v>0</v>
      </c>
      <c r="BL348" s="15" t="s">
        <v>223</v>
      </c>
      <c r="BM348" s="227" t="s">
        <v>681</v>
      </c>
    </row>
    <row r="349" s="2" customFormat="1">
      <c r="A349" s="36"/>
      <c r="B349" s="37"/>
      <c r="C349" s="38"/>
      <c r="D349" s="229" t="s">
        <v>148</v>
      </c>
      <c r="E349" s="38"/>
      <c r="F349" s="230" t="s">
        <v>682</v>
      </c>
      <c r="G349" s="38"/>
      <c r="H349" s="38"/>
      <c r="I349" s="231"/>
      <c r="J349" s="38"/>
      <c r="K349" s="38"/>
      <c r="L349" s="42"/>
      <c r="M349" s="232"/>
      <c r="N349" s="233"/>
      <c r="O349" s="89"/>
      <c r="P349" s="89"/>
      <c r="Q349" s="89"/>
      <c r="R349" s="89"/>
      <c r="S349" s="89"/>
      <c r="T349" s="90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5" t="s">
        <v>148</v>
      </c>
      <c r="AU349" s="15" t="s">
        <v>83</v>
      </c>
    </row>
    <row r="350" s="13" customFormat="1">
      <c r="A350" s="13"/>
      <c r="B350" s="234"/>
      <c r="C350" s="235"/>
      <c r="D350" s="229" t="s">
        <v>150</v>
      </c>
      <c r="E350" s="236" t="s">
        <v>1</v>
      </c>
      <c r="F350" s="237" t="s">
        <v>683</v>
      </c>
      <c r="G350" s="235"/>
      <c r="H350" s="238">
        <v>2</v>
      </c>
      <c r="I350" s="239"/>
      <c r="J350" s="235"/>
      <c r="K350" s="235"/>
      <c r="L350" s="240"/>
      <c r="M350" s="241"/>
      <c r="N350" s="242"/>
      <c r="O350" s="242"/>
      <c r="P350" s="242"/>
      <c r="Q350" s="242"/>
      <c r="R350" s="242"/>
      <c r="S350" s="242"/>
      <c r="T350" s="24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4" t="s">
        <v>150</v>
      </c>
      <c r="AU350" s="244" t="s">
        <v>83</v>
      </c>
      <c r="AV350" s="13" t="s">
        <v>83</v>
      </c>
      <c r="AW350" s="13" t="s">
        <v>30</v>
      </c>
      <c r="AX350" s="13" t="s">
        <v>81</v>
      </c>
      <c r="AY350" s="244" t="s">
        <v>138</v>
      </c>
    </row>
    <row r="351" s="2" customFormat="1" ht="16.5" customHeight="1">
      <c r="A351" s="36"/>
      <c r="B351" s="37"/>
      <c r="C351" s="216" t="s">
        <v>684</v>
      </c>
      <c r="D351" s="216" t="s">
        <v>141</v>
      </c>
      <c r="E351" s="217" t="s">
        <v>685</v>
      </c>
      <c r="F351" s="218" t="s">
        <v>686</v>
      </c>
      <c r="G351" s="219" t="s">
        <v>617</v>
      </c>
      <c r="H351" s="220">
        <v>2</v>
      </c>
      <c r="I351" s="221"/>
      <c r="J351" s="222">
        <f>ROUND(I351*H351,2)</f>
        <v>0</v>
      </c>
      <c r="K351" s="218" t="s">
        <v>1</v>
      </c>
      <c r="L351" s="42"/>
      <c r="M351" s="223" t="s">
        <v>1</v>
      </c>
      <c r="N351" s="224" t="s">
        <v>38</v>
      </c>
      <c r="O351" s="89"/>
      <c r="P351" s="225">
        <f>O351*H351</f>
        <v>0</v>
      </c>
      <c r="Q351" s="225">
        <v>0.016</v>
      </c>
      <c r="R351" s="225">
        <f>Q351*H351</f>
        <v>0.032</v>
      </c>
      <c r="S351" s="225">
        <v>0</v>
      </c>
      <c r="T351" s="226">
        <f>S351*H351</f>
        <v>0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227" t="s">
        <v>223</v>
      </c>
      <c r="AT351" s="227" t="s">
        <v>141</v>
      </c>
      <c r="AU351" s="227" t="s">
        <v>83</v>
      </c>
      <c r="AY351" s="15" t="s">
        <v>138</v>
      </c>
      <c r="BE351" s="228">
        <f>IF(N351="základní",J351,0)</f>
        <v>0</v>
      </c>
      <c r="BF351" s="228">
        <f>IF(N351="snížená",J351,0)</f>
        <v>0</v>
      </c>
      <c r="BG351" s="228">
        <f>IF(N351="zákl. přenesená",J351,0)</f>
        <v>0</v>
      </c>
      <c r="BH351" s="228">
        <f>IF(N351="sníž. přenesená",J351,0)</f>
        <v>0</v>
      </c>
      <c r="BI351" s="228">
        <f>IF(N351="nulová",J351,0)</f>
        <v>0</v>
      </c>
      <c r="BJ351" s="15" t="s">
        <v>81</v>
      </c>
      <c r="BK351" s="228">
        <f>ROUND(I351*H351,2)</f>
        <v>0</v>
      </c>
      <c r="BL351" s="15" t="s">
        <v>223</v>
      </c>
      <c r="BM351" s="227" t="s">
        <v>687</v>
      </c>
    </row>
    <row r="352" s="2" customFormat="1">
      <c r="A352" s="36"/>
      <c r="B352" s="37"/>
      <c r="C352" s="38"/>
      <c r="D352" s="229" t="s">
        <v>148</v>
      </c>
      <c r="E352" s="38"/>
      <c r="F352" s="230" t="s">
        <v>682</v>
      </c>
      <c r="G352" s="38"/>
      <c r="H352" s="38"/>
      <c r="I352" s="231"/>
      <c r="J352" s="38"/>
      <c r="K352" s="38"/>
      <c r="L352" s="42"/>
      <c r="M352" s="232"/>
      <c r="N352" s="233"/>
      <c r="O352" s="89"/>
      <c r="P352" s="89"/>
      <c r="Q352" s="89"/>
      <c r="R352" s="89"/>
      <c r="S352" s="89"/>
      <c r="T352" s="90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T352" s="15" t="s">
        <v>148</v>
      </c>
      <c r="AU352" s="15" t="s">
        <v>83</v>
      </c>
    </row>
    <row r="353" s="13" customFormat="1">
      <c r="A353" s="13"/>
      <c r="B353" s="234"/>
      <c r="C353" s="235"/>
      <c r="D353" s="229" t="s">
        <v>150</v>
      </c>
      <c r="E353" s="236" t="s">
        <v>1</v>
      </c>
      <c r="F353" s="237" t="s">
        <v>683</v>
      </c>
      <c r="G353" s="235"/>
      <c r="H353" s="238">
        <v>2</v>
      </c>
      <c r="I353" s="239"/>
      <c r="J353" s="235"/>
      <c r="K353" s="235"/>
      <c r="L353" s="240"/>
      <c r="M353" s="241"/>
      <c r="N353" s="242"/>
      <c r="O353" s="242"/>
      <c r="P353" s="242"/>
      <c r="Q353" s="242"/>
      <c r="R353" s="242"/>
      <c r="S353" s="242"/>
      <c r="T353" s="24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4" t="s">
        <v>150</v>
      </c>
      <c r="AU353" s="244" t="s">
        <v>83</v>
      </c>
      <c r="AV353" s="13" t="s">
        <v>83</v>
      </c>
      <c r="AW353" s="13" t="s">
        <v>30</v>
      </c>
      <c r="AX353" s="13" t="s">
        <v>81</v>
      </c>
      <c r="AY353" s="244" t="s">
        <v>138</v>
      </c>
    </row>
    <row r="354" s="2" customFormat="1" ht="16.5" customHeight="1">
      <c r="A354" s="36"/>
      <c r="B354" s="37"/>
      <c r="C354" s="216" t="s">
        <v>688</v>
      </c>
      <c r="D354" s="216" t="s">
        <v>141</v>
      </c>
      <c r="E354" s="217" t="s">
        <v>689</v>
      </c>
      <c r="F354" s="218" t="s">
        <v>690</v>
      </c>
      <c r="G354" s="219" t="s">
        <v>160</v>
      </c>
      <c r="H354" s="220">
        <v>2</v>
      </c>
      <c r="I354" s="221"/>
      <c r="J354" s="222">
        <f>ROUND(I354*H354,2)</f>
        <v>0</v>
      </c>
      <c r="K354" s="218" t="s">
        <v>145</v>
      </c>
      <c r="L354" s="42"/>
      <c r="M354" s="223" t="s">
        <v>1</v>
      </c>
      <c r="N354" s="224" t="s">
        <v>38</v>
      </c>
      <c r="O354" s="89"/>
      <c r="P354" s="225">
        <f>O354*H354</f>
        <v>0</v>
      </c>
      <c r="Q354" s="225">
        <v>0.00054</v>
      </c>
      <c r="R354" s="225">
        <f>Q354*H354</f>
        <v>0.00108</v>
      </c>
      <c r="S354" s="225">
        <v>2.32</v>
      </c>
      <c r="T354" s="226">
        <f>S354*H354</f>
        <v>4.64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227" t="s">
        <v>223</v>
      </c>
      <c r="AT354" s="227" t="s">
        <v>141</v>
      </c>
      <c r="AU354" s="227" t="s">
        <v>83</v>
      </c>
      <c r="AY354" s="15" t="s">
        <v>138</v>
      </c>
      <c r="BE354" s="228">
        <f>IF(N354="základní",J354,0)</f>
        <v>0</v>
      </c>
      <c r="BF354" s="228">
        <f>IF(N354="snížená",J354,0)</f>
        <v>0</v>
      </c>
      <c r="BG354" s="228">
        <f>IF(N354="zákl. přenesená",J354,0)</f>
        <v>0</v>
      </c>
      <c r="BH354" s="228">
        <f>IF(N354="sníž. přenesená",J354,0)</f>
        <v>0</v>
      </c>
      <c r="BI354" s="228">
        <f>IF(N354="nulová",J354,0)</f>
        <v>0</v>
      </c>
      <c r="BJ354" s="15" t="s">
        <v>81</v>
      </c>
      <c r="BK354" s="228">
        <f>ROUND(I354*H354,2)</f>
        <v>0</v>
      </c>
      <c r="BL354" s="15" t="s">
        <v>223</v>
      </c>
      <c r="BM354" s="227" t="s">
        <v>691</v>
      </c>
    </row>
    <row r="355" s="2" customFormat="1" ht="24.15" customHeight="1">
      <c r="A355" s="36"/>
      <c r="B355" s="37"/>
      <c r="C355" s="216" t="s">
        <v>692</v>
      </c>
      <c r="D355" s="216" t="s">
        <v>141</v>
      </c>
      <c r="E355" s="217" t="s">
        <v>693</v>
      </c>
      <c r="F355" s="218" t="s">
        <v>694</v>
      </c>
      <c r="G355" s="219" t="s">
        <v>160</v>
      </c>
      <c r="H355" s="220">
        <v>2</v>
      </c>
      <c r="I355" s="221"/>
      <c r="J355" s="222">
        <f>ROUND(I355*H355,2)</f>
        <v>0</v>
      </c>
      <c r="K355" s="218" t="s">
        <v>145</v>
      </c>
      <c r="L355" s="42"/>
      <c r="M355" s="223" t="s">
        <v>1</v>
      </c>
      <c r="N355" s="224" t="s">
        <v>38</v>
      </c>
      <c r="O355" s="89"/>
      <c r="P355" s="225">
        <f>O355*H355</f>
        <v>0</v>
      </c>
      <c r="Q355" s="225">
        <v>0.00025999999999999996</v>
      </c>
      <c r="R355" s="225">
        <f>Q355*H355</f>
        <v>0.00051999999999999992</v>
      </c>
      <c r="S355" s="225">
        <v>0.075</v>
      </c>
      <c r="T355" s="226">
        <f>S355*H355</f>
        <v>0.15</v>
      </c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R355" s="227" t="s">
        <v>223</v>
      </c>
      <c r="AT355" s="227" t="s">
        <v>141</v>
      </c>
      <c r="AU355" s="227" t="s">
        <v>83</v>
      </c>
      <c r="AY355" s="15" t="s">
        <v>138</v>
      </c>
      <c r="BE355" s="228">
        <f>IF(N355="základní",J355,0)</f>
        <v>0</v>
      </c>
      <c r="BF355" s="228">
        <f>IF(N355="snížená",J355,0)</f>
        <v>0</v>
      </c>
      <c r="BG355" s="228">
        <f>IF(N355="zákl. přenesená",J355,0)</f>
        <v>0</v>
      </c>
      <c r="BH355" s="228">
        <f>IF(N355="sníž. přenesená",J355,0)</f>
        <v>0</v>
      </c>
      <c r="BI355" s="228">
        <f>IF(N355="nulová",J355,0)</f>
        <v>0</v>
      </c>
      <c r="BJ355" s="15" t="s">
        <v>81</v>
      </c>
      <c r="BK355" s="228">
        <f>ROUND(I355*H355,2)</f>
        <v>0</v>
      </c>
      <c r="BL355" s="15" t="s">
        <v>223</v>
      </c>
      <c r="BM355" s="227" t="s">
        <v>695</v>
      </c>
    </row>
    <row r="356" s="2" customFormat="1" ht="16.5" customHeight="1">
      <c r="A356" s="36"/>
      <c r="B356" s="37"/>
      <c r="C356" s="216" t="s">
        <v>696</v>
      </c>
      <c r="D356" s="216" t="s">
        <v>141</v>
      </c>
      <c r="E356" s="217" t="s">
        <v>697</v>
      </c>
      <c r="F356" s="218" t="s">
        <v>698</v>
      </c>
      <c r="G356" s="219" t="s">
        <v>468</v>
      </c>
      <c r="H356" s="220">
        <v>3</v>
      </c>
      <c r="I356" s="221"/>
      <c r="J356" s="222">
        <f>ROUND(I356*H356,2)</f>
        <v>0</v>
      </c>
      <c r="K356" s="218" t="s">
        <v>1</v>
      </c>
      <c r="L356" s="42"/>
      <c r="M356" s="223" t="s">
        <v>1</v>
      </c>
      <c r="N356" s="224" t="s">
        <v>38</v>
      </c>
      <c r="O356" s="89"/>
      <c r="P356" s="225">
        <f>O356*H356</f>
        <v>0</v>
      </c>
      <c r="Q356" s="225">
        <v>0</v>
      </c>
      <c r="R356" s="225">
        <f>Q356*H356</f>
        <v>0</v>
      </c>
      <c r="S356" s="225">
        <v>0</v>
      </c>
      <c r="T356" s="226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227" t="s">
        <v>223</v>
      </c>
      <c r="AT356" s="227" t="s">
        <v>141</v>
      </c>
      <c r="AU356" s="227" t="s">
        <v>83</v>
      </c>
      <c r="AY356" s="15" t="s">
        <v>138</v>
      </c>
      <c r="BE356" s="228">
        <f>IF(N356="základní",J356,0)</f>
        <v>0</v>
      </c>
      <c r="BF356" s="228">
        <f>IF(N356="snížená",J356,0)</f>
        <v>0</v>
      </c>
      <c r="BG356" s="228">
        <f>IF(N356="zákl. přenesená",J356,0)</f>
        <v>0</v>
      </c>
      <c r="BH356" s="228">
        <f>IF(N356="sníž. přenesená",J356,0)</f>
        <v>0</v>
      </c>
      <c r="BI356" s="228">
        <f>IF(N356="nulová",J356,0)</f>
        <v>0</v>
      </c>
      <c r="BJ356" s="15" t="s">
        <v>81</v>
      </c>
      <c r="BK356" s="228">
        <f>ROUND(I356*H356,2)</f>
        <v>0</v>
      </c>
      <c r="BL356" s="15" t="s">
        <v>223</v>
      </c>
      <c r="BM356" s="227" t="s">
        <v>699</v>
      </c>
    </row>
    <row r="357" s="2" customFormat="1">
      <c r="A357" s="36"/>
      <c r="B357" s="37"/>
      <c r="C357" s="38"/>
      <c r="D357" s="229" t="s">
        <v>148</v>
      </c>
      <c r="E357" s="38"/>
      <c r="F357" s="230" t="s">
        <v>700</v>
      </c>
      <c r="G357" s="38"/>
      <c r="H357" s="38"/>
      <c r="I357" s="231"/>
      <c r="J357" s="38"/>
      <c r="K357" s="38"/>
      <c r="L357" s="42"/>
      <c r="M357" s="232"/>
      <c r="N357" s="233"/>
      <c r="O357" s="89"/>
      <c r="P357" s="89"/>
      <c r="Q357" s="89"/>
      <c r="R357" s="89"/>
      <c r="S357" s="89"/>
      <c r="T357" s="90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T357" s="15" t="s">
        <v>148</v>
      </c>
      <c r="AU357" s="15" t="s">
        <v>83</v>
      </c>
    </row>
    <row r="358" s="2" customFormat="1" ht="24.15" customHeight="1">
      <c r="A358" s="36"/>
      <c r="B358" s="37"/>
      <c r="C358" s="216" t="s">
        <v>701</v>
      </c>
      <c r="D358" s="216" t="s">
        <v>141</v>
      </c>
      <c r="E358" s="217" t="s">
        <v>702</v>
      </c>
      <c r="F358" s="218" t="s">
        <v>703</v>
      </c>
      <c r="G358" s="219" t="s">
        <v>160</v>
      </c>
      <c r="H358" s="220">
        <v>2</v>
      </c>
      <c r="I358" s="221"/>
      <c r="J358" s="222">
        <f>ROUND(I358*H358,2)</f>
        <v>0</v>
      </c>
      <c r="K358" s="218" t="s">
        <v>145</v>
      </c>
      <c r="L358" s="42"/>
      <c r="M358" s="223" t="s">
        <v>1</v>
      </c>
      <c r="N358" s="224" t="s">
        <v>38</v>
      </c>
      <c r="O358" s="89"/>
      <c r="P358" s="225">
        <f>O358*H358</f>
        <v>0</v>
      </c>
      <c r="Q358" s="225">
        <v>0</v>
      </c>
      <c r="R358" s="225">
        <f>Q358*H358</f>
        <v>0</v>
      </c>
      <c r="S358" s="225">
        <v>0</v>
      </c>
      <c r="T358" s="226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227" t="s">
        <v>223</v>
      </c>
      <c r="AT358" s="227" t="s">
        <v>141</v>
      </c>
      <c r="AU358" s="227" t="s">
        <v>83</v>
      </c>
      <c r="AY358" s="15" t="s">
        <v>138</v>
      </c>
      <c r="BE358" s="228">
        <f>IF(N358="základní",J358,0)</f>
        <v>0</v>
      </c>
      <c r="BF358" s="228">
        <f>IF(N358="snížená",J358,0)</f>
        <v>0</v>
      </c>
      <c r="BG358" s="228">
        <f>IF(N358="zákl. přenesená",J358,0)</f>
        <v>0</v>
      </c>
      <c r="BH358" s="228">
        <f>IF(N358="sníž. přenesená",J358,0)</f>
        <v>0</v>
      </c>
      <c r="BI358" s="228">
        <f>IF(N358="nulová",J358,0)</f>
        <v>0</v>
      </c>
      <c r="BJ358" s="15" t="s">
        <v>81</v>
      </c>
      <c r="BK358" s="228">
        <f>ROUND(I358*H358,2)</f>
        <v>0</v>
      </c>
      <c r="BL358" s="15" t="s">
        <v>223</v>
      </c>
      <c r="BM358" s="227" t="s">
        <v>704</v>
      </c>
    </row>
    <row r="359" s="2" customFormat="1" ht="24.15" customHeight="1">
      <c r="A359" s="36"/>
      <c r="B359" s="37"/>
      <c r="C359" s="216" t="s">
        <v>705</v>
      </c>
      <c r="D359" s="216" t="s">
        <v>141</v>
      </c>
      <c r="E359" s="217" t="s">
        <v>706</v>
      </c>
      <c r="F359" s="218" t="s">
        <v>707</v>
      </c>
      <c r="G359" s="219" t="s">
        <v>202</v>
      </c>
      <c r="H359" s="220">
        <v>2.087</v>
      </c>
      <c r="I359" s="221"/>
      <c r="J359" s="222">
        <f>ROUND(I359*H359,2)</f>
        <v>0</v>
      </c>
      <c r="K359" s="218" t="s">
        <v>145</v>
      </c>
      <c r="L359" s="42"/>
      <c r="M359" s="223" t="s">
        <v>1</v>
      </c>
      <c r="N359" s="224" t="s">
        <v>38</v>
      </c>
      <c r="O359" s="89"/>
      <c r="P359" s="225">
        <f>O359*H359</f>
        <v>0</v>
      </c>
      <c r="Q359" s="225">
        <v>0</v>
      </c>
      <c r="R359" s="225">
        <f>Q359*H359</f>
        <v>0</v>
      </c>
      <c r="S359" s="225">
        <v>0</v>
      </c>
      <c r="T359" s="226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227" t="s">
        <v>223</v>
      </c>
      <c r="AT359" s="227" t="s">
        <v>141</v>
      </c>
      <c r="AU359" s="227" t="s">
        <v>83</v>
      </c>
      <c r="AY359" s="15" t="s">
        <v>138</v>
      </c>
      <c r="BE359" s="228">
        <f>IF(N359="základní",J359,0)</f>
        <v>0</v>
      </c>
      <c r="BF359" s="228">
        <f>IF(N359="snížená",J359,0)</f>
        <v>0</v>
      </c>
      <c r="BG359" s="228">
        <f>IF(N359="zákl. přenesená",J359,0)</f>
        <v>0</v>
      </c>
      <c r="BH359" s="228">
        <f>IF(N359="sníž. přenesená",J359,0)</f>
        <v>0</v>
      </c>
      <c r="BI359" s="228">
        <f>IF(N359="nulová",J359,0)</f>
        <v>0</v>
      </c>
      <c r="BJ359" s="15" t="s">
        <v>81</v>
      </c>
      <c r="BK359" s="228">
        <f>ROUND(I359*H359,2)</f>
        <v>0</v>
      </c>
      <c r="BL359" s="15" t="s">
        <v>223</v>
      </c>
      <c r="BM359" s="227" t="s">
        <v>708</v>
      </c>
    </row>
    <row r="360" s="12" customFormat="1" ht="22.8" customHeight="1">
      <c r="A360" s="12"/>
      <c r="B360" s="200"/>
      <c r="C360" s="201"/>
      <c r="D360" s="202" t="s">
        <v>72</v>
      </c>
      <c r="E360" s="214" t="s">
        <v>709</v>
      </c>
      <c r="F360" s="214" t="s">
        <v>710</v>
      </c>
      <c r="G360" s="201"/>
      <c r="H360" s="201"/>
      <c r="I360" s="204"/>
      <c r="J360" s="215">
        <f>BK360</f>
        <v>0</v>
      </c>
      <c r="K360" s="201"/>
      <c r="L360" s="206"/>
      <c r="M360" s="207"/>
      <c r="N360" s="208"/>
      <c r="O360" s="208"/>
      <c r="P360" s="209">
        <f>SUM(P361:P409)</f>
        <v>0</v>
      </c>
      <c r="Q360" s="208"/>
      <c r="R360" s="209">
        <f>SUM(R361:R409)</f>
        <v>0.50395</v>
      </c>
      <c r="S360" s="208"/>
      <c r="T360" s="210">
        <f>SUM(T361:T409)</f>
        <v>1.73846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11" t="s">
        <v>83</v>
      </c>
      <c r="AT360" s="212" t="s">
        <v>72</v>
      </c>
      <c r="AU360" s="212" t="s">
        <v>81</v>
      </c>
      <c r="AY360" s="211" t="s">
        <v>138</v>
      </c>
      <c r="BK360" s="213">
        <f>SUM(BK361:BK409)</f>
        <v>0</v>
      </c>
    </row>
    <row r="361" s="2" customFormat="1" ht="24.15" customHeight="1">
      <c r="A361" s="36"/>
      <c r="B361" s="37"/>
      <c r="C361" s="216" t="s">
        <v>711</v>
      </c>
      <c r="D361" s="216" t="s">
        <v>141</v>
      </c>
      <c r="E361" s="217" t="s">
        <v>712</v>
      </c>
      <c r="F361" s="218" t="s">
        <v>713</v>
      </c>
      <c r="G361" s="219" t="s">
        <v>234</v>
      </c>
      <c r="H361" s="220">
        <v>4</v>
      </c>
      <c r="I361" s="221"/>
      <c r="J361" s="222">
        <f>ROUND(I361*H361,2)</f>
        <v>0</v>
      </c>
      <c r="K361" s="218" t="s">
        <v>145</v>
      </c>
      <c r="L361" s="42"/>
      <c r="M361" s="223" t="s">
        <v>1</v>
      </c>
      <c r="N361" s="224" t="s">
        <v>38</v>
      </c>
      <c r="O361" s="89"/>
      <c r="P361" s="225">
        <f>O361*H361</f>
        <v>0</v>
      </c>
      <c r="Q361" s="225">
        <v>0</v>
      </c>
      <c r="R361" s="225">
        <f>Q361*H361</f>
        <v>0</v>
      </c>
      <c r="S361" s="225">
        <v>0.09358</v>
      </c>
      <c r="T361" s="226">
        <f>S361*H361</f>
        <v>0.37432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227" t="s">
        <v>223</v>
      </c>
      <c r="AT361" s="227" t="s">
        <v>141</v>
      </c>
      <c r="AU361" s="227" t="s">
        <v>83</v>
      </c>
      <c r="AY361" s="15" t="s">
        <v>138</v>
      </c>
      <c r="BE361" s="228">
        <f>IF(N361="základní",J361,0)</f>
        <v>0</v>
      </c>
      <c r="BF361" s="228">
        <f>IF(N361="snížená",J361,0)</f>
        <v>0</v>
      </c>
      <c r="BG361" s="228">
        <f>IF(N361="zákl. přenesená",J361,0)</f>
        <v>0</v>
      </c>
      <c r="BH361" s="228">
        <f>IF(N361="sníž. přenesená",J361,0)</f>
        <v>0</v>
      </c>
      <c r="BI361" s="228">
        <f>IF(N361="nulová",J361,0)</f>
        <v>0</v>
      </c>
      <c r="BJ361" s="15" t="s">
        <v>81</v>
      </c>
      <c r="BK361" s="228">
        <f>ROUND(I361*H361,2)</f>
        <v>0</v>
      </c>
      <c r="BL361" s="15" t="s">
        <v>223</v>
      </c>
      <c r="BM361" s="227" t="s">
        <v>714</v>
      </c>
    </row>
    <row r="362" s="2" customFormat="1" ht="24.15" customHeight="1">
      <c r="A362" s="36"/>
      <c r="B362" s="37"/>
      <c r="C362" s="216" t="s">
        <v>715</v>
      </c>
      <c r="D362" s="216" t="s">
        <v>141</v>
      </c>
      <c r="E362" s="217" t="s">
        <v>716</v>
      </c>
      <c r="F362" s="218" t="s">
        <v>717</v>
      </c>
      <c r="G362" s="219" t="s">
        <v>160</v>
      </c>
      <c r="H362" s="220">
        <v>1</v>
      </c>
      <c r="I362" s="221"/>
      <c r="J362" s="222">
        <f>ROUND(I362*H362,2)</f>
        <v>0</v>
      </c>
      <c r="K362" s="218" t="s">
        <v>145</v>
      </c>
      <c r="L362" s="42"/>
      <c r="M362" s="223" t="s">
        <v>1</v>
      </c>
      <c r="N362" s="224" t="s">
        <v>38</v>
      </c>
      <c r="O362" s="89"/>
      <c r="P362" s="225">
        <f>O362*H362</f>
        <v>0</v>
      </c>
      <c r="Q362" s="225">
        <v>0</v>
      </c>
      <c r="R362" s="225">
        <f>Q362*H362</f>
        <v>0</v>
      </c>
      <c r="S362" s="225">
        <v>0.51196</v>
      </c>
      <c r="T362" s="226">
        <f>S362*H362</f>
        <v>0.51196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227" t="s">
        <v>223</v>
      </c>
      <c r="AT362" s="227" t="s">
        <v>141</v>
      </c>
      <c r="AU362" s="227" t="s">
        <v>83</v>
      </c>
      <c r="AY362" s="15" t="s">
        <v>138</v>
      </c>
      <c r="BE362" s="228">
        <f>IF(N362="základní",J362,0)</f>
        <v>0</v>
      </c>
      <c r="BF362" s="228">
        <f>IF(N362="snížená",J362,0)</f>
        <v>0</v>
      </c>
      <c r="BG362" s="228">
        <f>IF(N362="zákl. přenesená",J362,0)</f>
        <v>0</v>
      </c>
      <c r="BH362" s="228">
        <f>IF(N362="sníž. přenesená",J362,0)</f>
        <v>0</v>
      </c>
      <c r="BI362" s="228">
        <f>IF(N362="nulová",J362,0)</f>
        <v>0</v>
      </c>
      <c r="BJ362" s="15" t="s">
        <v>81</v>
      </c>
      <c r="BK362" s="228">
        <f>ROUND(I362*H362,2)</f>
        <v>0</v>
      </c>
      <c r="BL362" s="15" t="s">
        <v>223</v>
      </c>
      <c r="BM362" s="227" t="s">
        <v>718</v>
      </c>
    </row>
    <row r="363" s="2" customFormat="1" ht="16.5" customHeight="1">
      <c r="A363" s="36"/>
      <c r="B363" s="37"/>
      <c r="C363" s="216" t="s">
        <v>719</v>
      </c>
      <c r="D363" s="216" t="s">
        <v>141</v>
      </c>
      <c r="E363" s="217" t="s">
        <v>720</v>
      </c>
      <c r="F363" s="218" t="s">
        <v>721</v>
      </c>
      <c r="G363" s="219" t="s">
        <v>160</v>
      </c>
      <c r="H363" s="220">
        <v>1</v>
      </c>
      <c r="I363" s="221"/>
      <c r="J363" s="222">
        <f>ROUND(I363*H363,2)</f>
        <v>0</v>
      </c>
      <c r="K363" s="218" t="s">
        <v>145</v>
      </c>
      <c r="L363" s="42"/>
      <c r="M363" s="223" t="s">
        <v>1</v>
      </c>
      <c r="N363" s="224" t="s">
        <v>38</v>
      </c>
      <c r="O363" s="89"/>
      <c r="P363" s="225">
        <f>O363*H363</f>
        <v>0</v>
      </c>
      <c r="Q363" s="225">
        <v>0</v>
      </c>
      <c r="R363" s="225">
        <f>Q363*H363</f>
        <v>0</v>
      </c>
      <c r="S363" s="225">
        <v>0</v>
      </c>
      <c r="T363" s="226">
        <f>S363*H363</f>
        <v>0</v>
      </c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227" t="s">
        <v>223</v>
      </c>
      <c r="AT363" s="227" t="s">
        <v>141</v>
      </c>
      <c r="AU363" s="227" t="s">
        <v>83</v>
      </c>
      <c r="AY363" s="15" t="s">
        <v>138</v>
      </c>
      <c r="BE363" s="228">
        <f>IF(N363="základní",J363,0)</f>
        <v>0</v>
      </c>
      <c r="BF363" s="228">
        <f>IF(N363="snížená",J363,0)</f>
        <v>0</v>
      </c>
      <c r="BG363" s="228">
        <f>IF(N363="zákl. přenesená",J363,0)</f>
        <v>0</v>
      </c>
      <c r="BH363" s="228">
        <f>IF(N363="sníž. přenesená",J363,0)</f>
        <v>0</v>
      </c>
      <c r="BI363" s="228">
        <f>IF(N363="nulová",J363,0)</f>
        <v>0</v>
      </c>
      <c r="BJ363" s="15" t="s">
        <v>81</v>
      </c>
      <c r="BK363" s="228">
        <f>ROUND(I363*H363,2)</f>
        <v>0</v>
      </c>
      <c r="BL363" s="15" t="s">
        <v>223</v>
      </c>
      <c r="BM363" s="227" t="s">
        <v>722</v>
      </c>
    </row>
    <row r="364" s="2" customFormat="1" ht="24.15" customHeight="1">
      <c r="A364" s="36"/>
      <c r="B364" s="37"/>
      <c r="C364" s="216" t="s">
        <v>723</v>
      </c>
      <c r="D364" s="216" t="s">
        <v>141</v>
      </c>
      <c r="E364" s="217" t="s">
        <v>724</v>
      </c>
      <c r="F364" s="218" t="s">
        <v>725</v>
      </c>
      <c r="G364" s="219" t="s">
        <v>160</v>
      </c>
      <c r="H364" s="220">
        <v>1</v>
      </c>
      <c r="I364" s="221"/>
      <c r="J364" s="222">
        <f>ROUND(I364*H364,2)</f>
        <v>0</v>
      </c>
      <c r="K364" s="218" t="s">
        <v>145</v>
      </c>
      <c r="L364" s="42"/>
      <c r="M364" s="223" t="s">
        <v>1</v>
      </c>
      <c r="N364" s="224" t="s">
        <v>38</v>
      </c>
      <c r="O364" s="89"/>
      <c r="P364" s="225">
        <f>O364*H364</f>
        <v>0</v>
      </c>
      <c r="Q364" s="225">
        <v>0</v>
      </c>
      <c r="R364" s="225">
        <f>Q364*H364</f>
        <v>0</v>
      </c>
      <c r="S364" s="225">
        <v>0.011700000000000002</v>
      </c>
      <c r="T364" s="226">
        <f>S364*H364</f>
        <v>0.011700000000000002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227" t="s">
        <v>223</v>
      </c>
      <c r="AT364" s="227" t="s">
        <v>141</v>
      </c>
      <c r="AU364" s="227" t="s">
        <v>83</v>
      </c>
      <c r="AY364" s="15" t="s">
        <v>138</v>
      </c>
      <c r="BE364" s="228">
        <f>IF(N364="základní",J364,0)</f>
        <v>0</v>
      </c>
      <c r="BF364" s="228">
        <f>IF(N364="snížená",J364,0)</f>
        <v>0</v>
      </c>
      <c r="BG364" s="228">
        <f>IF(N364="zákl. přenesená",J364,0)</f>
        <v>0</v>
      </c>
      <c r="BH364" s="228">
        <f>IF(N364="sníž. přenesená",J364,0)</f>
        <v>0</v>
      </c>
      <c r="BI364" s="228">
        <f>IF(N364="nulová",J364,0)</f>
        <v>0</v>
      </c>
      <c r="BJ364" s="15" t="s">
        <v>81</v>
      </c>
      <c r="BK364" s="228">
        <f>ROUND(I364*H364,2)</f>
        <v>0</v>
      </c>
      <c r="BL364" s="15" t="s">
        <v>223</v>
      </c>
      <c r="BM364" s="227" t="s">
        <v>726</v>
      </c>
    </row>
    <row r="365" s="2" customFormat="1" ht="24.15" customHeight="1">
      <c r="A365" s="36"/>
      <c r="B365" s="37"/>
      <c r="C365" s="216" t="s">
        <v>727</v>
      </c>
      <c r="D365" s="216" t="s">
        <v>141</v>
      </c>
      <c r="E365" s="217" t="s">
        <v>728</v>
      </c>
      <c r="F365" s="218" t="s">
        <v>729</v>
      </c>
      <c r="G365" s="219" t="s">
        <v>160</v>
      </c>
      <c r="H365" s="220">
        <v>2</v>
      </c>
      <c r="I365" s="221"/>
      <c r="J365" s="222">
        <f>ROUND(I365*H365,2)</f>
        <v>0</v>
      </c>
      <c r="K365" s="218" t="s">
        <v>145</v>
      </c>
      <c r="L365" s="42"/>
      <c r="M365" s="223" t="s">
        <v>1</v>
      </c>
      <c r="N365" s="224" t="s">
        <v>38</v>
      </c>
      <c r="O365" s="89"/>
      <c r="P365" s="225">
        <f>O365*H365</f>
        <v>0</v>
      </c>
      <c r="Q365" s="225">
        <v>0</v>
      </c>
      <c r="R365" s="225">
        <f>Q365*H365</f>
        <v>0</v>
      </c>
      <c r="S365" s="225">
        <v>0.126</v>
      </c>
      <c r="T365" s="226">
        <f>S365*H365</f>
        <v>0.252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227" t="s">
        <v>223</v>
      </c>
      <c r="AT365" s="227" t="s">
        <v>141</v>
      </c>
      <c r="AU365" s="227" t="s">
        <v>83</v>
      </c>
      <c r="AY365" s="15" t="s">
        <v>138</v>
      </c>
      <c r="BE365" s="228">
        <f>IF(N365="základní",J365,0)</f>
        <v>0</v>
      </c>
      <c r="BF365" s="228">
        <f>IF(N365="snížená",J365,0)</f>
        <v>0</v>
      </c>
      <c r="BG365" s="228">
        <f>IF(N365="zákl. přenesená",J365,0)</f>
        <v>0</v>
      </c>
      <c r="BH365" s="228">
        <f>IF(N365="sníž. přenesená",J365,0)</f>
        <v>0</v>
      </c>
      <c r="BI365" s="228">
        <f>IF(N365="nulová",J365,0)</f>
        <v>0</v>
      </c>
      <c r="BJ365" s="15" t="s">
        <v>81</v>
      </c>
      <c r="BK365" s="228">
        <f>ROUND(I365*H365,2)</f>
        <v>0</v>
      </c>
      <c r="BL365" s="15" t="s">
        <v>223</v>
      </c>
      <c r="BM365" s="227" t="s">
        <v>730</v>
      </c>
    </row>
    <row r="366" s="2" customFormat="1" ht="33" customHeight="1">
      <c r="A366" s="36"/>
      <c r="B366" s="37"/>
      <c r="C366" s="216" t="s">
        <v>731</v>
      </c>
      <c r="D366" s="216" t="s">
        <v>141</v>
      </c>
      <c r="E366" s="217" t="s">
        <v>732</v>
      </c>
      <c r="F366" s="218" t="s">
        <v>733</v>
      </c>
      <c r="G366" s="219" t="s">
        <v>160</v>
      </c>
      <c r="H366" s="220">
        <v>2</v>
      </c>
      <c r="I366" s="221"/>
      <c r="J366" s="222">
        <f>ROUND(I366*H366,2)</f>
        <v>0</v>
      </c>
      <c r="K366" s="218" t="s">
        <v>145</v>
      </c>
      <c r="L366" s="42"/>
      <c r="M366" s="223" t="s">
        <v>1</v>
      </c>
      <c r="N366" s="224" t="s">
        <v>38</v>
      </c>
      <c r="O366" s="89"/>
      <c r="P366" s="225">
        <f>O366*H366</f>
        <v>0</v>
      </c>
      <c r="Q366" s="225">
        <v>0</v>
      </c>
      <c r="R366" s="225">
        <f>Q366*H366</f>
        <v>0</v>
      </c>
      <c r="S366" s="225">
        <v>0.126</v>
      </c>
      <c r="T366" s="226">
        <f>S366*H366</f>
        <v>0.252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227" t="s">
        <v>223</v>
      </c>
      <c r="AT366" s="227" t="s">
        <v>141</v>
      </c>
      <c r="AU366" s="227" t="s">
        <v>83</v>
      </c>
      <c r="AY366" s="15" t="s">
        <v>138</v>
      </c>
      <c r="BE366" s="228">
        <f>IF(N366="základní",J366,0)</f>
        <v>0</v>
      </c>
      <c r="BF366" s="228">
        <f>IF(N366="snížená",J366,0)</f>
        <v>0</v>
      </c>
      <c r="BG366" s="228">
        <f>IF(N366="zákl. přenesená",J366,0)</f>
        <v>0</v>
      </c>
      <c r="BH366" s="228">
        <f>IF(N366="sníž. přenesená",J366,0)</f>
        <v>0</v>
      </c>
      <c r="BI366" s="228">
        <f>IF(N366="nulová",J366,0)</f>
        <v>0</v>
      </c>
      <c r="BJ366" s="15" t="s">
        <v>81</v>
      </c>
      <c r="BK366" s="228">
        <f>ROUND(I366*H366,2)</f>
        <v>0</v>
      </c>
      <c r="BL366" s="15" t="s">
        <v>223</v>
      </c>
      <c r="BM366" s="227" t="s">
        <v>734</v>
      </c>
    </row>
    <row r="367" s="2" customFormat="1" ht="37.8" customHeight="1">
      <c r="A367" s="36"/>
      <c r="B367" s="37"/>
      <c r="C367" s="216" t="s">
        <v>735</v>
      </c>
      <c r="D367" s="216" t="s">
        <v>141</v>
      </c>
      <c r="E367" s="217" t="s">
        <v>736</v>
      </c>
      <c r="F367" s="218" t="s">
        <v>737</v>
      </c>
      <c r="G367" s="219" t="s">
        <v>468</v>
      </c>
      <c r="H367" s="220">
        <v>1</v>
      </c>
      <c r="I367" s="221"/>
      <c r="J367" s="222">
        <f>ROUND(I367*H367,2)</f>
        <v>0</v>
      </c>
      <c r="K367" s="218" t="s">
        <v>145</v>
      </c>
      <c r="L367" s="42"/>
      <c r="M367" s="223" t="s">
        <v>1</v>
      </c>
      <c r="N367" s="224" t="s">
        <v>38</v>
      </c>
      <c r="O367" s="89"/>
      <c r="P367" s="225">
        <f>O367*H367</f>
        <v>0</v>
      </c>
      <c r="Q367" s="225">
        <v>0.0069899999999999992</v>
      </c>
      <c r="R367" s="225">
        <f>Q367*H367</f>
        <v>0.0069899999999999992</v>
      </c>
      <c r="S367" s="225">
        <v>0</v>
      </c>
      <c r="T367" s="226">
        <f>S367*H367</f>
        <v>0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227" t="s">
        <v>223</v>
      </c>
      <c r="AT367" s="227" t="s">
        <v>141</v>
      </c>
      <c r="AU367" s="227" t="s">
        <v>83</v>
      </c>
      <c r="AY367" s="15" t="s">
        <v>138</v>
      </c>
      <c r="BE367" s="228">
        <f>IF(N367="základní",J367,0)</f>
        <v>0</v>
      </c>
      <c r="BF367" s="228">
        <f>IF(N367="snížená",J367,0)</f>
        <v>0</v>
      </c>
      <c r="BG367" s="228">
        <f>IF(N367="zákl. přenesená",J367,0)</f>
        <v>0</v>
      </c>
      <c r="BH367" s="228">
        <f>IF(N367="sníž. přenesená",J367,0)</f>
        <v>0</v>
      </c>
      <c r="BI367" s="228">
        <f>IF(N367="nulová",J367,0)</f>
        <v>0</v>
      </c>
      <c r="BJ367" s="15" t="s">
        <v>81</v>
      </c>
      <c r="BK367" s="228">
        <f>ROUND(I367*H367,2)</f>
        <v>0</v>
      </c>
      <c r="BL367" s="15" t="s">
        <v>223</v>
      </c>
      <c r="BM367" s="227" t="s">
        <v>738</v>
      </c>
    </row>
    <row r="368" s="13" customFormat="1">
      <c r="A368" s="13"/>
      <c r="B368" s="234"/>
      <c r="C368" s="235"/>
      <c r="D368" s="229" t="s">
        <v>150</v>
      </c>
      <c r="E368" s="236" t="s">
        <v>1</v>
      </c>
      <c r="F368" s="237" t="s">
        <v>266</v>
      </c>
      <c r="G368" s="235"/>
      <c r="H368" s="238">
        <v>1</v>
      </c>
      <c r="I368" s="239"/>
      <c r="J368" s="235"/>
      <c r="K368" s="235"/>
      <c r="L368" s="240"/>
      <c r="M368" s="241"/>
      <c r="N368" s="242"/>
      <c r="O368" s="242"/>
      <c r="P368" s="242"/>
      <c r="Q368" s="242"/>
      <c r="R368" s="242"/>
      <c r="S368" s="242"/>
      <c r="T368" s="24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150</v>
      </c>
      <c r="AU368" s="244" t="s">
        <v>83</v>
      </c>
      <c r="AV368" s="13" t="s">
        <v>83</v>
      </c>
      <c r="AW368" s="13" t="s">
        <v>30</v>
      </c>
      <c r="AX368" s="13" t="s">
        <v>81</v>
      </c>
      <c r="AY368" s="244" t="s">
        <v>138</v>
      </c>
    </row>
    <row r="369" s="2" customFormat="1" ht="24.15" customHeight="1">
      <c r="A369" s="36"/>
      <c r="B369" s="37"/>
      <c r="C369" s="216" t="s">
        <v>739</v>
      </c>
      <c r="D369" s="216" t="s">
        <v>141</v>
      </c>
      <c r="E369" s="217" t="s">
        <v>740</v>
      </c>
      <c r="F369" s="218" t="s">
        <v>741</v>
      </c>
      <c r="G369" s="219" t="s">
        <v>468</v>
      </c>
      <c r="H369" s="220">
        <v>1</v>
      </c>
      <c r="I369" s="221"/>
      <c r="J369" s="222">
        <f>ROUND(I369*H369,2)</f>
        <v>0</v>
      </c>
      <c r="K369" s="218" t="s">
        <v>145</v>
      </c>
      <c r="L369" s="42"/>
      <c r="M369" s="223" t="s">
        <v>1</v>
      </c>
      <c r="N369" s="224" t="s">
        <v>38</v>
      </c>
      <c r="O369" s="89"/>
      <c r="P369" s="225">
        <f>O369*H369</f>
        <v>0</v>
      </c>
      <c r="Q369" s="225">
        <v>0.039</v>
      </c>
      <c r="R369" s="225">
        <f>Q369*H369</f>
        <v>0.039</v>
      </c>
      <c r="S369" s="225">
        <v>0</v>
      </c>
      <c r="T369" s="226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227" t="s">
        <v>223</v>
      </c>
      <c r="AT369" s="227" t="s">
        <v>141</v>
      </c>
      <c r="AU369" s="227" t="s">
        <v>83</v>
      </c>
      <c r="AY369" s="15" t="s">
        <v>138</v>
      </c>
      <c r="BE369" s="228">
        <f>IF(N369="základní",J369,0)</f>
        <v>0</v>
      </c>
      <c r="BF369" s="228">
        <f>IF(N369="snížená",J369,0)</f>
        <v>0</v>
      </c>
      <c r="BG369" s="228">
        <f>IF(N369="zákl. přenesená",J369,0)</f>
        <v>0</v>
      </c>
      <c r="BH369" s="228">
        <f>IF(N369="sníž. přenesená",J369,0)</f>
        <v>0</v>
      </c>
      <c r="BI369" s="228">
        <f>IF(N369="nulová",J369,0)</f>
        <v>0</v>
      </c>
      <c r="BJ369" s="15" t="s">
        <v>81</v>
      </c>
      <c r="BK369" s="228">
        <f>ROUND(I369*H369,2)</f>
        <v>0</v>
      </c>
      <c r="BL369" s="15" t="s">
        <v>223</v>
      </c>
      <c r="BM369" s="227" t="s">
        <v>742</v>
      </c>
    </row>
    <row r="370" s="13" customFormat="1">
      <c r="A370" s="13"/>
      <c r="B370" s="234"/>
      <c r="C370" s="235"/>
      <c r="D370" s="229" t="s">
        <v>150</v>
      </c>
      <c r="E370" s="236" t="s">
        <v>1</v>
      </c>
      <c r="F370" s="237" t="s">
        <v>266</v>
      </c>
      <c r="G370" s="235"/>
      <c r="H370" s="238">
        <v>1</v>
      </c>
      <c r="I370" s="239"/>
      <c r="J370" s="235"/>
      <c r="K370" s="235"/>
      <c r="L370" s="240"/>
      <c r="M370" s="241"/>
      <c r="N370" s="242"/>
      <c r="O370" s="242"/>
      <c r="P370" s="242"/>
      <c r="Q370" s="242"/>
      <c r="R370" s="242"/>
      <c r="S370" s="242"/>
      <c r="T370" s="24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4" t="s">
        <v>150</v>
      </c>
      <c r="AU370" s="244" t="s">
        <v>83</v>
      </c>
      <c r="AV370" s="13" t="s">
        <v>83</v>
      </c>
      <c r="AW370" s="13" t="s">
        <v>30</v>
      </c>
      <c r="AX370" s="13" t="s">
        <v>81</v>
      </c>
      <c r="AY370" s="244" t="s">
        <v>138</v>
      </c>
    </row>
    <row r="371" s="2" customFormat="1" ht="24.15" customHeight="1">
      <c r="A371" s="36"/>
      <c r="B371" s="37"/>
      <c r="C371" s="216" t="s">
        <v>743</v>
      </c>
      <c r="D371" s="216" t="s">
        <v>141</v>
      </c>
      <c r="E371" s="217" t="s">
        <v>744</v>
      </c>
      <c r="F371" s="218" t="s">
        <v>745</v>
      </c>
      <c r="G371" s="219" t="s">
        <v>468</v>
      </c>
      <c r="H371" s="220">
        <v>1</v>
      </c>
      <c r="I371" s="221"/>
      <c r="J371" s="222">
        <f>ROUND(I371*H371,2)</f>
        <v>0</v>
      </c>
      <c r="K371" s="218" t="s">
        <v>145</v>
      </c>
      <c r="L371" s="42"/>
      <c r="M371" s="223" t="s">
        <v>1</v>
      </c>
      <c r="N371" s="224" t="s">
        <v>38</v>
      </c>
      <c r="O371" s="89"/>
      <c r="P371" s="225">
        <f>O371*H371</f>
        <v>0</v>
      </c>
      <c r="Q371" s="225">
        <v>0.03687</v>
      </c>
      <c r="R371" s="225">
        <f>Q371*H371</f>
        <v>0.03687</v>
      </c>
      <c r="S371" s="225">
        <v>0</v>
      </c>
      <c r="T371" s="226">
        <f>S371*H371</f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227" t="s">
        <v>223</v>
      </c>
      <c r="AT371" s="227" t="s">
        <v>141</v>
      </c>
      <c r="AU371" s="227" t="s">
        <v>83</v>
      </c>
      <c r="AY371" s="15" t="s">
        <v>138</v>
      </c>
      <c r="BE371" s="228">
        <f>IF(N371="základní",J371,0)</f>
        <v>0</v>
      </c>
      <c r="BF371" s="228">
        <f>IF(N371="snížená",J371,0)</f>
        <v>0</v>
      </c>
      <c r="BG371" s="228">
        <f>IF(N371="zákl. přenesená",J371,0)</f>
        <v>0</v>
      </c>
      <c r="BH371" s="228">
        <f>IF(N371="sníž. přenesená",J371,0)</f>
        <v>0</v>
      </c>
      <c r="BI371" s="228">
        <f>IF(N371="nulová",J371,0)</f>
        <v>0</v>
      </c>
      <c r="BJ371" s="15" t="s">
        <v>81</v>
      </c>
      <c r="BK371" s="228">
        <f>ROUND(I371*H371,2)</f>
        <v>0</v>
      </c>
      <c r="BL371" s="15" t="s">
        <v>223</v>
      </c>
      <c r="BM371" s="227" t="s">
        <v>746</v>
      </c>
    </row>
    <row r="372" s="2" customFormat="1">
      <c r="A372" s="36"/>
      <c r="B372" s="37"/>
      <c r="C372" s="38"/>
      <c r="D372" s="229" t="s">
        <v>148</v>
      </c>
      <c r="E372" s="38"/>
      <c r="F372" s="230" t="s">
        <v>747</v>
      </c>
      <c r="G372" s="38"/>
      <c r="H372" s="38"/>
      <c r="I372" s="231"/>
      <c r="J372" s="38"/>
      <c r="K372" s="38"/>
      <c r="L372" s="42"/>
      <c r="M372" s="232"/>
      <c r="N372" s="233"/>
      <c r="O372" s="89"/>
      <c r="P372" s="89"/>
      <c r="Q372" s="89"/>
      <c r="R372" s="89"/>
      <c r="S372" s="89"/>
      <c r="T372" s="90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T372" s="15" t="s">
        <v>148</v>
      </c>
      <c r="AU372" s="15" t="s">
        <v>83</v>
      </c>
    </row>
    <row r="373" s="2" customFormat="1" ht="33" customHeight="1">
      <c r="A373" s="36"/>
      <c r="B373" s="37"/>
      <c r="C373" s="216" t="s">
        <v>748</v>
      </c>
      <c r="D373" s="216" t="s">
        <v>141</v>
      </c>
      <c r="E373" s="217" t="s">
        <v>749</v>
      </c>
      <c r="F373" s="218" t="s">
        <v>750</v>
      </c>
      <c r="G373" s="219" t="s">
        <v>160</v>
      </c>
      <c r="H373" s="220">
        <v>1</v>
      </c>
      <c r="I373" s="221"/>
      <c r="J373" s="222">
        <f>ROUND(I373*H373,2)</f>
        <v>0</v>
      </c>
      <c r="K373" s="218" t="s">
        <v>145</v>
      </c>
      <c r="L373" s="42"/>
      <c r="M373" s="223" t="s">
        <v>1</v>
      </c>
      <c r="N373" s="224" t="s">
        <v>38</v>
      </c>
      <c r="O373" s="89"/>
      <c r="P373" s="225">
        <f>O373*H373</f>
        <v>0</v>
      </c>
      <c r="Q373" s="225">
        <v>0.00225</v>
      </c>
      <c r="R373" s="225">
        <f>Q373*H373</f>
        <v>0.00225</v>
      </c>
      <c r="S373" s="225">
        <v>0</v>
      </c>
      <c r="T373" s="226">
        <f>S373*H373</f>
        <v>0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227" t="s">
        <v>223</v>
      </c>
      <c r="AT373" s="227" t="s">
        <v>141</v>
      </c>
      <c r="AU373" s="227" t="s">
        <v>83</v>
      </c>
      <c r="AY373" s="15" t="s">
        <v>138</v>
      </c>
      <c r="BE373" s="228">
        <f>IF(N373="základní",J373,0)</f>
        <v>0</v>
      </c>
      <c r="BF373" s="228">
        <f>IF(N373="snížená",J373,0)</f>
        <v>0</v>
      </c>
      <c r="BG373" s="228">
        <f>IF(N373="zákl. přenesená",J373,0)</f>
        <v>0</v>
      </c>
      <c r="BH373" s="228">
        <f>IF(N373="sníž. přenesená",J373,0)</f>
        <v>0</v>
      </c>
      <c r="BI373" s="228">
        <f>IF(N373="nulová",J373,0)</f>
        <v>0</v>
      </c>
      <c r="BJ373" s="15" t="s">
        <v>81</v>
      </c>
      <c r="BK373" s="228">
        <f>ROUND(I373*H373,2)</f>
        <v>0</v>
      </c>
      <c r="BL373" s="15" t="s">
        <v>223</v>
      </c>
      <c r="BM373" s="227" t="s">
        <v>751</v>
      </c>
    </row>
    <row r="374" s="2" customFormat="1" ht="16.5" customHeight="1">
      <c r="A374" s="36"/>
      <c r="B374" s="37"/>
      <c r="C374" s="216" t="s">
        <v>752</v>
      </c>
      <c r="D374" s="216" t="s">
        <v>141</v>
      </c>
      <c r="E374" s="217" t="s">
        <v>753</v>
      </c>
      <c r="F374" s="218" t="s">
        <v>754</v>
      </c>
      <c r="G374" s="219" t="s">
        <v>160</v>
      </c>
      <c r="H374" s="220">
        <v>2</v>
      </c>
      <c r="I374" s="221"/>
      <c r="J374" s="222">
        <f>ROUND(I374*H374,2)</f>
        <v>0</v>
      </c>
      <c r="K374" s="218" t="s">
        <v>145</v>
      </c>
      <c r="L374" s="42"/>
      <c r="M374" s="223" t="s">
        <v>1</v>
      </c>
      <c r="N374" s="224" t="s">
        <v>38</v>
      </c>
      <c r="O374" s="89"/>
      <c r="P374" s="225">
        <f>O374*H374</f>
        <v>0</v>
      </c>
      <c r="Q374" s="225">
        <v>6.9999999999999992E-05</v>
      </c>
      <c r="R374" s="225">
        <f>Q374*H374</f>
        <v>0.00013999999999999998</v>
      </c>
      <c r="S374" s="225">
        <v>0.0045</v>
      </c>
      <c r="T374" s="226">
        <f>S374*H374</f>
        <v>0.009</v>
      </c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227" t="s">
        <v>223</v>
      </c>
      <c r="AT374" s="227" t="s">
        <v>141</v>
      </c>
      <c r="AU374" s="227" t="s">
        <v>83</v>
      </c>
      <c r="AY374" s="15" t="s">
        <v>138</v>
      </c>
      <c r="BE374" s="228">
        <f>IF(N374="základní",J374,0)</f>
        <v>0</v>
      </c>
      <c r="BF374" s="228">
        <f>IF(N374="snížená",J374,0)</f>
        <v>0</v>
      </c>
      <c r="BG374" s="228">
        <f>IF(N374="zákl. přenesená",J374,0)</f>
        <v>0</v>
      </c>
      <c r="BH374" s="228">
        <f>IF(N374="sníž. přenesená",J374,0)</f>
        <v>0</v>
      </c>
      <c r="BI374" s="228">
        <f>IF(N374="nulová",J374,0)</f>
        <v>0</v>
      </c>
      <c r="BJ374" s="15" t="s">
        <v>81</v>
      </c>
      <c r="BK374" s="228">
        <f>ROUND(I374*H374,2)</f>
        <v>0</v>
      </c>
      <c r="BL374" s="15" t="s">
        <v>223</v>
      </c>
      <c r="BM374" s="227" t="s">
        <v>755</v>
      </c>
    </row>
    <row r="375" s="2" customFormat="1" ht="16.5" customHeight="1">
      <c r="A375" s="36"/>
      <c r="B375" s="37"/>
      <c r="C375" s="216" t="s">
        <v>756</v>
      </c>
      <c r="D375" s="216" t="s">
        <v>141</v>
      </c>
      <c r="E375" s="217" t="s">
        <v>757</v>
      </c>
      <c r="F375" s="218" t="s">
        <v>758</v>
      </c>
      <c r="G375" s="219" t="s">
        <v>160</v>
      </c>
      <c r="H375" s="220">
        <v>2</v>
      </c>
      <c r="I375" s="221"/>
      <c r="J375" s="222">
        <f>ROUND(I375*H375,2)</f>
        <v>0</v>
      </c>
      <c r="K375" s="218" t="s">
        <v>145</v>
      </c>
      <c r="L375" s="42"/>
      <c r="M375" s="223" t="s">
        <v>1</v>
      </c>
      <c r="N375" s="224" t="s">
        <v>38</v>
      </c>
      <c r="O375" s="89"/>
      <c r="P375" s="225">
        <f>O375*H375</f>
        <v>0</v>
      </c>
      <c r="Q375" s="225">
        <v>6.9999999999999992E-05</v>
      </c>
      <c r="R375" s="225">
        <f>Q375*H375</f>
        <v>0.00013999999999999998</v>
      </c>
      <c r="S375" s="225">
        <v>0.021999999999999996</v>
      </c>
      <c r="T375" s="226">
        <f>S375*H375</f>
        <v>0.043999999999999992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227" t="s">
        <v>223</v>
      </c>
      <c r="AT375" s="227" t="s">
        <v>141</v>
      </c>
      <c r="AU375" s="227" t="s">
        <v>83</v>
      </c>
      <c r="AY375" s="15" t="s">
        <v>138</v>
      </c>
      <c r="BE375" s="228">
        <f>IF(N375="základní",J375,0)</f>
        <v>0</v>
      </c>
      <c r="BF375" s="228">
        <f>IF(N375="snížená",J375,0)</f>
        <v>0</v>
      </c>
      <c r="BG375" s="228">
        <f>IF(N375="zákl. přenesená",J375,0)</f>
        <v>0</v>
      </c>
      <c r="BH375" s="228">
        <f>IF(N375="sníž. přenesená",J375,0)</f>
        <v>0</v>
      </c>
      <c r="BI375" s="228">
        <f>IF(N375="nulová",J375,0)</f>
        <v>0</v>
      </c>
      <c r="BJ375" s="15" t="s">
        <v>81</v>
      </c>
      <c r="BK375" s="228">
        <f>ROUND(I375*H375,2)</f>
        <v>0</v>
      </c>
      <c r="BL375" s="15" t="s">
        <v>223</v>
      </c>
      <c r="BM375" s="227" t="s">
        <v>759</v>
      </c>
    </row>
    <row r="376" s="2" customFormat="1" ht="16.5" customHeight="1">
      <c r="A376" s="36"/>
      <c r="B376" s="37"/>
      <c r="C376" s="216" t="s">
        <v>760</v>
      </c>
      <c r="D376" s="216" t="s">
        <v>141</v>
      </c>
      <c r="E376" s="217" t="s">
        <v>761</v>
      </c>
      <c r="F376" s="218" t="s">
        <v>762</v>
      </c>
      <c r="G376" s="219" t="s">
        <v>160</v>
      </c>
      <c r="H376" s="220">
        <v>2</v>
      </c>
      <c r="I376" s="221"/>
      <c r="J376" s="222">
        <f>ROUND(I376*H376,2)</f>
        <v>0</v>
      </c>
      <c r="K376" s="218" t="s">
        <v>145</v>
      </c>
      <c r="L376" s="42"/>
      <c r="M376" s="223" t="s">
        <v>1</v>
      </c>
      <c r="N376" s="224" t="s">
        <v>38</v>
      </c>
      <c r="O376" s="89"/>
      <c r="P376" s="225">
        <f>O376*H376</f>
        <v>0</v>
      </c>
      <c r="Q376" s="225">
        <v>6.9999999999999992E-05</v>
      </c>
      <c r="R376" s="225">
        <f>Q376*H376</f>
        <v>0.00013999999999999998</v>
      </c>
      <c r="S376" s="225">
        <v>0.024</v>
      </c>
      <c r="T376" s="226">
        <f>S376*H376</f>
        <v>0.048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227" t="s">
        <v>223</v>
      </c>
      <c r="AT376" s="227" t="s">
        <v>141</v>
      </c>
      <c r="AU376" s="227" t="s">
        <v>83</v>
      </c>
      <c r="AY376" s="15" t="s">
        <v>138</v>
      </c>
      <c r="BE376" s="228">
        <f>IF(N376="základní",J376,0)</f>
        <v>0</v>
      </c>
      <c r="BF376" s="228">
        <f>IF(N376="snížená",J376,0)</f>
        <v>0</v>
      </c>
      <c r="BG376" s="228">
        <f>IF(N376="zákl. přenesená",J376,0)</f>
        <v>0</v>
      </c>
      <c r="BH376" s="228">
        <f>IF(N376="sníž. přenesená",J376,0)</f>
        <v>0</v>
      </c>
      <c r="BI376" s="228">
        <f>IF(N376="nulová",J376,0)</f>
        <v>0</v>
      </c>
      <c r="BJ376" s="15" t="s">
        <v>81</v>
      </c>
      <c r="BK376" s="228">
        <f>ROUND(I376*H376,2)</f>
        <v>0</v>
      </c>
      <c r="BL376" s="15" t="s">
        <v>223</v>
      </c>
      <c r="BM376" s="227" t="s">
        <v>763</v>
      </c>
    </row>
    <row r="377" s="2" customFormat="1" ht="16.5" customHeight="1">
      <c r="A377" s="36"/>
      <c r="B377" s="37"/>
      <c r="C377" s="216" t="s">
        <v>764</v>
      </c>
      <c r="D377" s="216" t="s">
        <v>141</v>
      </c>
      <c r="E377" s="217" t="s">
        <v>765</v>
      </c>
      <c r="F377" s="218" t="s">
        <v>766</v>
      </c>
      <c r="G377" s="219" t="s">
        <v>160</v>
      </c>
      <c r="H377" s="220">
        <v>1</v>
      </c>
      <c r="I377" s="221"/>
      <c r="J377" s="222">
        <f>ROUND(I377*H377,2)</f>
        <v>0</v>
      </c>
      <c r="K377" s="218" t="s">
        <v>145</v>
      </c>
      <c r="L377" s="42"/>
      <c r="M377" s="223" t="s">
        <v>1</v>
      </c>
      <c r="N377" s="224" t="s">
        <v>38</v>
      </c>
      <c r="O377" s="89"/>
      <c r="P377" s="225">
        <f>O377*H377</f>
        <v>0</v>
      </c>
      <c r="Q377" s="225">
        <v>1E-05</v>
      </c>
      <c r="R377" s="225">
        <f>Q377*H377</f>
        <v>1E-05</v>
      </c>
      <c r="S377" s="225">
        <v>0.028000000000000004</v>
      </c>
      <c r="T377" s="226">
        <f>S377*H377</f>
        <v>0.028000000000000004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227" t="s">
        <v>223</v>
      </c>
      <c r="AT377" s="227" t="s">
        <v>141</v>
      </c>
      <c r="AU377" s="227" t="s">
        <v>83</v>
      </c>
      <c r="AY377" s="15" t="s">
        <v>138</v>
      </c>
      <c r="BE377" s="228">
        <f>IF(N377="základní",J377,0)</f>
        <v>0</v>
      </c>
      <c r="BF377" s="228">
        <f>IF(N377="snížená",J377,0)</f>
        <v>0</v>
      </c>
      <c r="BG377" s="228">
        <f>IF(N377="zákl. přenesená",J377,0)</f>
        <v>0</v>
      </c>
      <c r="BH377" s="228">
        <f>IF(N377="sníž. přenesená",J377,0)</f>
        <v>0</v>
      </c>
      <c r="BI377" s="228">
        <f>IF(N377="nulová",J377,0)</f>
        <v>0</v>
      </c>
      <c r="BJ377" s="15" t="s">
        <v>81</v>
      </c>
      <c r="BK377" s="228">
        <f>ROUND(I377*H377,2)</f>
        <v>0</v>
      </c>
      <c r="BL377" s="15" t="s">
        <v>223</v>
      </c>
      <c r="BM377" s="227" t="s">
        <v>767</v>
      </c>
    </row>
    <row r="378" s="2" customFormat="1" ht="24.15" customHeight="1">
      <c r="A378" s="36"/>
      <c r="B378" s="37"/>
      <c r="C378" s="216" t="s">
        <v>768</v>
      </c>
      <c r="D378" s="216" t="s">
        <v>141</v>
      </c>
      <c r="E378" s="217" t="s">
        <v>769</v>
      </c>
      <c r="F378" s="218" t="s">
        <v>770</v>
      </c>
      <c r="G378" s="219" t="s">
        <v>202</v>
      </c>
      <c r="H378" s="220">
        <v>0.504</v>
      </c>
      <c r="I378" s="221"/>
      <c r="J378" s="222">
        <f>ROUND(I378*H378,2)</f>
        <v>0</v>
      </c>
      <c r="K378" s="218" t="s">
        <v>145</v>
      </c>
      <c r="L378" s="42"/>
      <c r="M378" s="223" t="s">
        <v>1</v>
      </c>
      <c r="N378" s="224" t="s">
        <v>38</v>
      </c>
      <c r="O378" s="89"/>
      <c r="P378" s="225">
        <f>O378*H378</f>
        <v>0</v>
      </c>
      <c r="Q378" s="225">
        <v>0</v>
      </c>
      <c r="R378" s="225">
        <f>Q378*H378</f>
        <v>0</v>
      </c>
      <c r="S378" s="225">
        <v>0</v>
      </c>
      <c r="T378" s="226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227" t="s">
        <v>223</v>
      </c>
      <c r="AT378" s="227" t="s">
        <v>141</v>
      </c>
      <c r="AU378" s="227" t="s">
        <v>83</v>
      </c>
      <c r="AY378" s="15" t="s">
        <v>138</v>
      </c>
      <c r="BE378" s="228">
        <f>IF(N378="základní",J378,0)</f>
        <v>0</v>
      </c>
      <c r="BF378" s="228">
        <f>IF(N378="snížená",J378,0)</f>
        <v>0</v>
      </c>
      <c r="BG378" s="228">
        <f>IF(N378="zákl. přenesená",J378,0)</f>
        <v>0</v>
      </c>
      <c r="BH378" s="228">
        <f>IF(N378="sníž. přenesená",J378,0)</f>
        <v>0</v>
      </c>
      <c r="BI378" s="228">
        <f>IF(N378="nulová",J378,0)</f>
        <v>0</v>
      </c>
      <c r="BJ378" s="15" t="s">
        <v>81</v>
      </c>
      <c r="BK378" s="228">
        <f>ROUND(I378*H378,2)</f>
        <v>0</v>
      </c>
      <c r="BL378" s="15" t="s">
        <v>223</v>
      </c>
      <c r="BM378" s="227" t="s">
        <v>771</v>
      </c>
    </row>
    <row r="379" s="2" customFormat="1" ht="16.5" customHeight="1">
      <c r="A379" s="36"/>
      <c r="B379" s="37"/>
      <c r="C379" s="216" t="s">
        <v>772</v>
      </c>
      <c r="D379" s="216" t="s">
        <v>141</v>
      </c>
      <c r="E379" s="217" t="s">
        <v>773</v>
      </c>
      <c r="F379" s="218" t="s">
        <v>774</v>
      </c>
      <c r="G379" s="219" t="s">
        <v>234</v>
      </c>
      <c r="H379" s="220">
        <v>1</v>
      </c>
      <c r="I379" s="221"/>
      <c r="J379" s="222">
        <f>ROUND(I379*H379,2)</f>
        <v>0</v>
      </c>
      <c r="K379" s="218" t="s">
        <v>1</v>
      </c>
      <c r="L379" s="42"/>
      <c r="M379" s="223" t="s">
        <v>1</v>
      </c>
      <c r="N379" s="224" t="s">
        <v>38</v>
      </c>
      <c r="O379" s="89"/>
      <c r="P379" s="225">
        <f>O379*H379</f>
        <v>0</v>
      </c>
      <c r="Q379" s="225">
        <v>0</v>
      </c>
      <c r="R379" s="225">
        <f>Q379*H379</f>
        <v>0</v>
      </c>
      <c r="S379" s="225">
        <v>0.20748</v>
      </c>
      <c r="T379" s="226">
        <f>S379*H379</f>
        <v>0.20748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227" t="s">
        <v>223</v>
      </c>
      <c r="AT379" s="227" t="s">
        <v>141</v>
      </c>
      <c r="AU379" s="227" t="s">
        <v>83</v>
      </c>
      <c r="AY379" s="15" t="s">
        <v>138</v>
      </c>
      <c r="BE379" s="228">
        <f>IF(N379="základní",J379,0)</f>
        <v>0</v>
      </c>
      <c r="BF379" s="228">
        <f>IF(N379="snížená",J379,0)</f>
        <v>0</v>
      </c>
      <c r="BG379" s="228">
        <f>IF(N379="zákl. přenesená",J379,0)</f>
        <v>0</v>
      </c>
      <c r="BH379" s="228">
        <f>IF(N379="sníž. přenesená",J379,0)</f>
        <v>0</v>
      </c>
      <c r="BI379" s="228">
        <f>IF(N379="nulová",J379,0)</f>
        <v>0</v>
      </c>
      <c r="BJ379" s="15" t="s">
        <v>81</v>
      </c>
      <c r="BK379" s="228">
        <f>ROUND(I379*H379,2)</f>
        <v>0</v>
      </c>
      <c r="BL379" s="15" t="s">
        <v>223</v>
      </c>
      <c r="BM379" s="227" t="s">
        <v>775</v>
      </c>
    </row>
    <row r="380" s="2" customFormat="1" ht="16.5" customHeight="1">
      <c r="A380" s="36"/>
      <c r="B380" s="37"/>
      <c r="C380" s="216" t="s">
        <v>776</v>
      </c>
      <c r="D380" s="216" t="s">
        <v>141</v>
      </c>
      <c r="E380" s="217" t="s">
        <v>777</v>
      </c>
      <c r="F380" s="218" t="s">
        <v>778</v>
      </c>
      <c r="G380" s="219" t="s">
        <v>468</v>
      </c>
      <c r="H380" s="220">
        <v>20</v>
      </c>
      <c r="I380" s="221"/>
      <c r="J380" s="222">
        <f>ROUND(I380*H380,2)</f>
        <v>0</v>
      </c>
      <c r="K380" s="218" t="s">
        <v>145</v>
      </c>
      <c r="L380" s="42"/>
      <c r="M380" s="223" t="s">
        <v>1</v>
      </c>
      <c r="N380" s="224" t="s">
        <v>38</v>
      </c>
      <c r="O380" s="89"/>
      <c r="P380" s="225">
        <f>O380*H380</f>
        <v>0</v>
      </c>
      <c r="Q380" s="225">
        <v>0.00114</v>
      </c>
      <c r="R380" s="225">
        <f>Q380*H380</f>
        <v>0.022800000000000004</v>
      </c>
      <c r="S380" s="225">
        <v>0</v>
      </c>
      <c r="T380" s="226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227" t="s">
        <v>223</v>
      </c>
      <c r="AT380" s="227" t="s">
        <v>141</v>
      </c>
      <c r="AU380" s="227" t="s">
        <v>83</v>
      </c>
      <c r="AY380" s="15" t="s">
        <v>138</v>
      </c>
      <c r="BE380" s="228">
        <f>IF(N380="základní",J380,0)</f>
        <v>0</v>
      </c>
      <c r="BF380" s="228">
        <f>IF(N380="snížená",J380,0)</f>
        <v>0</v>
      </c>
      <c r="BG380" s="228">
        <f>IF(N380="zákl. přenesená",J380,0)</f>
        <v>0</v>
      </c>
      <c r="BH380" s="228">
        <f>IF(N380="sníž. přenesená",J380,0)</f>
        <v>0</v>
      </c>
      <c r="BI380" s="228">
        <f>IF(N380="nulová",J380,0)</f>
        <v>0</v>
      </c>
      <c r="BJ380" s="15" t="s">
        <v>81</v>
      </c>
      <c r="BK380" s="228">
        <f>ROUND(I380*H380,2)</f>
        <v>0</v>
      </c>
      <c r="BL380" s="15" t="s">
        <v>223</v>
      </c>
      <c r="BM380" s="227" t="s">
        <v>779</v>
      </c>
    </row>
    <row r="381" s="13" customFormat="1">
      <c r="A381" s="13"/>
      <c r="B381" s="234"/>
      <c r="C381" s="235"/>
      <c r="D381" s="229" t="s">
        <v>150</v>
      </c>
      <c r="E381" s="236" t="s">
        <v>1</v>
      </c>
      <c r="F381" s="237" t="s">
        <v>780</v>
      </c>
      <c r="G381" s="235"/>
      <c r="H381" s="238">
        <v>20</v>
      </c>
      <c r="I381" s="239"/>
      <c r="J381" s="235"/>
      <c r="K381" s="235"/>
      <c r="L381" s="240"/>
      <c r="M381" s="241"/>
      <c r="N381" s="242"/>
      <c r="O381" s="242"/>
      <c r="P381" s="242"/>
      <c r="Q381" s="242"/>
      <c r="R381" s="242"/>
      <c r="S381" s="242"/>
      <c r="T381" s="24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4" t="s">
        <v>150</v>
      </c>
      <c r="AU381" s="244" t="s">
        <v>83</v>
      </c>
      <c r="AV381" s="13" t="s">
        <v>83</v>
      </c>
      <c r="AW381" s="13" t="s">
        <v>30</v>
      </c>
      <c r="AX381" s="13" t="s">
        <v>81</v>
      </c>
      <c r="AY381" s="244" t="s">
        <v>138</v>
      </c>
    </row>
    <row r="382" s="2" customFormat="1" ht="16.5" customHeight="1">
      <c r="A382" s="36"/>
      <c r="B382" s="37"/>
      <c r="C382" s="245" t="s">
        <v>781</v>
      </c>
      <c r="D382" s="245" t="s">
        <v>242</v>
      </c>
      <c r="E382" s="246" t="s">
        <v>782</v>
      </c>
      <c r="F382" s="247" t="s">
        <v>783</v>
      </c>
      <c r="G382" s="248" t="s">
        <v>617</v>
      </c>
      <c r="H382" s="249">
        <v>20</v>
      </c>
      <c r="I382" s="250"/>
      <c r="J382" s="251">
        <f>ROUND(I382*H382,2)</f>
        <v>0</v>
      </c>
      <c r="K382" s="247" t="s">
        <v>1</v>
      </c>
      <c r="L382" s="252"/>
      <c r="M382" s="253" t="s">
        <v>1</v>
      </c>
      <c r="N382" s="254" t="s">
        <v>38</v>
      </c>
      <c r="O382" s="89"/>
      <c r="P382" s="225">
        <f>O382*H382</f>
        <v>0</v>
      </c>
      <c r="Q382" s="225">
        <v>0.0001</v>
      </c>
      <c r="R382" s="225">
        <f>Q382*H382</f>
        <v>0.002</v>
      </c>
      <c r="S382" s="225">
        <v>0</v>
      </c>
      <c r="T382" s="226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227" t="s">
        <v>245</v>
      </c>
      <c r="AT382" s="227" t="s">
        <v>242</v>
      </c>
      <c r="AU382" s="227" t="s">
        <v>83</v>
      </c>
      <c r="AY382" s="15" t="s">
        <v>138</v>
      </c>
      <c r="BE382" s="228">
        <f>IF(N382="základní",J382,0)</f>
        <v>0</v>
      </c>
      <c r="BF382" s="228">
        <f>IF(N382="snížená",J382,0)</f>
        <v>0</v>
      </c>
      <c r="BG382" s="228">
        <f>IF(N382="zákl. přenesená",J382,0)</f>
        <v>0</v>
      </c>
      <c r="BH382" s="228">
        <f>IF(N382="sníž. přenesená",J382,0)</f>
        <v>0</v>
      </c>
      <c r="BI382" s="228">
        <f>IF(N382="nulová",J382,0)</f>
        <v>0</v>
      </c>
      <c r="BJ382" s="15" t="s">
        <v>81</v>
      </c>
      <c r="BK382" s="228">
        <f>ROUND(I382*H382,2)</f>
        <v>0</v>
      </c>
      <c r="BL382" s="15" t="s">
        <v>223</v>
      </c>
      <c r="BM382" s="227" t="s">
        <v>784</v>
      </c>
    </row>
    <row r="383" s="2" customFormat="1" ht="37.8" customHeight="1">
      <c r="A383" s="36"/>
      <c r="B383" s="37"/>
      <c r="C383" s="216" t="s">
        <v>785</v>
      </c>
      <c r="D383" s="216" t="s">
        <v>141</v>
      </c>
      <c r="E383" s="217" t="s">
        <v>786</v>
      </c>
      <c r="F383" s="218" t="s">
        <v>787</v>
      </c>
      <c r="G383" s="219" t="s">
        <v>468</v>
      </c>
      <c r="H383" s="220">
        <v>2</v>
      </c>
      <c r="I383" s="221"/>
      <c r="J383" s="222">
        <f>ROUND(I383*H383,2)</f>
        <v>0</v>
      </c>
      <c r="K383" s="218" t="s">
        <v>145</v>
      </c>
      <c r="L383" s="42"/>
      <c r="M383" s="223" t="s">
        <v>1</v>
      </c>
      <c r="N383" s="224" t="s">
        <v>38</v>
      </c>
      <c r="O383" s="89"/>
      <c r="P383" s="225">
        <f>O383*H383</f>
        <v>0</v>
      </c>
      <c r="Q383" s="225">
        <v>0.00801</v>
      </c>
      <c r="R383" s="225">
        <f>Q383*H383</f>
        <v>0.016019999999999998</v>
      </c>
      <c r="S383" s="225">
        <v>0</v>
      </c>
      <c r="T383" s="226">
        <f>S383*H383</f>
        <v>0</v>
      </c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R383" s="227" t="s">
        <v>223</v>
      </c>
      <c r="AT383" s="227" t="s">
        <v>141</v>
      </c>
      <c r="AU383" s="227" t="s">
        <v>83</v>
      </c>
      <c r="AY383" s="15" t="s">
        <v>138</v>
      </c>
      <c r="BE383" s="228">
        <f>IF(N383="základní",J383,0)</f>
        <v>0</v>
      </c>
      <c r="BF383" s="228">
        <f>IF(N383="snížená",J383,0)</f>
        <v>0</v>
      </c>
      <c r="BG383" s="228">
        <f>IF(N383="zákl. přenesená",J383,0)</f>
        <v>0</v>
      </c>
      <c r="BH383" s="228">
        <f>IF(N383="sníž. přenesená",J383,0)</f>
        <v>0</v>
      </c>
      <c r="BI383" s="228">
        <f>IF(N383="nulová",J383,0)</f>
        <v>0</v>
      </c>
      <c r="BJ383" s="15" t="s">
        <v>81</v>
      </c>
      <c r="BK383" s="228">
        <f>ROUND(I383*H383,2)</f>
        <v>0</v>
      </c>
      <c r="BL383" s="15" t="s">
        <v>223</v>
      </c>
      <c r="BM383" s="227" t="s">
        <v>788</v>
      </c>
    </row>
    <row r="384" s="13" customFormat="1">
      <c r="A384" s="13"/>
      <c r="B384" s="234"/>
      <c r="C384" s="235"/>
      <c r="D384" s="229" t="s">
        <v>150</v>
      </c>
      <c r="E384" s="236" t="s">
        <v>1</v>
      </c>
      <c r="F384" s="237" t="s">
        <v>789</v>
      </c>
      <c r="G384" s="235"/>
      <c r="H384" s="238">
        <v>2</v>
      </c>
      <c r="I384" s="239"/>
      <c r="J384" s="235"/>
      <c r="K384" s="235"/>
      <c r="L384" s="240"/>
      <c r="M384" s="241"/>
      <c r="N384" s="242"/>
      <c r="O384" s="242"/>
      <c r="P384" s="242"/>
      <c r="Q384" s="242"/>
      <c r="R384" s="242"/>
      <c r="S384" s="242"/>
      <c r="T384" s="24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4" t="s">
        <v>150</v>
      </c>
      <c r="AU384" s="244" t="s">
        <v>83</v>
      </c>
      <c r="AV384" s="13" t="s">
        <v>83</v>
      </c>
      <c r="AW384" s="13" t="s">
        <v>30</v>
      </c>
      <c r="AX384" s="13" t="s">
        <v>81</v>
      </c>
      <c r="AY384" s="244" t="s">
        <v>138</v>
      </c>
    </row>
    <row r="385" s="2" customFormat="1" ht="44.25" customHeight="1">
      <c r="A385" s="36"/>
      <c r="B385" s="37"/>
      <c r="C385" s="216" t="s">
        <v>790</v>
      </c>
      <c r="D385" s="216" t="s">
        <v>141</v>
      </c>
      <c r="E385" s="217" t="s">
        <v>791</v>
      </c>
      <c r="F385" s="218" t="s">
        <v>792</v>
      </c>
      <c r="G385" s="219" t="s">
        <v>160</v>
      </c>
      <c r="H385" s="220">
        <v>1</v>
      </c>
      <c r="I385" s="221"/>
      <c r="J385" s="222">
        <f>ROUND(I385*H385,2)</f>
        <v>0</v>
      </c>
      <c r="K385" s="218" t="s">
        <v>1</v>
      </c>
      <c r="L385" s="42"/>
      <c r="M385" s="223" t="s">
        <v>1</v>
      </c>
      <c r="N385" s="224" t="s">
        <v>38</v>
      </c>
      <c r="O385" s="89"/>
      <c r="P385" s="225">
        <f>O385*H385</f>
        <v>0</v>
      </c>
      <c r="Q385" s="225">
        <v>0.005</v>
      </c>
      <c r="R385" s="225">
        <f>Q385*H385</f>
        <v>0.005</v>
      </c>
      <c r="S385" s="225">
        <v>0</v>
      </c>
      <c r="T385" s="226">
        <f>S385*H385</f>
        <v>0</v>
      </c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R385" s="227" t="s">
        <v>223</v>
      </c>
      <c r="AT385" s="227" t="s">
        <v>141</v>
      </c>
      <c r="AU385" s="227" t="s">
        <v>83</v>
      </c>
      <c r="AY385" s="15" t="s">
        <v>138</v>
      </c>
      <c r="BE385" s="228">
        <f>IF(N385="základní",J385,0)</f>
        <v>0</v>
      </c>
      <c r="BF385" s="228">
        <f>IF(N385="snížená",J385,0)</f>
        <v>0</v>
      </c>
      <c r="BG385" s="228">
        <f>IF(N385="zákl. přenesená",J385,0)</f>
        <v>0</v>
      </c>
      <c r="BH385" s="228">
        <f>IF(N385="sníž. přenesená",J385,0)</f>
        <v>0</v>
      </c>
      <c r="BI385" s="228">
        <f>IF(N385="nulová",J385,0)</f>
        <v>0</v>
      </c>
      <c r="BJ385" s="15" t="s">
        <v>81</v>
      </c>
      <c r="BK385" s="228">
        <f>ROUND(I385*H385,2)</f>
        <v>0</v>
      </c>
      <c r="BL385" s="15" t="s">
        <v>223</v>
      </c>
      <c r="BM385" s="227" t="s">
        <v>793</v>
      </c>
    </row>
    <row r="386" s="13" customFormat="1">
      <c r="A386" s="13"/>
      <c r="B386" s="234"/>
      <c r="C386" s="235"/>
      <c r="D386" s="229" t="s">
        <v>150</v>
      </c>
      <c r="E386" s="236" t="s">
        <v>1</v>
      </c>
      <c r="F386" s="237" t="s">
        <v>266</v>
      </c>
      <c r="G386" s="235"/>
      <c r="H386" s="238">
        <v>1</v>
      </c>
      <c r="I386" s="239"/>
      <c r="J386" s="235"/>
      <c r="K386" s="235"/>
      <c r="L386" s="240"/>
      <c r="M386" s="241"/>
      <c r="N386" s="242"/>
      <c r="O386" s="242"/>
      <c r="P386" s="242"/>
      <c r="Q386" s="242"/>
      <c r="R386" s="242"/>
      <c r="S386" s="242"/>
      <c r="T386" s="24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4" t="s">
        <v>150</v>
      </c>
      <c r="AU386" s="244" t="s">
        <v>83</v>
      </c>
      <c r="AV386" s="13" t="s">
        <v>83</v>
      </c>
      <c r="AW386" s="13" t="s">
        <v>30</v>
      </c>
      <c r="AX386" s="13" t="s">
        <v>81</v>
      </c>
      <c r="AY386" s="244" t="s">
        <v>138</v>
      </c>
    </row>
    <row r="387" s="2" customFormat="1" ht="33" customHeight="1">
      <c r="A387" s="36"/>
      <c r="B387" s="37"/>
      <c r="C387" s="216" t="s">
        <v>794</v>
      </c>
      <c r="D387" s="216" t="s">
        <v>141</v>
      </c>
      <c r="E387" s="217" t="s">
        <v>795</v>
      </c>
      <c r="F387" s="218" t="s">
        <v>796</v>
      </c>
      <c r="G387" s="219" t="s">
        <v>160</v>
      </c>
      <c r="H387" s="220">
        <v>1</v>
      </c>
      <c r="I387" s="221"/>
      <c r="J387" s="222">
        <f>ROUND(I387*H387,2)</f>
        <v>0</v>
      </c>
      <c r="K387" s="218" t="s">
        <v>1</v>
      </c>
      <c r="L387" s="42"/>
      <c r="M387" s="223" t="s">
        <v>1</v>
      </c>
      <c r="N387" s="224" t="s">
        <v>38</v>
      </c>
      <c r="O387" s="89"/>
      <c r="P387" s="225">
        <f>O387*H387</f>
        <v>0</v>
      </c>
      <c r="Q387" s="225">
        <v>0.005</v>
      </c>
      <c r="R387" s="225">
        <f>Q387*H387</f>
        <v>0.005</v>
      </c>
      <c r="S387" s="225">
        <v>0</v>
      </c>
      <c r="T387" s="226">
        <f>S387*H387</f>
        <v>0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227" t="s">
        <v>223</v>
      </c>
      <c r="AT387" s="227" t="s">
        <v>141</v>
      </c>
      <c r="AU387" s="227" t="s">
        <v>83</v>
      </c>
      <c r="AY387" s="15" t="s">
        <v>138</v>
      </c>
      <c r="BE387" s="228">
        <f>IF(N387="základní",J387,0)</f>
        <v>0</v>
      </c>
      <c r="BF387" s="228">
        <f>IF(N387="snížená",J387,0)</f>
        <v>0</v>
      </c>
      <c r="BG387" s="228">
        <f>IF(N387="zákl. přenesená",J387,0)</f>
        <v>0</v>
      </c>
      <c r="BH387" s="228">
        <f>IF(N387="sníž. přenesená",J387,0)</f>
        <v>0</v>
      </c>
      <c r="BI387" s="228">
        <f>IF(N387="nulová",J387,0)</f>
        <v>0</v>
      </c>
      <c r="BJ387" s="15" t="s">
        <v>81</v>
      </c>
      <c r="BK387" s="228">
        <f>ROUND(I387*H387,2)</f>
        <v>0</v>
      </c>
      <c r="BL387" s="15" t="s">
        <v>223</v>
      </c>
      <c r="BM387" s="227" t="s">
        <v>797</v>
      </c>
    </row>
    <row r="388" s="2" customFormat="1" ht="66.75" customHeight="1">
      <c r="A388" s="36"/>
      <c r="B388" s="37"/>
      <c r="C388" s="216" t="s">
        <v>798</v>
      </c>
      <c r="D388" s="216" t="s">
        <v>141</v>
      </c>
      <c r="E388" s="217" t="s">
        <v>799</v>
      </c>
      <c r="F388" s="218" t="s">
        <v>800</v>
      </c>
      <c r="G388" s="219" t="s">
        <v>595</v>
      </c>
      <c r="H388" s="220">
        <v>1</v>
      </c>
      <c r="I388" s="221"/>
      <c r="J388" s="222">
        <f>ROUND(I388*H388,2)</f>
        <v>0</v>
      </c>
      <c r="K388" s="218" t="s">
        <v>1</v>
      </c>
      <c r="L388" s="42"/>
      <c r="M388" s="223" t="s">
        <v>1</v>
      </c>
      <c r="N388" s="224" t="s">
        <v>38</v>
      </c>
      <c r="O388" s="89"/>
      <c r="P388" s="225">
        <f>O388*H388</f>
        <v>0</v>
      </c>
      <c r="Q388" s="225">
        <v>0</v>
      </c>
      <c r="R388" s="225">
        <f>Q388*H388</f>
        <v>0</v>
      </c>
      <c r="S388" s="225">
        <v>0</v>
      </c>
      <c r="T388" s="226">
        <f>S388*H388</f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227" t="s">
        <v>223</v>
      </c>
      <c r="AT388" s="227" t="s">
        <v>141</v>
      </c>
      <c r="AU388" s="227" t="s">
        <v>83</v>
      </c>
      <c r="AY388" s="15" t="s">
        <v>138</v>
      </c>
      <c r="BE388" s="228">
        <f>IF(N388="základní",J388,0)</f>
        <v>0</v>
      </c>
      <c r="BF388" s="228">
        <f>IF(N388="snížená",J388,0)</f>
        <v>0</v>
      </c>
      <c r="BG388" s="228">
        <f>IF(N388="zákl. přenesená",J388,0)</f>
        <v>0</v>
      </c>
      <c r="BH388" s="228">
        <f>IF(N388="sníž. přenesená",J388,0)</f>
        <v>0</v>
      </c>
      <c r="BI388" s="228">
        <f>IF(N388="nulová",J388,0)</f>
        <v>0</v>
      </c>
      <c r="BJ388" s="15" t="s">
        <v>81</v>
      </c>
      <c r="BK388" s="228">
        <f>ROUND(I388*H388,2)</f>
        <v>0</v>
      </c>
      <c r="BL388" s="15" t="s">
        <v>223</v>
      </c>
      <c r="BM388" s="227" t="s">
        <v>801</v>
      </c>
    </row>
    <row r="389" s="13" customFormat="1">
      <c r="A389" s="13"/>
      <c r="B389" s="234"/>
      <c r="C389" s="235"/>
      <c r="D389" s="229" t="s">
        <v>150</v>
      </c>
      <c r="E389" s="236" t="s">
        <v>1</v>
      </c>
      <c r="F389" s="237" t="s">
        <v>266</v>
      </c>
      <c r="G389" s="235"/>
      <c r="H389" s="238">
        <v>1</v>
      </c>
      <c r="I389" s="239"/>
      <c r="J389" s="235"/>
      <c r="K389" s="235"/>
      <c r="L389" s="240"/>
      <c r="M389" s="241"/>
      <c r="N389" s="242"/>
      <c r="O389" s="242"/>
      <c r="P389" s="242"/>
      <c r="Q389" s="242"/>
      <c r="R389" s="242"/>
      <c r="S389" s="242"/>
      <c r="T389" s="24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4" t="s">
        <v>150</v>
      </c>
      <c r="AU389" s="244" t="s">
        <v>83</v>
      </c>
      <c r="AV389" s="13" t="s">
        <v>83</v>
      </c>
      <c r="AW389" s="13" t="s">
        <v>30</v>
      </c>
      <c r="AX389" s="13" t="s">
        <v>81</v>
      </c>
      <c r="AY389" s="244" t="s">
        <v>138</v>
      </c>
    </row>
    <row r="390" s="2" customFormat="1" ht="33" customHeight="1">
      <c r="A390" s="36"/>
      <c r="B390" s="37"/>
      <c r="C390" s="216" t="s">
        <v>802</v>
      </c>
      <c r="D390" s="216" t="s">
        <v>141</v>
      </c>
      <c r="E390" s="217" t="s">
        <v>803</v>
      </c>
      <c r="F390" s="218" t="s">
        <v>804</v>
      </c>
      <c r="G390" s="219" t="s">
        <v>468</v>
      </c>
      <c r="H390" s="220">
        <v>1</v>
      </c>
      <c r="I390" s="221"/>
      <c r="J390" s="222">
        <f>ROUND(I390*H390,2)</f>
        <v>0</v>
      </c>
      <c r="K390" s="218" t="s">
        <v>145</v>
      </c>
      <c r="L390" s="42"/>
      <c r="M390" s="223" t="s">
        <v>1</v>
      </c>
      <c r="N390" s="224" t="s">
        <v>38</v>
      </c>
      <c r="O390" s="89"/>
      <c r="P390" s="225">
        <f>O390*H390</f>
        <v>0</v>
      </c>
      <c r="Q390" s="225">
        <v>0.00328</v>
      </c>
      <c r="R390" s="225">
        <f>Q390*H390</f>
        <v>0.00328</v>
      </c>
      <c r="S390" s="225">
        <v>0</v>
      </c>
      <c r="T390" s="226">
        <f>S390*H390</f>
        <v>0</v>
      </c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R390" s="227" t="s">
        <v>223</v>
      </c>
      <c r="AT390" s="227" t="s">
        <v>141</v>
      </c>
      <c r="AU390" s="227" t="s">
        <v>83</v>
      </c>
      <c r="AY390" s="15" t="s">
        <v>138</v>
      </c>
      <c r="BE390" s="228">
        <f>IF(N390="základní",J390,0)</f>
        <v>0</v>
      </c>
      <c r="BF390" s="228">
        <f>IF(N390="snížená",J390,0)</f>
        <v>0</v>
      </c>
      <c r="BG390" s="228">
        <f>IF(N390="zákl. přenesená",J390,0)</f>
        <v>0</v>
      </c>
      <c r="BH390" s="228">
        <f>IF(N390="sníž. přenesená",J390,0)</f>
        <v>0</v>
      </c>
      <c r="BI390" s="228">
        <f>IF(N390="nulová",J390,0)</f>
        <v>0</v>
      </c>
      <c r="BJ390" s="15" t="s">
        <v>81</v>
      </c>
      <c r="BK390" s="228">
        <f>ROUND(I390*H390,2)</f>
        <v>0</v>
      </c>
      <c r="BL390" s="15" t="s">
        <v>223</v>
      </c>
      <c r="BM390" s="227" t="s">
        <v>805</v>
      </c>
    </row>
    <row r="391" s="13" customFormat="1">
      <c r="A391" s="13"/>
      <c r="B391" s="234"/>
      <c r="C391" s="235"/>
      <c r="D391" s="229" t="s">
        <v>150</v>
      </c>
      <c r="E391" s="236" t="s">
        <v>1</v>
      </c>
      <c r="F391" s="237" t="s">
        <v>343</v>
      </c>
      <c r="G391" s="235"/>
      <c r="H391" s="238">
        <v>1</v>
      </c>
      <c r="I391" s="239"/>
      <c r="J391" s="235"/>
      <c r="K391" s="235"/>
      <c r="L391" s="240"/>
      <c r="M391" s="241"/>
      <c r="N391" s="242"/>
      <c r="O391" s="242"/>
      <c r="P391" s="242"/>
      <c r="Q391" s="242"/>
      <c r="R391" s="242"/>
      <c r="S391" s="242"/>
      <c r="T391" s="24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4" t="s">
        <v>150</v>
      </c>
      <c r="AU391" s="244" t="s">
        <v>83</v>
      </c>
      <c r="AV391" s="13" t="s">
        <v>83</v>
      </c>
      <c r="AW391" s="13" t="s">
        <v>30</v>
      </c>
      <c r="AX391" s="13" t="s">
        <v>81</v>
      </c>
      <c r="AY391" s="244" t="s">
        <v>138</v>
      </c>
    </row>
    <row r="392" s="2" customFormat="1" ht="33" customHeight="1">
      <c r="A392" s="36"/>
      <c r="B392" s="37"/>
      <c r="C392" s="216" t="s">
        <v>806</v>
      </c>
      <c r="D392" s="216" t="s">
        <v>141</v>
      </c>
      <c r="E392" s="217" t="s">
        <v>807</v>
      </c>
      <c r="F392" s="218" t="s">
        <v>808</v>
      </c>
      <c r="G392" s="219" t="s">
        <v>468</v>
      </c>
      <c r="H392" s="220">
        <v>1</v>
      </c>
      <c r="I392" s="221"/>
      <c r="J392" s="222">
        <f>ROUND(I392*H392,2)</f>
        <v>0</v>
      </c>
      <c r="K392" s="218" t="s">
        <v>145</v>
      </c>
      <c r="L392" s="42"/>
      <c r="M392" s="223" t="s">
        <v>1</v>
      </c>
      <c r="N392" s="224" t="s">
        <v>38</v>
      </c>
      <c r="O392" s="89"/>
      <c r="P392" s="225">
        <f>O392*H392</f>
        <v>0</v>
      </c>
      <c r="Q392" s="225">
        <v>0.0065900000000000008</v>
      </c>
      <c r="R392" s="225">
        <f>Q392*H392</f>
        <v>0.0065900000000000008</v>
      </c>
      <c r="S392" s="225">
        <v>0</v>
      </c>
      <c r="T392" s="226">
        <f>S392*H392</f>
        <v>0</v>
      </c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R392" s="227" t="s">
        <v>223</v>
      </c>
      <c r="AT392" s="227" t="s">
        <v>141</v>
      </c>
      <c r="AU392" s="227" t="s">
        <v>83</v>
      </c>
      <c r="AY392" s="15" t="s">
        <v>138</v>
      </c>
      <c r="BE392" s="228">
        <f>IF(N392="základní",J392,0)</f>
        <v>0</v>
      </c>
      <c r="BF392" s="228">
        <f>IF(N392="snížená",J392,0)</f>
        <v>0</v>
      </c>
      <c r="BG392" s="228">
        <f>IF(N392="zákl. přenesená",J392,0)</f>
        <v>0</v>
      </c>
      <c r="BH392" s="228">
        <f>IF(N392="sníž. přenesená",J392,0)</f>
        <v>0</v>
      </c>
      <c r="BI392" s="228">
        <f>IF(N392="nulová",J392,0)</f>
        <v>0</v>
      </c>
      <c r="BJ392" s="15" t="s">
        <v>81</v>
      </c>
      <c r="BK392" s="228">
        <f>ROUND(I392*H392,2)</f>
        <v>0</v>
      </c>
      <c r="BL392" s="15" t="s">
        <v>223</v>
      </c>
      <c r="BM392" s="227" t="s">
        <v>809</v>
      </c>
    </row>
    <row r="393" s="2" customFormat="1">
      <c r="A393" s="36"/>
      <c r="B393" s="37"/>
      <c r="C393" s="38"/>
      <c r="D393" s="229" t="s">
        <v>148</v>
      </c>
      <c r="E393" s="38"/>
      <c r="F393" s="230" t="s">
        <v>810</v>
      </c>
      <c r="G393" s="38"/>
      <c r="H393" s="38"/>
      <c r="I393" s="231"/>
      <c r="J393" s="38"/>
      <c r="K393" s="38"/>
      <c r="L393" s="42"/>
      <c r="M393" s="232"/>
      <c r="N393" s="233"/>
      <c r="O393" s="89"/>
      <c r="P393" s="89"/>
      <c r="Q393" s="89"/>
      <c r="R393" s="89"/>
      <c r="S393" s="89"/>
      <c r="T393" s="90"/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T393" s="15" t="s">
        <v>148</v>
      </c>
      <c r="AU393" s="15" t="s">
        <v>83</v>
      </c>
    </row>
    <row r="394" s="13" customFormat="1">
      <c r="A394" s="13"/>
      <c r="B394" s="234"/>
      <c r="C394" s="235"/>
      <c r="D394" s="229" t="s">
        <v>150</v>
      </c>
      <c r="E394" s="236" t="s">
        <v>1</v>
      </c>
      <c r="F394" s="237" t="s">
        <v>811</v>
      </c>
      <c r="G394" s="235"/>
      <c r="H394" s="238">
        <v>1</v>
      </c>
      <c r="I394" s="239"/>
      <c r="J394" s="235"/>
      <c r="K394" s="235"/>
      <c r="L394" s="240"/>
      <c r="M394" s="241"/>
      <c r="N394" s="242"/>
      <c r="O394" s="242"/>
      <c r="P394" s="242"/>
      <c r="Q394" s="242"/>
      <c r="R394" s="242"/>
      <c r="S394" s="242"/>
      <c r="T394" s="24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4" t="s">
        <v>150</v>
      </c>
      <c r="AU394" s="244" t="s">
        <v>83</v>
      </c>
      <c r="AV394" s="13" t="s">
        <v>83</v>
      </c>
      <c r="AW394" s="13" t="s">
        <v>30</v>
      </c>
      <c r="AX394" s="13" t="s">
        <v>81</v>
      </c>
      <c r="AY394" s="244" t="s">
        <v>138</v>
      </c>
    </row>
    <row r="395" s="2" customFormat="1" ht="33" customHeight="1">
      <c r="A395" s="36"/>
      <c r="B395" s="37"/>
      <c r="C395" s="216" t="s">
        <v>812</v>
      </c>
      <c r="D395" s="216" t="s">
        <v>141</v>
      </c>
      <c r="E395" s="217" t="s">
        <v>813</v>
      </c>
      <c r="F395" s="218" t="s">
        <v>814</v>
      </c>
      <c r="G395" s="219" t="s">
        <v>468</v>
      </c>
      <c r="H395" s="220">
        <v>2</v>
      </c>
      <c r="I395" s="221"/>
      <c r="J395" s="222">
        <f>ROUND(I395*H395,2)</f>
        <v>0</v>
      </c>
      <c r="K395" s="218" t="s">
        <v>145</v>
      </c>
      <c r="L395" s="42"/>
      <c r="M395" s="223" t="s">
        <v>1</v>
      </c>
      <c r="N395" s="224" t="s">
        <v>38</v>
      </c>
      <c r="O395" s="89"/>
      <c r="P395" s="225">
        <f>O395*H395</f>
        <v>0</v>
      </c>
      <c r="Q395" s="225">
        <v>0.013539999999999998</v>
      </c>
      <c r="R395" s="225">
        <f>Q395*H395</f>
        <v>0.02708</v>
      </c>
      <c r="S395" s="225">
        <v>0</v>
      </c>
      <c r="T395" s="226">
        <f>S395*H395</f>
        <v>0</v>
      </c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R395" s="227" t="s">
        <v>223</v>
      </c>
      <c r="AT395" s="227" t="s">
        <v>141</v>
      </c>
      <c r="AU395" s="227" t="s">
        <v>83</v>
      </c>
      <c r="AY395" s="15" t="s">
        <v>138</v>
      </c>
      <c r="BE395" s="228">
        <f>IF(N395="základní",J395,0)</f>
        <v>0</v>
      </c>
      <c r="BF395" s="228">
        <f>IF(N395="snížená",J395,0)</f>
        <v>0</v>
      </c>
      <c r="BG395" s="228">
        <f>IF(N395="zákl. přenesená",J395,0)</f>
        <v>0</v>
      </c>
      <c r="BH395" s="228">
        <f>IF(N395="sníž. přenesená",J395,0)</f>
        <v>0</v>
      </c>
      <c r="BI395" s="228">
        <f>IF(N395="nulová",J395,0)</f>
        <v>0</v>
      </c>
      <c r="BJ395" s="15" t="s">
        <v>81</v>
      </c>
      <c r="BK395" s="228">
        <f>ROUND(I395*H395,2)</f>
        <v>0</v>
      </c>
      <c r="BL395" s="15" t="s">
        <v>223</v>
      </c>
      <c r="BM395" s="227" t="s">
        <v>815</v>
      </c>
    </row>
    <row r="396" s="2" customFormat="1">
      <c r="A396" s="36"/>
      <c r="B396" s="37"/>
      <c r="C396" s="38"/>
      <c r="D396" s="229" t="s">
        <v>148</v>
      </c>
      <c r="E396" s="38"/>
      <c r="F396" s="230" t="s">
        <v>816</v>
      </c>
      <c r="G396" s="38"/>
      <c r="H396" s="38"/>
      <c r="I396" s="231"/>
      <c r="J396" s="38"/>
      <c r="K396" s="38"/>
      <c r="L396" s="42"/>
      <c r="M396" s="232"/>
      <c r="N396" s="233"/>
      <c r="O396" s="89"/>
      <c r="P396" s="89"/>
      <c r="Q396" s="89"/>
      <c r="R396" s="89"/>
      <c r="S396" s="89"/>
      <c r="T396" s="90"/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T396" s="15" t="s">
        <v>148</v>
      </c>
      <c r="AU396" s="15" t="s">
        <v>83</v>
      </c>
    </row>
    <row r="397" s="13" customFormat="1">
      <c r="A397" s="13"/>
      <c r="B397" s="234"/>
      <c r="C397" s="235"/>
      <c r="D397" s="229" t="s">
        <v>150</v>
      </c>
      <c r="E397" s="236" t="s">
        <v>1</v>
      </c>
      <c r="F397" s="237" t="s">
        <v>261</v>
      </c>
      <c r="G397" s="235"/>
      <c r="H397" s="238">
        <v>2</v>
      </c>
      <c r="I397" s="239"/>
      <c r="J397" s="235"/>
      <c r="K397" s="235"/>
      <c r="L397" s="240"/>
      <c r="M397" s="241"/>
      <c r="N397" s="242"/>
      <c r="O397" s="242"/>
      <c r="P397" s="242"/>
      <c r="Q397" s="242"/>
      <c r="R397" s="242"/>
      <c r="S397" s="242"/>
      <c r="T397" s="24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4" t="s">
        <v>150</v>
      </c>
      <c r="AU397" s="244" t="s">
        <v>83</v>
      </c>
      <c r="AV397" s="13" t="s">
        <v>83</v>
      </c>
      <c r="AW397" s="13" t="s">
        <v>30</v>
      </c>
      <c r="AX397" s="13" t="s">
        <v>81</v>
      </c>
      <c r="AY397" s="244" t="s">
        <v>138</v>
      </c>
    </row>
    <row r="398" s="2" customFormat="1" ht="33" customHeight="1">
      <c r="A398" s="36"/>
      <c r="B398" s="37"/>
      <c r="C398" s="216" t="s">
        <v>817</v>
      </c>
      <c r="D398" s="216" t="s">
        <v>141</v>
      </c>
      <c r="E398" s="217" t="s">
        <v>818</v>
      </c>
      <c r="F398" s="218" t="s">
        <v>819</v>
      </c>
      <c r="G398" s="219" t="s">
        <v>468</v>
      </c>
      <c r="H398" s="220">
        <v>3</v>
      </c>
      <c r="I398" s="221"/>
      <c r="J398" s="222">
        <f>ROUND(I398*H398,2)</f>
        <v>0</v>
      </c>
      <c r="K398" s="218" t="s">
        <v>145</v>
      </c>
      <c r="L398" s="42"/>
      <c r="M398" s="223" t="s">
        <v>1</v>
      </c>
      <c r="N398" s="224" t="s">
        <v>38</v>
      </c>
      <c r="O398" s="89"/>
      <c r="P398" s="225">
        <f>O398*H398</f>
        <v>0</v>
      </c>
      <c r="Q398" s="225">
        <v>0.02154</v>
      </c>
      <c r="R398" s="225">
        <f>Q398*H398</f>
        <v>0.06462</v>
      </c>
      <c r="S398" s="225">
        <v>0</v>
      </c>
      <c r="T398" s="226">
        <f>S398*H398</f>
        <v>0</v>
      </c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R398" s="227" t="s">
        <v>223</v>
      </c>
      <c r="AT398" s="227" t="s">
        <v>141</v>
      </c>
      <c r="AU398" s="227" t="s">
        <v>83</v>
      </c>
      <c r="AY398" s="15" t="s">
        <v>138</v>
      </c>
      <c r="BE398" s="228">
        <f>IF(N398="základní",J398,0)</f>
        <v>0</v>
      </c>
      <c r="BF398" s="228">
        <f>IF(N398="snížená",J398,0)</f>
        <v>0</v>
      </c>
      <c r="BG398" s="228">
        <f>IF(N398="zákl. přenesená",J398,0)</f>
        <v>0</v>
      </c>
      <c r="BH398" s="228">
        <f>IF(N398="sníž. přenesená",J398,0)</f>
        <v>0</v>
      </c>
      <c r="BI398" s="228">
        <f>IF(N398="nulová",J398,0)</f>
        <v>0</v>
      </c>
      <c r="BJ398" s="15" t="s">
        <v>81</v>
      </c>
      <c r="BK398" s="228">
        <f>ROUND(I398*H398,2)</f>
        <v>0</v>
      </c>
      <c r="BL398" s="15" t="s">
        <v>223</v>
      </c>
      <c r="BM398" s="227" t="s">
        <v>820</v>
      </c>
    </row>
    <row r="399" s="2" customFormat="1">
      <c r="A399" s="36"/>
      <c r="B399" s="37"/>
      <c r="C399" s="38"/>
      <c r="D399" s="229" t="s">
        <v>148</v>
      </c>
      <c r="E399" s="38"/>
      <c r="F399" s="230" t="s">
        <v>821</v>
      </c>
      <c r="G399" s="38"/>
      <c r="H399" s="38"/>
      <c r="I399" s="231"/>
      <c r="J399" s="38"/>
      <c r="K399" s="38"/>
      <c r="L399" s="42"/>
      <c r="M399" s="232"/>
      <c r="N399" s="233"/>
      <c r="O399" s="89"/>
      <c r="P399" s="89"/>
      <c r="Q399" s="89"/>
      <c r="R399" s="89"/>
      <c r="S399" s="89"/>
      <c r="T399" s="90"/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T399" s="15" t="s">
        <v>148</v>
      </c>
      <c r="AU399" s="15" t="s">
        <v>83</v>
      </c>
    </row>
    <row r="400" s="13" customFormat="1">
      <c r="A400" s="13"/>
      <c r="B400" s="234"/>
      <c r="C400" s="235"/>
      <c r="D400" s="229" t="s">
        <v>150</v>
      </c>
      <c r="E400" s="236" t="s">
        <v>1</v>
      </c>
      <c r="F400" s="237" t="s">
        <v>276</v>
      </c>
      <c r="G400" s="235"/>
      <c r="H400" s="238">
        <v>3</v>
      </c>
      <c r="I400" s="239"/>
      <c r="J400" s="235"/>
      <c r="K400" s="235"/>
      <c r="L400" s="240"/>
      <c r="M400" s="241"/>
      <c r="N400" s="242"/>
      <c r="O400" s="242"/>
      <c r="P400" s="242"/>
      <c r="Q400" s="242"/>
      <c r="R400" s="242"/>
      <c r="S400" s="242"/>
      <c r="T400" s="24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4" t="s">
        <v>150</v>
      </c>
      <c r="AU400" s="244" t="s">
        <v>83</v>
      </c>
      <c r="AV400" s="13" t="s">
        <v>83</v>
      </c>
      <c r="AW400" s="13" t="s">
        <v>30</v>
      </c>
      <c r="AX400" s="13" t="s">
        <v>81</v>
      </c>
      <c r="AY400" s="244" t="s">
        <v>138</v>
      </c>
    </row>
    <row r="401" s="2" customFormat="1" ht="33" customHeight="1">
      <c r="A401" s="36"/>
      <c r="B401" s="37"/>
      <c r="C401" s="216" t="s">
        <v>822</v>
      </c>
      <c r="D401" s="216" t="s">
        <v>141</v>
      </c>
      <c r="E401" s="217" t="s">
        <v>823</v>
      </c>
      <c r="F401" s="218" t="s">
        <v>824</v>
      </c>
      <c r="G401" s="219" t="s">
        <v>468</v>
      </c>
      <c r="H401" s="220">
        <v>1</v>
      </c>
      <c r="I401" s="221"/>
      <c r="J401" s="222">
        <f>ROUND(I401*H401,2)</f>
        <v>0</v>
      </c>
      <c r="K401" s="218" t="s">
        <v>145</v>
      </c>
      <c r="L401" s="42"/>
      <c r="M401" s="223" t="s">
        <v>1</v>
      </c>
      <c r="N401" s="224" t="s">
        <v>38</v>
      </c>
      <c r="O401" s="89"/>
      <c r="P401" s="225">
        <f>O401*H401</f>
        <v>0</v>
      </c>
      <c r="Q401" s="225">
        <v>0.02376</v>
      </c>
      <c r="R401" s="225">
        <f>Q401*H401</f>
        <v>0.02376</v>
      </c>
      <c r="S401" s="225">
        <v>0</v>
      </c>
      <c r="T401" s="226">
        <f>S401*H401</f>
        <v>0</v>
      </c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R401" s="227" t="s">
        <v>223</v>
      </c>
      <c r="AT401" s="227" t="s">
        <v>141</v>
      </c>
      <c r="AU401" s="227" t="s">
        <v>83</v>
      </c>
      <c r="AY401" s="15" t="s">
        <v>138</v>
      </c>
      <c r="BE401" s="228">
        <f>IF(N401="základní",J401,0)</f>
        <v>0</v>
      </c>
      <c r="BF401" s="228">
        <f>IF(N401="snížená",J401,0)</f>
        <v>0</v>
      </c>
      <c r="BG401" s="228">
        <f>IF(N401="zákl. přenesená",J401,0)</f>
        <v>0</v>
      </c>
      <c r="BH401" s="228">
        <f>IF(N401="sníž. přenesená",J401,0)</f>
        <v>0</v>
      </c>
      <c r="BI401" s="228">
        <f>IF(N401="nulová",J401,0)</f>
        <v>0</v>
      </c>
      <c r="BJ401" s="15" t="s">
        <v>81</v>
      </c>
      <c r="BK401" s="228">
        <f>ROUND(I401*H401,2)</f>
        <v>0</v>
      </c>
      <c r="BL401" s="15" t="s">
        <v>223</v>
      </c>
      <c r="BM401" s="227" t="s">
        <v>825</v>
      </c>
    </row>
    <row r="402" s="2" customFormat="1">
      <c r="A402" s="36"/>
      <c r="B402" s="37"/>
      <c r="C402" s="38"/>
      <c r="D402" s="229" t="s">
        <v>148</v>
      </c>
      <c r="E402" s="38"/>
      <c r="F402" s="230" t="s">
        <v>826</v>
      </c>
      <c r="G402" s="38"/>
      <c r="H402" s="38"/>
      <c r="I402" s="231"/>
      <c r="J402" s="38"/>
      <c r="K402" s="38"/>
      <c r="L402" s="42"/>
      <c r="M402" s="232"/>
      <c r="N402" s="233"/>
      <c r="O402" s="89"/>
      <c r="P402" s="89"/>
      <c r="Q402" s="89"/>
      <c r="R402" s="89"/>
      <c r="S402" s="89"/>
      <c r="T402" s="90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T402" s="15" t="s">
        <v>148</v>
      </c>
      <c r="AU402" s="15" t="s">
        <v>83</v>
      </c>
    </row>
    <row r="403" s="13" customFormat="1">
      <c r="A403" s="13"/>
      <c r="B403" s="234"/>
      <c r="C403" s="235"/>
      <c r="D403" s="229" t="s">
        <v>150</v>
      </c>
      <c r="E403" s="236" t="s">
        <v>1</v>
      </c>
      <c r="F403" s="237" t="s">
        <v>266</v>
      </c>
      <c r="G403" s="235"/>
      <c r="H403" s="238">
        <v>1</v>
      </c>
      <c r="I403" s="239"/>
      <c r="J403" s="235"/>
      <c r="K403" s="235"/>
      <c r="L403" s="240"/>
      <c r="M403" s="241"/>
      <c r="N403" s="242"/>
      <c r="O403" s="242"/>
      <c r="P403" s="242"/>
      <c r="Q403" s="242"/>
      <c r="R403" s="242"/>
      <c r="S403" s="242"/>
      <c r="T403" s="24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4" t="s">
        <v>150</v>
      </c>
      <c r="AU403" s="244" t="s">
        <v>83</v>
      </c>
      <c r="AV403" s="13" t="s">
        <v>83</v>
      </c>
      <c r="AW403" s="13" t="s">
        <v>30</v>
      </c>
      <c r="AX403" s="13" t="s">
        <v>81</v>
      </c>
      <c r="AY403" s="244" t="s">
        <v>138</v>
      </c>
    </row>
    <row r="404" s="2" customFormat="1" ht="33" customHeight="1">
      <c r="A404" s="36"/>
      <c r="B404" s="37"/>
      <c r="C404" s="216" t="s">
        <v>827</v>
      </c>
      <c r="D404" s="216" t="s">
        <v>141</v>
      </c>
      <c r="E404" s="217" t="s">
        <v>828</v>
      </c>
      <c r="F404" s="218" t="s">
        <v>829</v>
      </c>
      <c r="G404" s="219" t="s">
        <v>468</v>
      </c>
      <c r="H404" s="220">
        <v>1</v>
      </c>
      <c r="I404" s="221"/>
      <c r="J404" s="222">
        <f>ROUND(I404*H404,2)</f>
        <v>0</v>
      </c>
      <c r="K404" s="218" t="s">
        <v>1</v>
      </c>
      <c r="L404" s="42"/>
      <c r="M404" s="223" t="s">
        <v>1</v>
      </c>
      <c r="N404" s="224" t="s">
        <v>38</v>
      </c>
      <c r="O404" s="89"/>
      <c r="P404" s="225">
        <f>O404*H404</f>
        <v>0</v>
      </c>
      <c r="Q404" s="225">
        <v>0.23876</v>
      </c>
      <c r="R404" s="225">
        <f>Q404*H404</f>
        <v>0.23876</v>
      </c>
      <c r="S404" s="225">
        <v>0</v>
      </c>
      <c r="T404" s="226">
        <f>S404*H404</f>
        <v>0</v>
      </c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R404" s="227" t="s">
        <v>223</v>
      </c>
      <c r="AT404" s="227" t="s">
        <v>141</v>
      </c>
      <c r="AU404" s="227" t="s">
        <v>83</v>
      </c>
      <c r="AY404" s="15" t="s">
        <v>138</v>
      </c>
      <c r="BE404" s="228">
        <f>IF(N404="základní",J404,0)</f>
        <v>0</v>
      </c>
      <c r="BF404" s="228">
        <f>IF(N404="snížená",J404,0)</f>
        <v>0</v>
      </c>
      <c r="BG404" s="228">
        <f>IF(N404="zákl. přenesená",J404,0)</f>
        <v>0</v>
      </c>
      <c r="BH404" s="228">
        <f>IF(N404="sníž. přenesená",J404,0)</f>
        <v>0</v>
      </c>
      <c r="BI404" s="228">
        <f>IF(N404="nulová",J404,0)</f>
        <v>0</v>
      </c>
      <c r="BJ404" s="15" t="s">
        <v>81</v>
      </c>
      <c r="BK404" s="228">
        <f>ROUND(I404*H404,2)</f>
        <v>0</v>
      </c>
      <c r="BL404" s="15" t="s">
        <v>223</v>
      </c>
      <c r="BM404" s="227" t="s">
        <v>830</v>
      </c>
    </row>
    <row r="405" s="2" customFormat="1">
      <c r="A405" s="36"/>
      <c r="B405" s="37"/>
      <c r="C405" s="38"/>
      <c r="D405" s="229" t="s">
        <v>148</v>
      </c>
      <c r="E405" s="38"/>
      <c r="F405" s="230" t="s">
        <v>831</v>
      </c>
      <c r="G405" s="38"/>
      <c r="H405" s="38"/>
      <c r="I405" s="231"/>
      <c r="J405" s="38"/>
      <c r="K405" s="38"/>
      <c r="L405" s="42"/>
      <c r="M405" s="232"/>
      <c r="N405" s="233"/>
      <c r="O405" s="89"/>
      <c r="P405" s="89"/>
      <c r="Q405" s="89"/>
      <c r="R405" s="89"/>
      <c r="S405" s="89"/>
      <c r="T405" s="90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T405" s="15" t="s">
        <v>148</v>
      </c>
      <c r="AU405" s="15" t="s">
        <v>83</v>
      </c>
    </row>
    <row r="406" s="13" customFormat="1">
      <c r="A406" s="13"/>
      <c r="B406" s="234"/>
      <c r="C406" s="235"/>
      <c r="D406" s="229" t="s">
        <v>150</v>
      </c>
      <c r="E406" s="236" t="s">
        <v>1</v>
      </c>
      <c r="F406" s="237" t="s">
        <v>266</v>
      </c>
      <c r="G406" s="235"/>
      <c r="H406" s="238">
        <v>1</v>
      </c>
      <c r="I406" s="239"/>
      <c r="J406" s="235"/>
      <c r="K406" s="235"/>
      <c r="L406" s="240"/>
      <c r="M406" s="241"/>
      <c r="N406" s="242"/>
      <c r="O406" s="242"/>
      <c r="P406" s="242"/>
      <c r="Q406" s="242"/>
      <c r="R406" s="242"/>
      <c r="S406" s="242"/>
      <c r="T406" s="24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4" t="s">
        <v>150</v>
      </c>
      <c r="AU406" s="244" t="s">
        <v>83</v>
      </c>
      <c r="AV406" s="13" t="s">
        <v>83</v>
      </c>
      <c r="AW406" s="13" t="s">
        <v>30</v>
      </c>
      <c r="AX406" s="13" t="s">
        <v>81</v>
      </c>
      <c r="AY406" s="244" t="s">
        <v>138</v>
      </c>
    </row>
    <row r="407" s="2" customFormat="1" ht="16.5" customHeight="1">
      <c r="A407" s="36"/>
      <c r="B407" s="37"/>
      <c r="C407" s="245" t="s">
        <v>832</v>
      </c>
      <c r="D407" s="245" t="s">
        <v>242</v>
      </c>
      <c r="E407" s="246" t="s">
        <v>833</v>
      </c>
      <c r="F407" s="247" t="s">
        <v>834</v>
      </c>
      <c r="G407" s="248" t="s">
        <v>160</v>
      </c>
      <c r="H407" s="249">
        <v>1</v>
      </c>
      <c r="I407" s="250"/>
      <c r="J407" s="251">
        <f>ROUND(I407*H407,2)</f>
        <v>0</v>
      </c>
      <c r="K407" s="247" t="s">
        <v>145</v>
      </c>
      <c r="L407" s="252"/>
      <c r="M407" s="253" t="s">
        <v>1</v>
      </c>
      <c r="N407" s="254" t="s">
        <v>38</v>
      </c>
      <c r="O407" s="89"/>
      <c r="P407" s="225">
        <f>O407*H407</f>
        <v>0</v>
      </c>
      <c r="Q407" s="225">
        <v>0.0035</v>
      </c>
      <c r="R407" s="225">
        <f>Q407*H407</f>
        <v>0.0035</v>
      </c>
      <c r="S407" s="225">
        <v>0</v>
      </c>
      <c r="T407" s="226">
        <f>S407*H407</f>
        <v>0</v>
      </c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R407" s="227" t="s">
        <v>245</v>
      </c>
      <c r="AT407" s="227" t="s">
        <v>242</v>
      </c>
      <c r="AU407" s="227" t="s">
        <v>83</v>
      </c>
      <c r="AY407" s="15" t="s">
        <v>138</v>
      </c>
      <c r="BE407" s="228">
        <f>IF(N407="základní",J407,0)</f>
        <v>0</v>
      </c>
      <c r="BF407" s="228">
        <f>IF(N407="snížená",J407,0)</f>
        <v>0</v>
      </c>
      <c r="BG407" s="228">
        <f>IF(N407="zákl. přenesená",J407,0)</f>
        <v>0</v>
      </c>
      <c r="BH407" s="228">
        <f>IF(N407="sníž. přenesená",J407,0)</f>
        <v>0</v>
      </c>
      <c r="BI407" s="228">
        <f>IF(N407="nulová",J407,0)</f>
        <v>0</v>
      </c>
      <c r="BJ407" s="15" t="s">
        <v>81</v>
      </c>
      <c r="BK407" s="228">
        <f>ROUND(I407*H407,2)</f>
        <v>0</v>
      </c>
      <c r="BL407" s="15" t="s">
        <v>223</v>
      </c>
      <c r="BM407" s="227" t="s">
        <v>835</v>
      </c>
    </row>
    <row r="408" s="2" customFormat="1">
      <c r="A408" s="36"/>
      <c r="B408" s="37"/>
      <c r="C408" s="38"/>
      <c r="D408" s="229" t="s">
        <v>148</v>
      </c>
      <c r="E408" s="38"/>
      <c r="F408" s="230" t="s">
        <v>836</v>
      </c>
      <c r="G408" s="38"/>
      <c r="H408" s="38"/>
      <c r="I408" s="231"/>
      <c r="J408" s="38"/>
      <c r="K408" s="38"/>
      <c r="L408" s="42"/>
      <c r="M408" s="232"/>
      <c r="N408" s="233"/>
      <c r="O408" s="89"/>
      <c r="P408" s="89"/>
      <c r="Q408" s="89"/>
      <c r="R408" s="89"/>
      <c r="S408" s="89"/>
      <c r="T408" s="90"/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T408" s="15" t="s">
        <v>148</v>
      </c>
      <c r="AU408" s="15" t="s">
        <v>83</v>
      </c>
    </row>
    <row r="409" s="13" customFormat="1">
      <c r="A409" s="13"/>
      <c r="B409" s="234"/>
      <c r="C409" s="235"/>
      <c r="D409" s="229" t="s">
        <v>150</v>
      </c>
      <c r="E409" s="236" t="s">
        <v>1</v>
      </c>
      <c r="F409" s="237" t="s">
        <v>607</v>
      </c>
      <c r="G409" s="235"/>
      <c r="H409" s="238">
        <v>1</v>
      </c>
      <c r="I409" s="239"/>
      <c r="J409" s="235"/>
      <c r="K409" s="235"/>
      <c r="L409" s="240"/>
      <c r="M409" s="241"/>
      <c r="N409" s="242"/>
      <c r="O409" s="242"/>
      <c r="P409" s="242"/>
      <c r="Q409" s="242"/>
      <c r="R409" s="242"/>
      <c r="S409" s="242"/>
      <c r="T409" s="24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4" t="s">
        <v>150</v>
      </c>
      <c r="AU409" s="244" t="s">
        <v>83</v>
      </c>
      <c r="AV409" s="13" t="s">
        <v>83</v>
      </c>
      <c r="AW409" s="13" t="s">
        <v>30</v>
      </c>
      <c r="AX409" s="13" t="s">
        <v>81</v>
      </c>
      <c r="AY409" s="244" t="s">
        <v>138</v>
      </c>
    </row>
    <row r="410" s="12" customFormat="1" ht="22.8" customHeight="1">
      <c r="A410" s="12"/>
      <c r="B410" s="200"/>
      <c r="C410" s="201"/>
      <c r="D410" s="202" t="s">
        <v>72</v>
      </c>
      <c r="E410" s="214" t="s">
        <v>837</v>
      </c>
      <c r="F410" s="214" t="s">
        <v>838</v>
      </c>
      <c r="G410" s="201"/>
      <c r="H410" s="201"/>
      <c r="I410" s="204"/>
      <c r="J410" s="215">
        <f>BK410</f>
        <v>0</v>
      </c>
      <c r="K410" s="201"/>
      <c r="L410" s="206"/>
      <c r="M410" s="207"/>
      <c r="N410" s="208"/>
      <c r="O410" s="208"/>
      <c r="P410" s="209">
        <f>SUM(P411:P437)</f>
        <v>0</v>
      </c>
      <c r="Q410" s="208"/>
      <c r="R410" s="209">
        <f>SUM(R411:R437)</f>
        <v>0.76436</v>
      </c>
      <c r="S410" s="208"/>
      <c r="T410" s="210">
        <f>SUM(T411:T437)</f>
        <v>0.76429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11" t="s">
        <v>83</v>
      </c>
      <c r="AT410" s="212" t="s">
        <v>72</v>
      </c>
      <c r="AU410" s="212" t="s">
        <v>81</v>
      </c>
      <c r="AY410" s="211" t="s">
        <v>138</v>
      </c>
      <c r="BK410" s="213">
        <f>SUM(BK411:BK437)</f>
        <v>0</v>
      </c>
    </row>
    <row r="411" s="2" customFormat="1" ht="24.15" customHeight="1">
      <c r="A411" s="36"/>
      <c r="B411" s="37"/>
      <c r="C411" s="216" t="s">
        <v>839</v>
      </c>
      <c r="D411" s="216" t="s">
        <v>141</v>
      </c>
      <c r="E411" s="217" t="s">
        <v>840</v>
      </c>
      <c r="F411" s="218" t="s">
        <v>841</v>
      </c>
      <c r="G411" s="219" t="s">
        <v>234</v>
      </c>
      <c r="H411" s="220">
        <v>21</v>
      </c>
      <c r="I411" s="221"/>
      <c r="J411" s="222">
        <f>ROUND(I411*H411,2)</f>
        <v>0</v>
      </c>
      <c r="K411" s="218" t="s">
        <v>145</v>
      </c>
      <c r="L411" s="42"/>
      <c r="M411" s="223" t="s">
        <v>1</v>
      </c>
      <c r="N411" s="224" t="s">
        <v>38</v>
      </c>
      <c r="O411" s="89"/>
      <c r="P411" s="225">
        <f>O411*H411</f>
        <v>0</v>
      </c>
      <c r="Q411" s="225">
        <v>2E-05</v>
      </c>
      <c r="R411" s="225">
        <f>Q411*H411</f>
        <v>0.00042</v>
      </c>
      <c r="S411" s="225">
        <v>0.0032</v>
      </c>
      <c r="T411" s="226">
        <f>S411*H411</f>
        <v>0.067200000000000008</v>
      </c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R411" s="227" t="s">
        <v>223</v>
      </c>
      <c r="AT411" s="227" t="s">
        <v>141</v>
      </c>
      <c r="AU411" s="227" t="s">
        <v>83</v>
      </c>
      <c r="AY411" s="15" t="s">
        <v>138</v>
      </c>
      <c r="BE411" s="228">
        <f>IF(N411="základní",J411,0)</f>
        <v>0</v>
      </c>
      <c r="BF411" s="228">
        <f>IF(N411="snížená",J411,0)</f>
        <v>0</v>
      </c>
      <c r="BG411" s="228">
        <f>IF(N411="zákl. přenesená",J411,0)</f>
        <v>0</v>
      </c>
      <c r="BH411" s="228">
        <f>IF(N411="sníž. přenesená",J411,0)</f>
        <v>0</v>
      </c>
      <c r="BI411" s="228">
        <f>IF(N411="nulová",J411,0)</f>
        <v>0</v>
      </c>
      <c r="BJ411" s="15" t="s">
        <v>81</v>
      </c>
      <c r="BK411" s="228">
        <f>ROUND(I411*H411,2)</f>
        <v>0</v>
      </c>
      <c r="BL411" s="15" t="s">
        <v>223</v>
      </c>
      <c r="BM411" s="227" t="s">
        <v>842</v>
      </c>
    </row>
    <row r="412" s="2" customFormat="1" ht="24.15" customHeight="1">
      <c r="A412" s="36"/>
      <c r="B412" s="37"/>
      <c r="C412" s="216" t="s">
        <v>843</v>
      </c>
      <c r="D412" s="216" t="s">
        <v>141</v>
      </c>
      <c r="E412" s="217" t="s">
        <v>844</v>
      </c>
      <c r="F412" s="218" t="s">
        <v>845</v>
      </c>
      <c r="G412" s="219" t="s">
        <v>234</v>
      </c>
      <c r="H412" s="220">
        <v>9</v>
      </c>
      <c r="I412" s="221"/>
      <c r="J412" s="222">
        <f>ROUND(I412*H412,2)</f>
        <v>0</v>
      </c>
      <c r="K412" s="218" t="s">
        <v>145</v>
      </c>
      <c r="L412" s="42"/>
      <c r="M412" s="223" t="s">
        <v>1</v>
      </c>
      <c r="N412" s="224" t="s">
        <v>38</v>
      </c>
      <c r="O412" s="89"/>
      <c r="P412" s="225">
        <f>O412*H412</f>
        <v>0</v>
      </c>
      <c r="Q412" s="225">
        <v>0.00199</v>
      </c>
      <c r="R412" s="225">
        <f>Q412*H412</f>
        <v>0.01791</v>
      </c>
      <c r="S412" s="225">
        <v>0</v>
      </c>
      <c r="T412" s="226">
        <f>S412*H412</f>
        <v>0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227" t="s">
        <v>223</v>
      </c>
      <c r="AT412" s="227" t="s">
        <v>141</v>
      </c>
      <c r="AU412" s="227" t="s">
        <v>83</v>
      </c>
      <c r="AY412" s="15" t="s">
        <v>138</v>
      </c>
      <c r="BE412" s="228">
        <f>IF(N412="základní",J412,0)</f>
        <v>0</v>
      </c>
      <c r="BF412" s="228">
        <f>IF(N412="snížená",J412,0)</f>
        <v>0</v>
      </c>
      <c r="BG412" s="228">
        <f>IF(N412="zákl. přenesená",J412,0)</f>
        <v>0</v>
      </c>
      <c r="BH412" s="228">
        <f>IF(N412="sníž. přenesená",J412,0)</f>
        <v>0</v>
      </c>
      <c r="BI412" s="228">
        <f>IF(N412="nulová",J412,0)</f>
        <v>0</v>
      </c>
      <c r="BJ412" s="15" t="s">
        <v>81</v>
      </c>
      <c r="BK412" s="228">
        <f>ROUND(I412*H412,2)</f>
        <v>0</v>
      </c>
      <c r="BL412" s="15" t="s">
        <v>223</v>
      </c>
      <c r="BM412" s="227" t="s">
        <v>846</v>
      </c>
    </row>
    <row r="413" s="13" customFormat="1">
      <c r="A413" s="13"/>
      <c r="B413" s="234"/>
      <c r="C413" s="235"/>
      <c r="D413" s="229" t="s">
        <v>150</v>
      </c>
      <c r="E413" s="236" t="s">
        <v>1</v>
      </c>
      <c r="F413" s="237" t="s">
        <v>252</v>
      </c>
      <c r="G413" s="235"/>
      <c r="H413" s="238">
        <v>9</v>
      </c>
      <c r="I413" s="239"/>
      <c r="J413" s="235"/>
      <c r="K413" s="235"/>
      <c r="L413" s="240"/>
      <c r="M413" s="241"/>
      <c r="N413" s="242"/>
      <c r="O413" s="242"/>
      <c r="P413" s="242"/>
      <c r="Q413" s="242"/>
      <c r="R413" s="242"/>
      <c r="S413" s="242"/>
      <c r="T413" s="24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4" t="s">
        <v>150</v>
      </c>
      <c r="AU413" s="244" t="s">
        <v>83</v>
      </c>
      <c r="AV413" s="13" t="s">
        <v>83</v>
      </c>
      <c r="AW413" s="13" t="s">
        <v>30</v>
      </c>
      <c r="AX413" s="13" t="s">
        <v>81</v>
      </c>
      <c r="AY413" s="244" t="s">
        <v>138</v>
      </c>
    </row>
    <row r="414" s="2" customFormat="1" ht="24.15" customHeight="1">
      <c r="A414" s="36"/>
      <c r="B414" s="37"/>
      <c r="C414" s="216" t="s">
        <v>847</v>
      </c>
      <c r="D414" s="216" t="s">
        <v>141</v>
      </c>
      <c r="E414" s="217" t="s">
        <v>848</v>
      </c>
      <c r="F414" s="218" t="s">
        <v>849</v>
      </c>
      <c r="G414" s="219" t="s">
        <v>234</v>
      </c>
      <c r="H414" s="220">
        <v>9</v>
      </c>
      <c r="I414" s="221"/>
      <c r="J414" s="222">
        <f>ROUND(I414*H414,2)</f>
        <v>0</v>
      </c>
      <c r="K414" s="218" t="s">
        <v>145</v>
      </c>
      <c r="L414" s="42"/>
      <c r="M414" s="223" t="s">
        <v>1</v>
      </c>
      <c r="N414" s="224" t="s">
        <v>38</v>
      </c>
      <c r="O414" s="89"/>
      <c r="P414" s="225">
        <f>O414*H414</f>
        <v>0</v>
      </c>
      <c r="Q414" s="225">
        <v>0.00376</v>
      </c>
      <c r="R414" s="225">
        <f>Q414*H414</f>
        <v>0.033840000000000004</v>
      </c>
      <c r="S414" s="225">
        <v>0</v>
      </c>
      <c r="T414" s="226">
        <f>S414*H414</f>
        <v>0</v>
      </c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R414" s="227" t="s">
        <v>223</v>
      </c>
      <c r="AT414" s="227" t="s">
        <v>141</v>
      </c>
      <c r="AU414" s="227" t="s">
        <v>83</v>
      </c>
      <c r="AY414" s="15" t="s">
        <v>138</v>
      </c>
      <c r="BE414" s="228">
        <f>IF(N414="základní",J414,0)</f>
        <v>0</v>
      </c>
      <c r="BF414" s="228">
        <f>IF(N414="snížená",J414,0)</f>
        <v>0</v>
      </c>
      <c r="BG414" s="228">
        <f>IF(N414="zákl. přenesená",J414,0)</f>
        <v>0</v>
      </c>
      <c r="BH414" s="228">
        <f>IF(N414="sníž. přenesená",J414,0)</f>
        <v>0</v>
      </c>
      <c r="BI414" s="228">
        <f>IF(N414="nulová",J414,0)</f>
        <v>0</v>
      </c>
      <c r="BJ414" s="15" t="s">
        <v>81</v>
      </c>
      <c r="BK414" s="228">
        <f>ROUND(I414*H414,2)</f>
        <v>0</v>
      </c>
      <c r="BL414" s="15" t="s">
        <v>223</v>
      </c>
      <c r="BM414" s="227" t="s">
        <v>850</v>
      </c>
    </row>
    <row r="415" s="13" customFormat="1">
      <c r="A415" s="13"/>
      <c r="B415" s="234"/>
      <c r="C415" s="235"/>
      <c r="D415" s="229" t="s">
        <v>150</v>
      </c>
      <c r="E415" s="236" t="s">
        <v>1</v>
      </c>
      <c r="F415" s="237" t="s">
        <v>252</v>
      </c>
      <c r="G415" s="235"/>
      <c r="H415" s="238">
        <v>9</v>
      </c>
      <c r="I415" s="239"/>
      <c r="J415" s="235"/>
      <c r="K415" s="235"/>
      <c r="L415" s="240"/>
      <c r="M415" s="241"/>
      <c r="N415" s="242"/>
      <c r="O415" s="242"/>
      <c r="P415" s="242"/>
      <c r="Q415" s="242"/>
      <c r="R415" s="242"/>
      <c r="S415" s="242"/>
      <c r="T415" s="24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4" t="s">
        <v>150</v>
      </c>
      <c r="AU415" s="244" t="s">
        <v>83</v>
      </c>
      <c r="AV415" s="13" t="s">
        <v>83</v>
      </c>
      <c r="AW415" s="13" t="s">
        <v>30</v>
      </c>
      <c r="AX415" s="13" t="s">
        <v>81</v>
      </c>
      <c r="AY415" s="244" t="s">
        <v>138</v>
      </c>
    </row>
    <row r="416" s="2" customFormat="1" ht="24.15" customHeight="1">
      <c r="A416" s="36"/>
      <c r="B416" s="37"/>
      <c r="C416" s="216" t="s">
        <v>851</v>
      </c>
      <c r="D416" s="216" t="s">
        <v>141</v>
      </c>
      <c r="E416" s="217" t="s">
        <v>852</v>
      </c>
      <c r="F416" s="218" t="s">
        <v>853</v>
      </c>
      <c r="G416" s="219" t="s">
        <v>234</v>
      </c>
      <c r="H416" s="220">
        <v>7</v>
      </c>
      <c r="I416" s="221"/>
      <c r="J416" s="222">
        <f>ROUND(I416*H416,2)</f>
        <v>0</v>
      </c>
      <c r="K416" s="218" t="s">
        <v>145</v>
      </c>
      <c r="L416" s="42"/>
      <c r="M416" s="223" t="s">
        <v>1</v>
      </c>
      <c r="N416" s="224" t="s">
        <v>38</v>
      </c>
      <c r="O416" s="89"/>
      <c r="P416" s="225">
        <f>O416*H416</f>
        <v>0</v>
      </c>
      <c r="Q416" s="225">
        <v>0.0044</v>
      </c>
      <c r="R416" s="225">
        <f>Q416*H416</f>
        <v>0.0308</v>
      </c>
      <c r="S416" s="225">
        <v>0</v>
      </c>
      <c r="T416" s="226">
        <f>S416*H416</f>
        <v>0</v>
      </c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R416" s="227" t="s">
        <v>223</v>
      </c>
      <c r="AT416" s="227" t="s">
        <v>141</v>
      </c>
      <c r="AU416" s="227" t="s">
        <v>83</v>
      </c>
      <c r="AY416" s="15" t="s">
        <v>138</v>
      </c>
      <c r="BE416" s="228">
        <f>IF(N416="základní",J416,0)</f>
        <v>0</v>
      </c>
      <c r="BF416" s="228">
        <f>IF(N416="snížená",J416,0)</f>
        <v>0</v>
      </c>
      <c r="BG416" s="228">
        <f>IF(N416="zákl. přenesená",J416,0)</f>
        <v>0</v>
      </c>
      <c r="BH416" s="228">
        <f>IF(N416="sníž. přenesená",J416,0)</f>
        <v>0</v>
      </c>
      <c r="BI416" s="228">
        <f>IF(N416="nulová",J416,0)</f>
        <v>0</v>
      </c>
      <c r="BJ416" s="15" t="s">
        <v>81</v>
      </c>
      <c r="BK416" s="228">
        <f>ROUND(I416*H416,2)</f>
        <v>0</v>
      </c>
      <c r="BL416" s="15" t="s">
        <v>223</v>
      </c>
      <c r="BM416" s="227" t="s">
        <v>854</v>
      </c>
    </row>
    <row r="417" s="13" customFormat="1">
      <c r="A417" s="13"/>
      <c r="B417" s="234"/>
      <c r="C417" s="235"/>
      <c r="D417" s="229" t="s">
        <v>150</v>
      </c>
      <c r="E417" s="236" t="s">
        <v>1</v>
      </c>
      <c r="F417" s="237" t="s">
        <v>247</v>
      </c>
      <c r="G417" s="235"/>
      <c r="H417" s="238">
        <v>7</v>
      </c>
      <c r="I417" s="239"/>
      <c r="J417" s="235"/>
      <c r="K417" s="235"/>
      <c r="L417" s="240"/>
      <c r="M417" s="241"/>
      <c r="N417" s="242"/>
      <c r="O417" s="242"/>
      <c r="P417" s="242"/>
      <c r="Q417" s="242"/>
      <c r="R417" s="242"/>
      <c r="S417" s="242"/>
      <c r="T417" s="24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4" t="s">
        <v>150</v>
      </c>
      <c r="AU417" s="244" t="s">
        <v>83</v>
      </c>
      <c r="AV417" s="13" t="s">
        <v>83</v>
      </c>
      <c r="AW417" s="13" t="s">
        <v>30</v>
      </c>
      <c r="AX417" s="13" t="s">
        <v>81</v>
      </c>
      <c r="AY417" s="244" t="s">
        <v>138</v>
      </c>
    </row>
    <row r="418" s="2" customFormat="1" ht="33" customHeight="1">
      <c r="A418" s="36"/>
      <c r="B418" s="37"/>
      <c r="C418" s="216" t="s">
        <v>855</v>
      </c>
      <c r="D418" s="216" t="s">
        <v>141</v>
      </c>
      <c r="E418" s="217" t="s">
        <v>856</v>
      </c>
      <c r="F418" s="218" t="s">
        <v>857</v>
      </c>
      <c r="G418" s="219" t="s">
        <v>160</v>
      </c>
      <c r="H418" s="220">
        <v>6</v>
      </c>
      <c r="I418" s="221"/>
      <c r="J418" s="222">
        <f>ROUND(I418*H418,2)</f>
        <v>0</v>
      </c>
      <c r="K418" s="218" t="s">
        <v>145</v>
      </c>
      <c r="L418" s="42"/>
      <c r="M418" s="223" t="s">
        <v>1</v>
      </c>
      <c r="N418" s="224" t="s">
        <v>38</v>
      </c>
      <c r="O418" s="89"/>
      <c r="P418" s="225">
        <f>O418*H418</f>
        <v>0</v>
      </c>
      <c r="Q418" s="225">
        <v>0</v>
      </c>
      <c r="R418" s="225">
        <f>Q418*H418</f>
        <v>0</v>
      </c>
      <c r="S418" s="225">
        <v>0</v>
      </c>
      <c r="T418" s="226">
        <f>S418*H418</f>
        <v>0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227" t="s">
        <v>223</v>
      </c>
      <c r="AT418" s="227" t="s">
        <v>141</v>
      </c>
      <c r="AU418" s="227" t="s">
        <v>83</v>
      </c>
      <c r="AY418" s="15" t="s">
        <v>138</v>
      </c>
      <c r="BE418" s="228">
        <f>IF(N418="základní",J418,0)</f>
        <v>0</v>
      </c>
      <c r="BF418" s="228">
        <f>IF(N418="snížená",J418,0)</f>
        <v>0</v>
      </c>
      <c r="BG418" s="228">
        <f>IF(N418="zákl. přenesená",J418,0)</f>
        <v>0</v>
      </c>
      <c r="BH418" s="228">
        <f>IF(N418="sníž. přenesená",J418,0)</f>
        <v>0</v>
      </c>
      <c r="BI418" s="228">
        <f>IF(N418="nulová",J418,0)</f>
        <v>0</v>
      </c>
      <c r="BJ418" s="15" t="s">
        <v>81</v>
      </c>
      <c r="BK418" s="228">
        <f>ROUND(I418*H418,2)</f>
        <v>0</v>
      </c>
      <c r="BL418" s="15" t="s">
        <v>223</v>
      </c>
      <c r="BM418" s="227" t="s">
        <v>858</v>
      </c>
    </row>
    <row r="419" s="2" customFormat="1" ht="33" customHeight="1">
      <c r="A419" s="36"/>
      <c r="B419" s="37"/>
      <c r="C419" s="216" t="s">
        <v>859</v>
      </c>
      <c r="D419" s="216" t="s">
        <v>141</v>
      </c>
      <c r="E419" s="217" t="s">
        <v>860</v>
      </c>
      <c r="F419" s="218" t="s">
        <v>861</v>
      </c>
      <c r="G419" s="219" t="s">
        <v>160</v>
      </c>
      <c r="H419" s="220">
        <v>4</v>
      </c>
      <c r="I419" s="221"/>
      <c r="J419" s="222">
        <f>ROUND(I419*H419,2)</f>
        <v>0</v>
      </c>
      <c r="K419" s="218" t="s">
        <v>145</v>
      </c>
      <c r="L419" s="42"/>
      <c r="M419" s="223" t="s">
        <v>1</v>
      </c>
      <c r="N419" s="224" t="s">
        <v>38</v>
      </c>
      <c r="O419" s="89"/>
      <c r="P419" s="225">
        <f>O419*H419</f>
        <v>0</v>
      </c>
      <c r="Q419" s="225">
        <v>0</v>
      </c>
      <c r="R419" s="225">
        <f>Q419*H419</f>
        <v>0</v>
      </c>
      <c r="S419" s="225">
        <v>0</v>
      </c>
      <c r="T419" s="226">
        <f>S419*H419</f>
        <v>0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227" t="s">
        <v>223</v>
      </c>
      <c r="AT419" s="227" t="s">
        <v>141</v>
      </c>
      <c r="AU419" s="227" t="s">
        <v>83</v>
      </c>
      <c r="AY419" s="15" t="s">
        <v>138</v>
      </c>
      <c r="BE419" s="228">
        <f>IF(N419="základní",J419,0)</f>
        <v>0</v>
      </c>
      <c r="BF419" s="228">
        <f>IF(N419="snížená",J419,0)</f>
        <v>0</v>
      </c>
      <c r="BG419" s="228">
        <f>IF(N419="zákl. přenesená",J419,0)</f>
        <v>0</v>
      </c>
      <c r="BH419" s="228">
        <f>IF(N419="sníž. přenesená",J419,0)</f>
        <v>0</v>
      </c>
      <c r="BI419" s="228">
        <f>IF(N419="nulová",J419,0)</f>
        <v>0</v>
      </c>
      <c r="BJ419" s="15" t="s">
        <v>81</v>
      </c>
      <c r="BK419" s="228">
        <f>ROUND(I419*H419,2)</f>
        <v>0</v>
      </c>
      <c r="BL419" s="15" t="s">
        <v>223</v>
      </c>
      <c r="BM419" s="227" t="s">
        <v>862</v>
      </c>
    </row>
    <row r="420" s="2" customFormat="1" ht="24.15" customHeight="1">
      <c r="A420" s="36"/>
      <c r="B420" s="37"/>
      <c r="C420" s="216" t="s">
        <v>863</v>
      </c>
      <c r="D420" s="216" t="s">
        <v>141</v>
      </c>
      <c r="E420" s="217" t="s">
        <v>864</v>
      </c>
      <c r="F420" s="218" t="s">
        <v>865</v>
      </c>
      <c r="G420" s="219" t="s">
        <v>234</v>
      </c>
      <c r="H420" s="220">
        <v>23</v>
      </c>
      <c r="I420" s="221"/>
      <c r="J420" s="222">
        <f>ROUND(I420*H420,2)</f>
        <v>0</v>
      </c>
      <c r="K420" s="218" t="s">
        <v>145</v>
      </c>
      <c r="L420" s="42"/>
      <c r="M420" s="223" t="s">
        <v>1</v>
      </c>
      <c r="N420" s="224" t="s">
        <v>38</v>
      </c>
      <c r="O420" s="89"/>
      <c r="P420" s="225">
        <f>O420*H420</f>
        <v>0</v>
      </c>
      <c r="Q420" s="225">
        <v>5E-05</v>
      </c>
      <c r="R420" s="225">
        <f>Q420*H420</f>
        <v>0.00115</v>
      </c>
      <c r="S420" s="225">
        <v>0.0047299999999999992</v>
      </c>
      <c r="T420" s="226">
        <f>S420*H420</f>
        <v>0.10879</v>
      </c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R420" s="227" t="s">
        <v>223</v>
      </c>
      <c r="AT420" s="227" t="s">
        <v>141</v>
      </c>
      <c r="AU420" s="227" t="s">
        <v>83</v>
      </c>
      <c r="AY420" s="15" t="s">
        <v>138</v>
      </c>
      <c r="BE420" s="228">
        <f>IF(N420="základní",J420,0)</f>
        <v>0</v>
      </c>
      <c r="BF420" s="228">
        <f>IF(N420="snížená",J420,0)</f>
        <v>0</v>
      </c>
      <c r="BG420" s="228">
        <f>IF(N420="zákl. přenesená",J420,0)</f>
        <v>0</v>
      </c>
      <c r="BH420" s="228">
        <f>IF(N420="sníž. přenesená",J420,0)</f>
        <v>0</v>
      </c>
      <c r="BI420" s="228">
        <f>IF(N420="nulová",J420,0)</f>
        <v>0</v>
      </c>
      <c r="BJ420" s="15" t="s">
        <v>81</v>
      </c>
      <c r="BK420" s="228">
        <f>ROUND(I420*H420,2)</f>
        <v>0</v>
      </c>
      <c r="BL420" s="15" t="s">
        <v>223</v>
      </c>
      <c r="BM420" s="227" t="s">
        <v>866</v>
      </c>
    </row>
    <row r="421" s="2" customFormat="1" ht="24.15" customHeight="1">
      <c r="A421" s="36"/>
      <c r="B421" s="37"/>
      <c r="C421" s="216" t="s">
        <v>867</v>
      </c>
      <c r="D421" s="216" t="s">
        <v>141</v>
      </c>
      <c r="E421" s="217" t="s">
        <v>868</v>
      </c>
      <c r="F421" s="218" t="s">
        <v>869</v>
      </c>
      <c r="G421" s="219" t="s">
        <v>234</v>
      </c>
      <c r="H421" s="220">
        <v>14</v>
      </c>
      <c r="I421" s="221"/>
      <c r="J421" s="222">
        <f>ROUND(I421*H421,2)</f>
        <v>0</v>
      </c>
      <c r="K421" s="218" t="s">
        <v>145</v>
      </c>
      <c r="L421" s="42"/>
      <c r="M421" s="223" t="s">
        <v>1</v>
      </c>
      <c r="N421" s="224" t="s">
        <v>38</v>
      </c>
      <c r="O421" s="89"/>
      <c r="P421" s="225">
        <f>O421*H421</f>
        <v>0</v>
      </c>
      <c r="Q421" s="225">
        <v>6E-05</v>
      </c>
      <c r="R421" s="225">
        <f>Q421*H421</f>
        <v>0.00084</v>
      </c>
      <c r="S421" s="225">
        <v>0.00841</v>
      </c>
      <c r="T421" s="226">
        <f>S421*H421</f>
        <v>0.11774000000000002</v>
      </c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R421" s="227" t="s">
        <v>223</v>
      </c>
      <c r="AT421" s="227" t="s">
        <v>141</v>
      </c>
      <c r="AU421" s="227" t="s">
        <v>83</v>
      </c>
      <c r="AY421" s="15" t="s">
        <v>138</v>
      </c>
      <c r="BE421" s="228">
        <f>IF(N421="základní",J421,0)</f>
        <v>0</v>
      </c>
      <c r="BF421" s="228">
        <f>IF(N421="snížená",J421,0)</f>
        <v>0</v>
      </c>
      <c r="BG421" s="228">
        <f>IF(N421="zákl. přenesená",J421,0)</f>
        <v>0</v>
      </c>
      <c r="BH421" s="228">
        <f>IF(N421="sníž. přenesená",J421,0)</f>
        <v>0</v>
      </c>
      <c r="BI421" s="228">
        <f>IF(N421="nulová",J421,0)</f>
        <v>0</v>
      </c>
      <c r="BJ421" s="15" t="s">
        <v>81</v>
      </c>
      <c r="BK421" s="228">
        <f>ROUND(I421*H421,2)</f>
        <v>0</v>
      </c>
      <c r="BL421" s="15" t="s">
        <v>223</v>
      </c>
      <c r="BM421" s="227" t="s">
        <v>870</v>
      </c>
    </row>
    <row r="422" s="2" customFormat="1" ht="24.15" customHeight="1">
      <c r="A422" s="36"/>
      <c r="B422" s="37"/>
      <c r="C422" s="216" t="s">
        <v>871</v>
      </c>
      <c r="D422" s="216" t="s">
        <v>141</v>
      </c>
      <c r="E422" s="217" t="s">
        <v>872</v>
      </c>
      <c r="F422" s="218" t="s">
        <v>873</v>
      </c>
      <c r="G422" s="219" t="s">
        <v>234</v>
      </c>
      <c r="H422" s="220">
        <v>34</v>
      </c>
      <c r="I422" s="221"/>
      <c r="J422" s="222">
        <f>ROUND(I422*H422,2)</f>
        <v>0</v>
      </c>
      <c r="K422" s="218" t="s">
        <v>145</v>
      </c>
      <c r="L422" s="42"/>
      <c r="M422" s="223" t="s">
        <v>1</v>
      </c>
      <c r="N422" s="224" t="s">
        <v>38</v>
      </c>
      <c r="O422" s="89"/>
      <c r="P422" s="225">
        <f>O422*H422</f>
        <v>0</v>
      </c>
      <c r="Q422" s="225">
        <v>0.0001</v>
      </c>
      <c r="R422" s="225">
        <f>Q422*H422</f>
        <v>0.0034000000000000004</v>
      </c>
      <c r="S422" s="225">
        <v>0.01384</v>
      </c>
      <c r="T422" s="226">
        <f>S422*H422</f>
        <v>0.47055999999999992</v>
      </c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R422" s="227" t="s">
        <v>223</v>
      </c>
      <c r="AT422" s="227" t="s">
        <v>141</v>
      </c>
      <c r="AU422" s="227" t="s">
        <v>83</v>
      </c>
      <c r="AY422" s="15" t="s">
        <v>138</v>
      </c>
      <c r="BE422" s="228">
        <f>IF(N422="základní",J422,0)</f>
        <v>0</v>
      </c>
      <c r="BF422" s="228">
        <f>IF(N422="snížená",J422,0)</f>
        <v>0</v>
      </c>
      <c r="BG422" s="228">
        <f>IF(N422="zákl. přenesená",J422,0)</f>
        <v>0</v>
      </c>
      <c r="BH422" s="228">
        <f>IF(N422="sníž. přenesená",J422,0)</f>
        <v>0</v>
      </c>
      <c r="BI422" s="228">
        <f>IF(N422="nulová",J422,0)</f>
        <v>0</v>
      </c>
      <c r="BJ422" s="15" t="s">
        <v>81</v>
      </c>
      <c r="BK422" s="228">
        <f>ROUND(I422*H422,2)</f>
        <v>0</v>
      </c>
      <c r="BL422" s="15" t="s">
        <v>223</v>
      </c>
      <c r="BM422" s="227" t="s">
        <v>874</v>
      </c>
    </row>
    <row r="423" s="2" customFormat="1" ht="33" customHeight="1">
      <c r="A423" s="36"/>
      <c r="B423" s="37"/>
      <c r="C423" s="216" t="s">
        <v>875</v>
      </c>
      <c r="D423" s="216" t="s">
        <v>141</v>
      </c>
      <c r="E423" s="217" t="s">
        <v>876</v>
      </c>
      <c r="F423" s="218" t="s">
        <v>877</v>
      </c>
      <c r="G423" s="219" t="s">
        <v>234</v>
      </c>
      <c r="H423" s="220">
        <v>16</v>
      </c>
      <c r="I423" s="221"/>
      <c r="J423" s="222">
        <f>ROUND(I423*H423,2)</f>
        <v>0</v>
      </c>
      <c r="K423" s="218" t="s">
        <v>145</v>
      </c>
      <c r="L423" s="42"/>
      <c r="M423" s="223" t="s">
        <v>1</v>
      </c>
      <c r="N423" s="224" t="s">
        <v>38</v>
      </c>
      <c r="O423" s="89"/>
      <c r="P423" s="225">
        <f>O423*H423</f>
        <v>0</v>
      </c>
      <c r="Q423" s="225">
        <v>0.00792</v>
      </c>
      <c r="R423" s="225">
        <f>Q423*H423</f>
        <v>0.12672</v>
      </c>
      <c r="S423" s="225">
        <v>0</v>
      </c>
      <c r="T423" s="226">
        <f>S423*H423</f>
        <v>0</v>
      </c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R423" s="227" t="s">
        <v>223</v>
      </c>
      <c r="AT423" s="227" t="s">
        <v>141</v>
      </c>
      <c r="AU423" s="227" t="s">
        <v>83</v>
      </c>
      <c r="AY423" s="15" t="s">
        <v>138</v>
      </c>
      <c r="BE423" s="228">
        <f>IF(N423="základní",J423,0)</f>
        <v>0</v>
      </c>
      <c r="BF423" s="228">
        <f>IF(N423="snížená",J423,0)</f>
        <v>0</v>
      </c>
      <c r="BG423" s="228">
        <f>IF(N423="zákl. přenesená",J423,0)</f>
        <v>0</v>
      </c>
      <c r="BH423" s="228">
        <f>IF(N423="sníž. přenesená",J423,0)</f>
        <v>0</v>
      </c>
      <c r="BI423" s="228">
        <f>IF(N423="nulová",J423,0)</f>
        <v>0</v>
      </c>
      <c r="BJ423" s="15" t="s">
        <v>81</v>
      </c>
      <c r="BK423" s="228">
        <f>ROUND(I423*H423,2)</f>
        <v>0</v>
      </c>
      <c r="BL423" s="15" t="s">
        <v>223</v>
      </c>
      <c r="BM423" s="227" t="s">
        <v>878</v>
      </c>
    </row>
    <row r="424" s="13" customFormat="1">
      <c r="A424" s="13"/>
      <c r="B424" s="234"/>
      <c r="C424" s="235"/>
      <c r="D424" s="229" t="s">
        <v>150</v>
      </c>
      <c r="E424" s="236" t="s">
        <v>1</v>
      </c>
      <c r="F424" s="237" t="s">
        <v>291</v>
      </c>
      <c r="G424" s="235"/>
      <c r="H424" s="238">
        <v>16</v>
      </c>
      <c r="I424" s="239"/>
      <c r="J424" s="235"/>
      <c r="K424" s="235"/>
      <c r="L424" s="240"/>
      <c r="M424" s="241"/>
      <c r="N424" s="242"/>
      <c r="O424" s="242"/>
      <c r="P424" s="242"/>
      <c r="Q424" s="242"/>
      <c r="R424" s="242"/>
      <c r="S424" s="242"/>
      <c r="T424" s="24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4" t="s">
        <v>150</v>
      </c>
      <c r="AU424" s="244" t="s">
        <v>83</v>
      </c>
      <c r="AV424" s="13" t="s">
        <v>83</v>
      </c>
      <c r="AW424" s="13" t="s">
        <v>30</v>
      </c>
      <c r="AX424" s="13" t="s">
        <v>81</v>
      </c>
      <c r="AY424" s="244" t="s">
        <v>138</v>
      </c>
    </row>
    <row r="425" s="2" customFormat="1" ht="33" customHeight="1">
      <c r="A425" s="36"/>
      <c r="B425" s="37"/>
      <c r="C425" s="216" t="s">
        <v>879</v>
      </c>
      <c r="D425" s="216" t="s">
        <v>141</v>
      </c>
      <c r="E425" s="217" t="s">
        <v>880</v>
      </c>
      <c r="F425" s="218" t="s">
        <v>881</v>
      </c>
      <c r="G425" s="219" t="s">
        <v>234</v>
      </c>
      <c r="H425" s="220">
        <v>40</v>
      </c>
      <c r="I425" s="221"/>
      <c r="J425" s="222">
        <f>ROUND(I425*H425,2)</f>
        <v>0</v>
      </c>
      <c r="K425" s="218" t="s">
        <v>145</v>
      </c>
      <c r="L425" s="42"/>
      <c r="M425" s="223" t="s">
        <v>1</v>
      </c>
      <c r="N425" s="224" t="s">
        <v>38</v>
      </c>
      <c r="O425" s="89"/>
      <c r="P425" s="225">
        <f>O425*H425</f>
        <v>0</v>
      </c>
      <c r="Q425" s="225">
        <v>0.00594</v>
      </c>
      <c r="R425" s="225">
        <f>Q425*H425</f>
        <v>0.2376</v>
      </c>
      <c r="S425" s="225">
        <v>0</v>
      </c>
      <c r="T425" s="226">
        <f>S425*H425</f>
        <v>0</v>
      </c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R425" s="227" t="s">
        <v>223</v>
      </c>
      <c r="AT425" s="227" t="s">
        <v>141</v>
      </c>
      <c r="AU425" s="227" t="s">
        <v>83</v>
      </c>
      <c r="AY425" s="15" t="s">
        <v>138</v>
      </c>
      <c r="BE425" s="228">
        <f>IF(N425="základní",J425,0)</f>
        <v>0</v>
      </c>
      <c r="BF425" s="228">
        <f>IF(N425="snížená",J425,0)</f>
        <v>0</v>
      </c>
      <c r="BG425" s="228">
        <f>IF(N425="zákl. přenesená",J425,0)</f>
        <v>0</v>
      </c>
      <c r="BH425" s="228">
        <f>IF(N425="sníž. přenesená",J425,0)</f>
        <v>0</v>
      </c>
      <c r="BI425" s="228">
        <f>IF(N425="nulová",J425,0)</f>
        <v>0</v>
      </c>
      <c r="BJ425" s="15" t="s">
        <v>81</v>
      </c>
      <c r="BK425" s="228">
        <f>ROUND(I425*H425,2)</f>
        <v>0</v>
      </c>
      <c r="BL425" s="15" t="s">
        <v>223</v>
      </c>
      <c r="BM425" s="227" t="s">
        <v>882</v>
      </c>
    </row>
    <row r="426" s="13" customFormat="1">
      <c r="A426" s="13"/>
      <c r="B426" s="234"/>
      <c r="C426" s="235"/>
      <c r="D426" s="229" t="s">
        <v>150</v>
      </c>
      <c r="E426" s="236" t="s">
        <v>1</v>
      </c>
      <c r="F426" s="237" t="s">
        <v>281</v>
      </c>
      <c r="G426" s="235"/>
      <c r="H426" s="238">
        <v>40</v>
      </c>
      <c r="I426" s="239"/>
      <c r="J426" s="235"/>
      <c r="K426" s="235"/>
      <c r="L426" s="240"/>
      <c r="M426" s="241"/>
      <c r="N426" s="242"/>
      <c r="O426" s="242"/>
      <c r="P426" s="242"/>
      <c r="Q426" s="242"/>
      <c r="R426" s="242"/>
      <c r="S426" s="242"/>
      <c r="T426" s="24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4" t="s">
        <v>150</v>
      </c>
      <c r="AU426" s="244" t="s">
        <v>83</v>
      </c>
      <c r="AV426" s="13" t="s">
        <v>83</v>
      </c>
      <c r="AW426" s="13" t="s">
        <v>30</v>
      </c>
      <c r="AX426" s="13" t="s">
        <v>81</v>
      </c>
      <c r="AY426" s="244" t="s">
        <v>138</v>
      </c>
    </row>
    <row r="427" s="2" customFormat="1" ht="33" customHeight="1">
      <c r="A427" s="36"/>
      <c r="B427" s="37"/>
      <c r="C427" s="216" t="s">
        <v>883</v>
      </c>
      <c r="D427" s="216" t="s">
        <v>141</v>
      </c>
      <c r="E427" s="217" t="s">
        <v>884</v>
      </c>
      <c r="F427" s="218" t="s">
        <v>885</v>
      </c>
      <c r="G427" s="219" t="s">
        <v>234</v>
      </c>
      <c r="H427" s="220">
        <v>16</v>
      </c>
      <c r="I427" s="221"/>
      <c r="J427" s="222">
        <f>ROUND(I427*H427,2)</f>
        <v>0</v>
      </c>
      <c r="K427" s="218" t="s">
        <v>145</v>
      </c>
      <c r="L427" s="42"/>
      <c r="M427" s="223" t="s">
        <v>1</v>
      </c>
      <c r="N427" s="224" t="s">
        <v>38</v>
      </c>
      <c r="O427" s="89"/>
      <c r="P427" s="225">
        <f>O427*H427</f>
        <v>0</v>
      </c>
      <c r="Q427" s="225">
        <v>0.01348</v>
      </c>
      <c r="R427" s="225">
        <f>Q427*H427</f>
        <v>0.21568</v>
      </c>
      <c r="S427" s="225">
        <v>0</v>
      </c>
      <c r="T427" s="226">
        <f>S427*H427</f>
        <v>0</v>
      </c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R427" s="227" t="s">
        <v>223</v>
      </c>
      <c r="AT427" s="227" t="s">
        <v>141</v>
      </c>
      <c r="AU427" s="227" t="s">
        <v>83</v>
      </c>
      <c r="AY427" s="15" t="s">
        <v>138</v>
      </c>
      <c r="BE427" s="228">
        <f>IF(N427="základní",J427,0)</f>
        <v>0</v>
      </c>
      <c r="BF427" s="228">
        <f>IF(N427="snížená",J427,0)</f>
        <v>0</v>
      </c>
      <c r="BG427" s="228">
        <f>IF(N427="zákl. přenesená",J427,0)</f>
        <v>0</v>
      </c>
      <c r="BH427" s="228">
        <f>IF(N427="sníž. přenesená",J427,0)</f>
        <v>0</v>
      </c>
      <c r="BI427" s="228">
        <f>IF(N427="nulová",J427,0)</f>
        <v>0</v>
      </c>
      <c r="BJ427" s="15" t="s">
        <v>81</v>
      </c>
      <c r="BK427" s="228">
        <f>ROUND(I427*H427,2)</f>
        <v>0</v>
      </c>
      <c r="BL427" s="15" t="s">
        <v>223</v>
      </c>
      <c r="BM427" s="227" t="s">
        <v>886</v>
      </c>
    </row>
    <row r="428" s="13" customFormat="1">
      <c r="A428" s="13"/>
      <c r="B428" s="234"/>
      <c r="C428" s="235"/>
      <c r="D428" s="229" t="s">
        <v>150</v>
      </c>
      <c r="E428" s="236" t="s">
        <v>1</v>
      </c>
      <c r="F428" s="237" t="s">
        <v>291</v>
      </c>
      <c r="G428" s="235"/>
      <c r="H428" s="238">
        <v>16</v>
      </c>
      <c r="I428" s="239"/>
      <c r="J428" s="235"/>
      <c r="K428" s="235"/>
      <c r="L428" s="240"/>
      <c r="M428" s="241"/>
      <c r="N428" s="242"/>
      <c r="O428" s="242"/>
      <c r="P428" s="242"/>
      <c r="Q428" s="242"/>
      <c r="R428" s="242"/>
      <c r="S428" s="242"/>
      <c r="T428" s="24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4" t="s">
        <v>150</v>
      </c>
      <c r="AU428" s="244" t="s">
        <v>83</v>
      </c>
      <c r="AV428" s="13" t="s">
        <v>83</v>
      </c>
      <c r="AW428" s="13" t="s">
        <v>30</v>
      </c>
      <c r="AX428" s="13" t="s">
        <v>81</v>
      </c>
      <c r="AY428" s="244" t="s">
        <v>138</v>
      </c>
    </row>
    <row r="429" s="2" customFormat="1" ht="33" customHeight="1">
      <c r="A429" s="36"/>
      <c r="B429" s="37"/>
      <c r="C429" s="216" t="s">
        <v>887</v>
      </c>
      <c r="D429" s="216" t="s">
        <v>141</v>
      </c>
      <c r="E429" s="217" t="s">
        <v>888</v>
      </c>
      <c r="F429" s="218" t="s">
        <v>889</v>
      </c>
      <c r="G429" s="219" t="s">
        <v>160</v>
      </c>
      <c r="H429" s="220">
        <v>22</v>
      </c>
      <c r="I429" s="221"/>
      <c r="J429" s="222">
        <f>ROUND(I429*H429,2)</f>
        <v>0</v>
      </c>
      <c r="K429" s="218" t="s">
        <v>145</v>
      </c>
      <c r="L429" s="42"/>
      <c r="M429" s="223" t="s">
        <v>1</v>
      </c>
      <c r="N429" s="224" t="s">
        <v>38</v>
      </c>
      <c r="O429" s="89"/>
      <c r="P429" s="225">
        <f>O429*H429</f>
        <v>0</v>
      </c>
      <c r="Q429" s="225">
        <v>0</v>
      </c>
      <c r="R429" s="225">
        <f>Q429*H429</f>
        <v>0</v>
      </c>
      <c r="S429" s="225">
        <v>0</v>
      </c>
      <c r="T429" s="226">
        <f>S429*H429</f>
        <v>0</v>
      </c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R429" s="227" t="s">
        <v>223</v>
      </c>
      <c r="AT429" s="227" t="s">
        <v>141</v>
      </c>
      <c r="AU429" s="227" t="s">
        <v>83</v>
      </c>
      <c r="AY429" s="15" t="s">
        <v>138</v>
      </c>
      <c r="BE429" s="228">
        <f>IF(N429="základní",J429,0)</f>
        <v>0</v>
      </c>
      <c r="BF429" s="228">
        <f>IF(N429="snížená",J429,0)</f>
        <v>0</v>
      </c>
      <c r="BG429" s="228">
        <f>IF(N429="zákl. přenesená",J429,0)</f>
        <v>0</v>
      </c>
      <c r="BH429" s="228">
        <f>IF(N429="sníž. přenesená",J429,0)</f>
        <v>0</v>
      </c>
      <c r="BI429" s="228">
        <f>IF(N429="nulová",J429,0)</f>
        <v>0</v>
      </c>
      <c r="BJ429" s="15" t="s">
        <v>81</v>
      </c>
      <c r="BK429" s="228">
        <f>ROUND(I429*H429,2)</f>
        <v>0</v>
      </c>
      <c r="BL429" s="15" t="s">
        <v>223</v>
      </c>
      <c r="BM429" s="227" t="s">
        <v>890</v>
      </c>
    </row>
    <row r="430" s="2" customFormat="1" ht="33" customHeight="1">
      <c r="A430" s="36"/>
      <c r="B430" s="37"/>
      <c r="C430" s="216" t="s">
        <v>891</v>
      </c>
      <c r="D430" s="216" t="s">
        <v>141</v>
      </c>
      <c r="E430" s="217" t="s">
        <v>892</v>
      </c>
      <c r="F430" s="218" t="s">
        <v>893</v>
      </c>
      <c r="G430" s="219" t="s">
        <v>160</v>
      </c>
      <c r="H430" s="220">
        <v>12</v>
      </c>
      <c r="I430" s="221"/>
      <c r="J430" s="222">
        <f>ROUND(I430*H430,2)</f>
        <v>0</v>
      </c>
      <c r="K430" s="218" t="s">
        <v>145</v>
      </c>
      <c r="L430" s="42"/>
      <c r="M430" s="223" t="s">
        <v>1</v>
      </c>
      <c r="N430" s="224" t="s">
        <v>38</v>
      </c>
      <c r="O430" s="89"/>
      <c r="P430" s="225">
        <f>O430*H430</f>
        <v>0</v>
      </c>
      <c r="Q430" s="225">
        <v>0</v>
      </c>
      <c r="R430" s="225">
        <f>Q430*H430</f>
        <v>0</v>
      </c>
      <c r="S430" s="225">
        <v>0</v>
      </c>
      <c r="T430" s="226">
        <f>S430*H430</f>
        <v>0</v>
      </c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R430" s="227" t="s">
        <v>223</v>
      </c>
      <c r="AT430" s="227" t="s">
        <v>141</v>
      </c>
      <c r="AU430" s="227" t="s">
        <v>83</v>
      </c>
      <c r="AY430" s="15" t="s">
        <v>138</v>
      </c>
      <c r="BE430" s="228">
        <f>IF(N430="základní",J430,0)</f>
        <v>0</v>
      </c>
      <c r="BF430" s="228">
        <f>IF(N430="snížená",J430,0)</f>
        <v>0</v>
      </c>
      <c r="BG430" s="228">
        <f>IF(N430="zákl. přenesená",J430,0)</f>
        <v>0</v>
      </c>
      <c r="BH430" s="228">
        <f>IF(N430="sníž. přenesená",J430,0)</f>
        <v>0</v>
      </c>
      <c r="BI430" s="228">
        <f>IF(N430="nulová",J430,0)</f>
        <v>0</v>
      </c>
      <c r="BJ430" s="15" t="s">
        <v>81</v>
      </c>
      <c r="BK430" s="228">
        <f>ROUND(I430*H430,2)</f>
        <v>0</v>
      </c>
      <c r="BL430" s="15" t="s">
        <v>223</v>
      </c>
      <c r="BM430" s="227" t="s">
        <v>894</v>
      </c>
    </row>
    <row r="431" s="2" customFormat="1" ht="33" customHeight="1">
      <c r="A431" s="36"/>
      <c r="B431" s="37"/>
      <c r="C431" s="216" t="s">
        <v>895</v>
      </c>
      <c r="D431" s="216" t="s">
        <v>141</v>
      </c>
      <c r="E431" s="217" t="s">
        <v>896</v>
      </c>
      <c r="F431" s="218" t="s">
        <v>897</v>
      </c>
      <c r="G431" s="219" t="s">
        <v>160</v>
      </c>
      <c r="H431" s="220">
        <v>6</v>
      </c>
      <c r="I431" s="221"/>
      <c r="J431" s="222">
        <f>ROUND(I431*H431,2)</f>
        <v>0</v>
      </c>
      <c r="K431" s="218" t="s">
        <v>145</v>
      </c>
      <c r="L431" s="42"/>
      <c r="M431" s="223" t="s">
        <v>1</v>
      </c>
      <c r="N431" s="224" t="s">
        <v>38</v>
      </c>
      <c r="O431" s="89"/>
      <c r="P431" s="225">
        <f>O431*H431</f>
        <v>0</v>
      </c>
      <c r="Q431" s="225">
        <v>0</v>
      </c>
      <c r="R431" s="225">
        <f>Q431*H431</f>
        <v>0</v>
      </c>
      <c r="S431" s="225">
        <v>0</v>
      </c>
      <c r="T431" s="226">
        <f>S431*H431</f>
        <v>0</v>
      </c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R431" s="227" t="s">
        <v>223</v>
      </c>
      <c r="AT431" s="227" t="s">
        <v>141</v>
      </c>
      <c r="AU431" s="227" t="s">
        <v>83</v>
      </c>
      <c r="AY431" s="15" t="s">
        <v>138</v>
      </c>
      <c r="BE431" s="228">
        <f>IF(N431="základní",J431,0)</f>
        <v>0</v>
      </c>
      <c r="BF431" s="228">
        <f>IF(N431="snížená",J431,0)</f>
        <v>0</v>
      </c>
      <c r="BG431" s="228">
        <f>IF(N431="zákl. přenesená",J431,0)</f>
        <v>0</v>
      </c>
      <c r="BH431" s="228">
        <f>IF(N431="sníž. přenesená",J431,0)</f>
        <v>0</v>
      </c>
      <c r="BI431" s="228">
        <f>IF(N431="nulová",J431,0)</f>
        <v>0</v>
      </c>
      <c r="BJ431" s="15" t="s">
        <v>81</v>
      </c>
      <c r="BK431" s="228">
        <f>ROUND(I431*H431,2)</f>
        <v>0</v>
      </c>
      <c r="BL431" s="15" t="s">
        <v>223</v>
      </c>
      <c r="BM431" s="227" t="s">
        <v>898</v>
      </c>
    </row>
    <row r="432" s="2" customFormat="1" ht="16.5" customHeight="1">
      <c r="A432" s="36"/>
      <c r="B432" s="37"/>
      <c r="C432" s="245" t="s">
        <v>899</v>
      </c>
      <c r="D432" s="245" t="s">
        <v>242</v>
      </c>
      <c r="E432" s="246" t="s">
        <v>900</v>
      </c>
      <c r="F432" s="247" t="s">
        <v>901</v>
      </c>
      <c r="G432" s="248" t="s">
        <v>160</v>
      </c>
      <c r="H432" s="249">
        <v>48</v>
      </c>
      <c r="I432" s="250"/>
      <c r="J432" s="251">
        <f>ROUND(I432*H432,2)</f>
        <v>0</v>
      </c>
      <c r="K432" s="247" t="s">
        <v>1</v>
      </c>
      <c r="L432" s="252"/>
      <c r="M432" s="253" t="s">
        <v>1</v>
      </c>
      <c r="N432" s="254" t="s">
        <v>38</v>
      </c>
      <c r="O432" s="89"/>
      <c r="P432" s="225">
        <f>O432*H432</f>
        <v>0</v>
      </c>
      <c r="Q432" s="225">
        <v>0.002</v>
      </c>
      <c r="R432" s="225">
        <f>Q432*H432</f>
        <v>0.096</v>
      </c>
      <c r="S432" s="225">
        <v>0</v>
      </c>
      <c r="T432" s="226">
        <f>S432*H432</f>
        <v>0</v>
      </c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R432" s="227" t="s">
        <v>245</v>
      </c>
      <c r="AT432" s="227" t="s">
        <v>242</v>
      </c>
      <c r="AU432" s="227" t="s">
        <v>83</v>
      </c>
      <c r="AY432" s="15" t="s">
        <v>138</v>
      </c>
      <c r="BE432" s="228">
        <f>IF(N432="základní",J432,0)</f>
        <v>0</v>
      </c>
      <c r="BF432" s="228">
        <f>IF(N432="snížená",J432,0)</f>
        <v>0</v>
      </c>
      <c r="BG432" s="228">
        <f>IF(N432="zákl. přenesená",J432,0)</f>
        <v>0</v>
      </c>
      <c r="BH432" s="228">
        <f>IF(N432="sníž. přenesená",J432,0)</f>
        <v>0</v>
      </c>
      <c r="BI432" s="228">
        <f>IF(N432="nulová",J432,0)</f>
        <v>0</v>
      </c>
      <c r="BJ432" s="15" t="s">
        <v>81</v>
      </c>
      <c r="BK432" s="228">
        <f>ROUND(I432*H432,2)</f>
        <v>0</v>
      </c>
      <c r="BL432" s="15" t="s">
        <v>223</v>
      </c>
      <c r="BM432" s="227" t="s">
        <v>902</v>
      </c>
    </row>
    <row r="433" s="2" customFormat="1" ht="21.75" customHeight="1">
      <c r="A433" s="36"/>
      <c r="B433" s="37"/>
      <c r="C433" s="216" t="s">
        <v>903</v>
      </c>
      <c r="D433" s="216" t="s">
        <v>141</v>
      </c>
      <c r="E433" s="217" t="s">
        <v>904</v>
      </c>
      <c r="F433" s="218" t="s">
        <v>905</v>
      </c>
      <c r="G433" s="219" t="s">
        <v>234</v>
      </c>
      <c r="H433" s="220">
        <v>25</v>
      </c>
      <c r="I433" s="221"/>
      <c r="J433" s="222">
        <f>ROUND(I433*H433,2)</f>
        <v>0</v>
      </c>
      <c r="K433" s="218" t="s">
        <v>145</v>
      </c>
      <c r="L433" s="42"/>
      <c r="M433" s="223" t="s">
        <v>1</v>
      </c>
      <c r="N433" s="224" t="s">
        <v>38</v>
      </c>
      <c r="O433" s="89"/>
      <c r="P433" s="225">
        <f>O433*H433</f>
        <v>0</v>
      </c>
      <c r="Q433" s="225">
        <v>0</v>
      </c>
      <c r="R433" s="225">
        <f>Q433*H433</f>
        <v>0</v>
      </c>
      <c r="S433" s="225">
        <v>0</v>
      </c>
      <c r="T433" s="226">
        <f>S433*H433</f>
        <v>0</v>
      </c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R433" s="227" t="s">
        <v>223</v>
      </c>
      <c r="AT433" s="227" t="s">
        <v>141</v>
      </c>
      <c r="AU433" s="227" t="s">
        <v>83</v>
      </c>
      <c r="AY433" s="15" t="s">
        <v>138</v>
      </c>
      <c r="BE433" s="228">
        <f>IF(N433="základní",J433,0)</f>
        <v>0</v>
      </c>
      <c r="BF433" s="228">
        <f>IF(N433="snížená",J433,0)</f>
        <v>0</v>
      </c>
      <c r="BG433" s="228">
        <f>IF(N433="zákl. přenesená",J433,0)</f>
        <v>0</v>
      </c>
      <c r="BH433" s="228">
        <f>IF(N433="sníž. přenesená",J433,0)</f>
        <v>0</v>
      </c>
      <c r="BI433" s="228">
        <f>IF(N433="nulová",J433,0)</f>
        <v>0</v>
      </c>
      <c r="BJ433" s="15" t="s">
        <v>81</v>
      </c>
      <c r="BK433" s="228">
        <f>ROUND(I433*H433,2)</f>
        <v>0</v>
      </c>
      <c r="BL433" s="15" t="s">
        <v>223</v>
      </c>
      <c r="BM433" s="227" t="s">
        <v>906</v>
      </c>
    </row>
    <row r="434" s="2" customFormat="1" ht="24.15" customHeight="1">
      <c r="A434" s="36"/>
      <c r="B434" s="37"/>
      <c r="C434" s="216" t="s">
        <v>907</v>
      </c>
      <c r="D434" s="216" t="s">
        <v>141</v>
      </c>
      <c r="E434" s="217" t="s">
        <v>908</v>
      </c>
      <c r="F434" s="218" t="s">
        <v>909</v>
      </c>
      <c r="G434" s="219" t="s">
        <v>234</v>
      </c>
      <c r="H434" s="220">
        <v>40</v>
      </c>
      <c r="I434" s="221"/>
      <c r="J434" s="222">
        <f>ROUND(I434*H434,2)</f>
        <v>0</v>
      </c>
      <c r="K434" s="218" t="s">
        <v>145</v>
      </c>
      <c r="L434" s="42"/>
      <c r="M434" s="223" t="s">
        <v>1</v>
      </c>
      <c r="N434" s="224" t="s">
        <v>38</v>
      </c>
      <c r="O434" s="89"/>
      <c r="P434" s="225">
        <f>O434*H434</f>
        <v>0</v>
      </c>
      <c r="Q434" s="225">
        <v>0</v>
      </c>
      <c r="R434" s="225">
        <f>Q434*H434</f>
        <v>0</v>
      </c>
      <c r="S434" s="225">
        <v>0</v>
      </c>
      <c r="T434" s="226">
        <f>S434*H434</f>
        <v>0</v>
      </c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R434" s="227" t="s">
        <v>223</v>
      </c>
      <c r="AT434" s="227" t="s">
        <v>141</v>
      </c>
      <c r="AU434" s="227" t="s">
        <v>83</v>
      </c>
      <c r="AY434" s="15" t="s">
        <v>138</v>
      </c>
      <c r="BE434" s="228">
        <f>IF(N434="základní",J434,0)</f>
        <v>0</v>
      </c>
      <c r="BF434" s="228">
        <f>IF(N434="snížená",J434,0)</f>
        <v>0</v>
      </c>
      <c r="BG434" s="228">
        <f>IF(N434="zákl. přenesená",J434,0)</f>
        <v>0</v>
      </c>
      <c r="BH434" s="228">
        <f>IF(N434="sníž. přenesená",J434,0)</f>
        <v>0</v>
      </c>
      <c r="BI434" s="228">
        <f>IF(N434="nulová",J434,0)</f>
        <v>0</v>
      </c>
      <c r="BJ434" s="15" t="s">
        <v>81</v>
      </c>
      <c r="BK434" s="228">
        <f>ROUND(I434*H434,2)</f>
        <v>0</v>
      </c>
      <c r="BL434" s="15" t="s">
        <v>223</v>
      </c>
      <c r="BM434" s="227" t="s">
        <v>910</v>
      </c>
    </row>
    <row r="435" s="2" customFormat="1" ht="24.15" customHeight="1">
      <c r="A435" s="36"/>
      <c r="B435" s="37"/>
      <c r="C435" s="216" t="s">
        <v>911</v>
      </c>
      <c r="D435" s="216" t="s">
        <v>141</v>
      </c>
      <c r="E435" s="217" t="s">
        <v>912</v>
      </c>
      <c r="F435" s="218" t="s">
        <v>913</v>
      </c>
      <c r="G435" s="219" t="s">
        <v>234</v>
      </c>
      <c r="H435" s="220">
        <v>16</v>
      </c>
      <c r="I435" s="221"/>
      <c r="J435" s="222">
        <f>ROUND(I435*H435,2)</f>
        <v>0</v>
      </c>
      <c r="K435" s="218" t="s">
        <v>145</v>
      </c>
      <c r="L435" s="42"/>
      <c r="M435" s="223" t="s">
        <v>1</v>
      </c>
      <c r="N435" s="224" t="s">
        <v>38</v>
      </c>
      <c r="O435" s="89"/>
      <c r="P435" s="225">
        <f>O435*H435</f>
        <v>0</v>
      </c>
      <c r="Q435" s="225">
        <v>0</v>
      </c>
      <c r="R435" s="225">
        <f>Q435*H435</f>
        <v>0</v>
      </c>
      <c r="S435" s="225">
        <v>0</v>
      </c>
      <c r="T435" s="226">
        <f>S435*H435</f>
        <v>0</v>
      </c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R435" s="227" t="s">
        <v>223</v>
      </c>
      <c r="AT435" s="227" t="s">
        <v>141</v>
      </c>
      <c r="AU435" s="227" t="s">
        <v>83</v>
      </c>
      <c r="AY435" s="15" t="s">
        <v>138</v>
      </c>
      <c r="BE435" s="228">
        <f>IF(N435="základní",J435,0)</f>
        <v>0</v>
      </c>
      <c r="BF435" s="228">
        <f>IF(N435="snížená",J435,0)</f>
        <v>0</v>
      </c>
      <c r="BG435" s="228">
        <f>IF(N435="zákl. přenesená",J435,0)</f>
        <v>0</v>
      </c>
      <c r="BH435" s="228">
        <f>IF(N435="sníž. přenesená",J435,0)</f>
        <v>0</v>
      </c>
      <c r="BI435" s="228">
        <f>IF(N435="nulová",J435,0)</f>
        <v>0</v>
      </c>
      <c r="BJ435" s="15" t="s">
        <v>81</v>
      </c>
      <c r="BK435" s="228">
        <f>ROUND(I435*H435,2)</f>
        <v>0</v>
      </c>
      <c r="BL435" s="15" t="s">
        <v>223</v>
      </c>
      <c r="BM435" s="227" t="s">
        <v>914</v>
      </c>
    </row>
    <row r="436" s="2" customFormat="1" ht="24.15" customHeight="1">
      <c r="A436" s="36"/>
      <c r="B436" s="37"/>
      <c r="C436" s="216" t="s">
        <v>915</v>
      </c>
      <c r="D436" s="216" t="s">
        <v>141</v>
      </c>
      <c r="E436" s="217" t="s">
        <v>916</v>
      </c>
      <c r="F436" s="218" t="s">
        <v>917</v>
      </c>
      <c r="G436" s="219" t="s">
        <v>234</v>
      </c>
      <c r="H436" s="220">
        <v>16</v>
      </c>
      <c r="I436" s="221"/>
      <c r="J436" s="222">
        <f>ROUND(I436*H436,2)</f>
        <v>0</v>
      </c>
      <c r="K436" s="218" t="s">
        <v>145</v>
      </c>
      <c r="L436" s="42"/>
      <c r="M436" s="223" t="s">
        <v>1</v>
      </c>
      <c r="N436" s="224" t="s">
        <v>38</v>
      </c>
      <c r="O436" s="89"/>
      <c r="P436" s="225">
        <f>O436*H436</f>
        <v>0</v>
      </c>
      <c r="Q436" s="225">
        <v>0</v>
      </c>
      <c r="R436" s="225">
        <f>Q436*H436</f>
        <v>0</v>
      </c>
      <c r="S436" s="225">
        <v>0</v>
      </c>
      <c r="T436" s="226">
        <f>S436*H436</f>
        <v>0</v>
      </c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R436" s="227" t="s">
        <v>223</v>
      </c>
      <c r="AT436" s="227" t="s">
        <v>141</v>
      </c>
      <c r="AU436" s="227" t="s">
        <v>83</v>
      </c>
      <c r="AY436" s="15" t="s">
        <v>138</v>
      </c>
      <c r="BE436" s="228">
        <f>IF(N436="základní",J436,0)</f>
        <v>0</v>
      </c>
      <c r="BF436" s="228">
        <f>IF(N436="snížená",J436,0)</f>
        <v>0</v>
      </c>
      <c r="BG436" s="228">
        <f>IF(N436="zákl. přenesená",J436,0)</f>
        <v>0</v>
      </c>
      <c r="BH436" s="228">
        <f>IF(N436="sníž. přenesená",J436,0)</f>
        <v>0</v>
      </c>
      <c r="BI436" s="228">
        <f>IF(N436="nulová",J436,0)</f>
        <v>0</v>
      </c>
      <c r="BJ436" s="15" t="s">
        <v>81</v>
      </c>
      <c r="BK436" s="228">
        <f>ROUND(I436*H436,2)</f>
        <v>0</v>
      </c>
      <c r="BL436" s="15" t="s">
        <v>223</v>
      </c>
      <c r="BM436" s="227" t="s">
        <v>918</v>
      </c>
    </row>
    <row r="437" s="2" customFormat="1" ht="24.15" customHeight="1">
      <c r="A437" s="36"/>
      <c r="B437" s="37"/>
      <c r="C437" s="216" t="s">
        <v>919</v>
      </c>
      <c r="D437" s="216" t="s">
        <v>141</v>
      </c>
      <c r="E437" s="217" t="s">
        <v>920</v>
      </c>
      <c r="F437" s="218" t="s">
        <v>921</v>
      </c>
      <c r="G437" s="219" t="s">
        <v>202</v>
      </c>
      <c r="H437" s="220">
        <v>0.764</v>
      </c>
      <c r="I437" s="221"/>
      <c r="J437" s="222">
        <f>ROUND(I437*H437,2)</f>
        <v>0</v>
      </c>
      <c r="K437" s="218" t="s">
        <v>145</v>
      </c>
      <c r="L437" s="42"/>
      <c r="M437" s="223" t="s">
        <v>1</v>
      </c>
      <c r="N437" s="224" t="s">
        <v>38</v>
      </c>
      <c r="O437" s="89"/>
      <c r="P437" s="225">
        <f>O437*H437</f>
        <v>0</v>
      </c>
      <c r="Q437" s="225">
        <v>0</v>
      </c>
      <c r="R437" s="225">
        <f>Q437*H437</f>
        <v>0</v>
      </c>
      <c r="S437" s="225">
        <v>0</v>
      </c>
      <c r="T437" s="226">
        <f>S437*H437</f>
        <v>0</v>
      </c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R437" s="227" t="s">
        <v>223</v>
      </c>
      <c r="AT437" s="227" t="s">
        <v>141</v>
      </c>
      <c r="AU437" s="227" t="s">
        <v>83</v>
      </c>
      <c r="AY437" s="15" t="s">
        <v>138</v>
      </c>
      <c r="BE437" s="228">
        <f>IF(N437="základní",J437,0)</f>
        <v>0</v>
      </c>
      <c r="BF437" s="228">
        <f>IF(N437="snížená",J437,0)</f>
        <v>0</v>
      </c>
      <c r="BG437" s="228">
        <f>IF(N437="zákl. přenesená",J437,0)</f>
        <v>0</v>
      </c>
      <c r="BH437" s="228">
        <f>IF(N437="sníž. přenesená",J437,0)</f>
        <v>0</v>
      </c>
      <c r="BI437" s="228">
        <f>IF(N437="nulová",J437,0)</f>
        <v>0</v>
      </c>
      <c r="BJ437" s="15" t="s">
        <v>81</v>
      </c>
      <c r="BK437" s="228">
        <f>ROUND(I437*H437,2)</f>
        <v>0</v>
      </c>
      <c r="BL437" s="15" t="s">
        <v>223</v>
      </c>
      <c r="BM437" s="227" t="s">
        <v>922</v>
      </c>
    </row>
    <row r="438" s="12" customFormat="1" ht="22.8" customHeight="1">
      <c r="A438" s="12"/>
      <c r="B438" s="200"/>
      <c r="C438" s="201"/>
      <c r="D438" s="202" t="s">
        <v>72</v>
      </c>
      <c r="E438" s="214" t="s">
        <v>923</v>
      </c>
      <c r="F438" s="214" t="s">
        <v>924</v>
      </c>
      <c r="G438" s="201"/>
      <c r="H438" s="201"/>
      <c r="I438" s="204"/>
      <c r="J438" s="215">
        <f>BK438</f>
        <v>0</v>
      </c>
      <c r="K438" s="201"/>
      <c r="L438" s="206"/>
      <c r="M438" s="207"/>
      <c r="N438" s="208"/>
      <c r="O438" s="208"/>
      <c r="P438" s="209">
        <f>SUM(P439:P499)</f>
        <v>0</v>
      </c>
      <c r="Q438" s="208"/>
      <c r="R438" s="209">
        <f>SUM(R439:R499)</f>
        <v>0.16865000000000006</v>
      </c>
      <c r="S438" s="208"/>
      <c r="T438" s="210">
        <f>SUM(T439:T499)</f>
        <v>0.35204000000000004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11" t="s">
        <v>83</v>
      </c>
      <c r="AT438" s="212" t="s">
        <v>72</v>
      </c>
      <c r="AU438" s="212" t="s">
        <v>81</v>
      </c>
      <c r="AY438" s="211" t="s">
        <v>138</v>
      </c>
      <c r="BK438" s="213">
        <f>SUM(BK439:BK499)</f>
        <v>0</v>
      </c>
    </row>
    <row r="439" s="2" customFormat="1" ht="24.15" customHeight="1">
      <c r="A439" s="36"/>
      <c r="B439" s="37"/>
      <c r="C439" s="216" t="s">
        <v>925</v>
      </c>
      <c r="D439" s="216" t="s">
        <v>141</v>
      </c>
      <c r="E439" s="217" t="s">
        <v>926</v>
      </c>
      <c r="F439" s="218" t="s">
        <v>927</v>
      </c>
      <c r="G439" s="219" t="s">
        <v>160</v>
      </c>
      <c r="H439" s="220">
        <v>2</v>
      </c>
      <c r="I439" s="221"/>
      <c r="J439" s="222">
        <f>ROUND(I439*H439,2)</f>
        <v>0</v>
      </c>
      <c r="K439" s="218" t="s">
        <v>145</v>
      </c>
      <c r="L439" s="42"/>
      <c r="M439" s="223" t="s">
        <v>1</v>
      </c>
      <c r="N439" s="224" t="s">
        <v>38</v>
      </c>
      <c r="O439" s="89"/>
      <c r="P439" s="225">
        <f>O439*H439</f>
        <v>0</v>
      </c>
      <c r="Q439" s="225">
        <v>2E-05</v>
      </c>
      <c r="R439" s="225">
        <f>Q439*H439</f>
        <v>4E-05</v>
      </c>
      <c r="S439" s="225">
        <v>0.035000000000000004</v>
      </c>
      <c r="T439" s="226">
        <f>S439*H439</f>
        <v>0.070000000000000008</v>
      </c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R439" s="227" t="s">
        <v>223</v>
      </c>
      <c r="AT439" s="227" t="s">
        <v>141</v>
      </c>
      <c r="AU439" s="227" t="s">
        <v>83</v>
      </c>
      <c r="AY439" s="15" t="s">
        <v>138</v>
      </c>
      <c r="BE439" s="228">
        <f>IF(N439="základní",J439,0)</f>
        <v>0</v>
      </c>
      <c r="BF439" s="228">
        <f>IF(N439="snížená",J439,0)</f>
        <v>0</v>
      </c>
      <c r="BG439" s="228">
        <f>IF(N439="zákl. přenesená",J439,0)</f>
        <v>0</v>
      </c>
      <c r="BH439" s="228">
        <f>IF(N439="sníž. přenesená",J439,0)</f>
        <v>0</v>
      </c>
      <c r="BI439" s="228">
        <f>IF(N439="nulová",J439,0)</f>
        <v>0</v>
      </c>
      <c r="BJ439" s="15" t="s">
        <v>81</v>
      </c>
      <c r="BK439" s="228">
        <f>ROUND(I439*H439,2)</f>
        <v>0</v>
      </c>
      <c r="BL439" s="15" t="s">
        <v>223</v>
      </c>
      <c r="BM439" s="227" t="s">
        <v>928</v>
      </c>
    </row>
    <row r="440" s="2" customFormat="1" ht="24.15" customHeight="1">
      <c r="A440" s="36"/>
      <c r="B440" s="37"/>
      <c r="C440" s="216" t="s">
        <v>929</v>
      </c>
      <c r="D440" s="216" t="s">
        <v>141</v>
      </c>
      <c r="E440" s="217" t="s">
        <v>930</v>
      </c>
      <c r="F440" s="218" t="s">
        <v>931</v>
      </c>
      <c r="G440" s="219" t="s">
        <v>160</v>
      </c>
      <c r="H440" s="220">
        <v>2</v>
      </c>
      <c r="I440" s="221"/>
      <c r="J440" s="222">
        <f>ROUND(I440*H440,2)</f>
        <v>0</v>
      </c>
      <c r="K440" s="218" t="s">
        <v>145</v>
      </c>
      <c r="L440" s="42"/>
      <c r="M440" s="223" t="s">
        <v>1</v>
      </c>
      <c r="N440" s="224" t="s">
        <v>38</v>
      </c>
      <c r="O440" s="89"/>
      <c r="P440" s="225">
        <f>O440*H440</f>
        <v>0</v>
      </c>
      <c r="Q440" s="225">
        <v>2E-05</v>
      </c>
      <c r="R440" s="225">
        <f>Q440*H440</f>
        <v>4E-05</v>
      </c>
      <c r="S440" s="225">
        <v>0.054</v>
      </c>
      <c r="T440" s="226">
        <f>S440*H440</f>
        <v>0.108</v>
      </c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R440" s="227" t="s">
        <v>223</v>
      </c>
      <c r="AT440" s="227" t="s">
        <v>141</v>
      </c>
      <c r="AU440" s="227" t="s">
        <v>83</v>
      </c>
      <c r="AY440" s="15" t="s">
        <v>138</v>
      </c>
      <c r="BE440" s="228">
        <f>IF(N440="základní",J440,0)</f>
        <v>0</v>
      </c>
      <c r="BF440" s="228">
        <f>IF(N440="snížená",J440,0)</f>
        <v>0</v>
      </c>
      <c r="BG440" s="228">
        <f>IF(N440="zákl. přenesená",J440,0)</f>
        <v>0</v>
      </c>
      <c r="BH440" s="228">
        <f>IF(N440="sníž. přenesená",J440,0)</f>
        <v>0</v>
      </c>
      <c r="BI440" s="228">
        <f>IF(N440="nulová",J440,0)</f>
        <v>0</v>
      </c>
      <c r="BJ440" s="15" t="s">
        <v>81</v>
      </c>
      <c r="BK440" s="228">
        <f>ROUND(I440*H440,2)</f>
        <v>0</v>
      </c>
      <c r="BL440" s="15" t="s">
        <v>223</v>
      </c>
      <c r="BM440" s="227" t="s">
        <v>932</v>
      </c>
    </row>
    <row r="441" s="2" customFormat="1" ht="24.15" customHeight="1">
      <c r="A441" s="36"/>
      <c r="B441" s="37"/>
      <c r="C441" s="216" t="s">
        <v>933</v>
      </c>
      <c r="D441" s="216" t="s">
        <v>141</v>
      </c>
      <c r="E441" s="217" t="s">
        <v>934</v>
      </c>
      <c r="F441" s="218" t="s">
        <v>935</v>
      </c>
      <c r="G441" s="219" t="s">
        <v>160</v>
      </c>
      <c r="H441" s="220">
        <v>1</v>
      </c>
      <c r="I441" s="221"/>
      <c r="J441" s="222">
        <f>ROUND(I441*H441,2)</f>
        <v>0</v>
      </c>
      <c r="K441" s="218" t="s">
        <v>145</v>
      </c>
      <c r="L441" s="42"/>
      <c r="M441" s="223" t="s">
        <v>1</v>
      </c>
      <c r="N441" s="224" t="s">
        <v>38</v>
      </c>
      <c r="O441" s="89"/>
      <c r="P441" s="225">
        <f>O441*H441</f>
        <v>0</v>
      </c>
      <c r="Q441" s="225">
        <v>9E-05</v>
      </c>
      <c r="R441" s="225">
        <f>Q441*H441</f>
        <v>9E-05</v>
      </c>
      <c r="S441" s="225">
        <v>0.0019</v>
      </c>
      <c r="T441" s="226">
        <f>S441*H441</f>
        <v>0.0019</v>
      </c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R441" s="227" t="s">
        <v>223</v>
      </c>
      <c r="AT441" s="227" t="s">
        <v>141</v>
      </c>
      <c r="AU441" s="227" t="s">
        <v>83</v>
      </c>
      <c r="AY441" s="15" t="s">
        <v>138</v>
      </c>
      <c r="BE441" s="228">
        <f>IF(N441="základní",J441,0)</f>
        <v>0</v>
      </c>
      <c r="BF441" s="228">
        <f>IF(N441="snížená",J441,0)</f>
        <v>0</v>
      </c>
      <c r="BG441" s="228">
        <f>IF(N441="zákl. přenesená",J441,0)</f>
        <v>0</v>
      </c>
      <c r="BH441" s="228">
        <f>IF(N441="sníž. přenesená",J441,0)</f>
        <v>0</v>
      </c>
      <c r="BI441" s="228">
        <f>IF(N441="nulová",J441,0)</f>
        <v>0</v>
      </c>
      <c r="BJ441" s="15" t="s">
        <v>81</v>
      </c>
      <c r="BK441" s="228">
        <f>ROUND(I441*H441,2)</f>
        <v>0</v>
      </c>
      <c r="BL441" s="15" t="s">
        <v>223</v>
      </c>
      <c r="BM441" s="227" t="s">
        <v>936</v>
      </c>
    </row>
    <row r="442" s="2" customFormat="1" ht="24.15" customHeight="1">
      <c r="A442" s="36"/>
      <c r="B442" s="37"/>
      <c r="C442" s="216" t="s">
        <v>937</v>
      </c>
      <c r="D442" s="216" t="s">
        <v>141</v>
      </c>
      <c r="E442" s="217" t="s">
        <v>938</v>
      </c>
      <c r="F442" s="218" t="s">
        <v>939</v>
      </c>
      <c r="G442" s="219" t="s">
        <v>160</v>
      </c>
      <c r="H442" s="220">
        <v>2</v>
      </c>
      <c r="I442" s="221"/>
      <c r="J442" s="222">
        <f>ROUND(I442*H442,2)</f>
        <v>0</v>
      </c>
      <c r="K442" s="218" t="s">
        <v>145</v>
      </c>
      <c r="L442" s="42"/>
      <c r="M442" s="223" t="s">
        <v>1</v>
      </c>
      <c r="N442" s="224" t="s">
        <v>38</v>
      </c>
      <c r="O442" s="89"/>
      <c r="P442" s="225">
        <f>O442*H442</f>
        <v>0</v>
      </c>
      <c r="Q442" s="225">
        <v>0.00012999999999999998</v>
      </c>
      <c r="R442" s="225">
        <f>Q442*H442</f>
        <v>0.00025999999999999996</v>
      </c>
      <c r="S442" s="225">
        <v>0.0022</v>
      </c>
      <c r="T442" s="226">
        <f>S442*H442</f>
        <v>0.0044</v>
      </c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R442" s="227" t="s">
        <v>223</v>
      </c>
      <c r="AT442" s="227" t="s">
        <v>141</v>
      </c>
      <c r="AU442" s="227" t="s">
        <v>83</v>
      </c>
      <c r="AY442" s="15" t="s">
        <v>138</v>
      </c>
      <c r="BE442" s="228">
        <f>IF(N442="základní",J442,0)</f>
        <v>0</v>
      </c>
      <c r="BF442" s="228">
        <f>IF(N442="snížená",J442,0)</f>
        <v>0</v>
      </c>
      <c r="BG442" s="228">
        <f>IF(N442="zákl. přenesená",J442,0)</f>
        <v>0</v>
      </c>
      <c r="BH442" s="228">
        <f>IF(N442="sníž. přenesená",J442,0)</f>
        <v>0</v>
      </c>
      <c r="BI442" s="228">
        <f>IF(N442="nulová",J442,0)</f>
        <v>0</v>
      </c>
      <c r="BJ442" s="15" t="s">
        <v>81</v>
      </c>
      <c r="BK442" s="228">
        <f>ROUND(I442*H442,2)</f>
        <v>0</v>
      </c>
      <c r="BL442" s="15" t="s">
        <v>223</v>
      </c>
      <c r="BM442" s="227" t="s">
        <v>940</v>
      </c>
    </row>
    <row r="443" s="2" customFormat="1" ht="24.15" customHeight="1">
      <c r="A443" s="36"/>
      <c r="B443" s="37"/>
      <c r="C443" s="216" t="s">
        <v>941</v>
      </c>
      <c r="D443" s="216" t="s">
        <v>141</v>
      </c>
      <c r="E443" s="217" t="s">
        <v>942</v>
      </c>
      <c r="F443" s="218" t="s">
        <v>943</v>
      </c>
      <c r="G443" s="219" t="s">
        <v>160</v>
      </c>
      <c r="H443" s="220">
        <v>18</v>
      </c>
      <c r="I443" s="221"/>
      <c r="J443" s="222">
        <f>ROUND(I443*H443,2)</f>
        <v>0</v>
      </c>
      <c r="K443" s="218" t="s">
        <v>145</v>
      </c>
      <c r="L443" s="42"/>
      <c r="M443" s="223" t="s">
        <v>1</v>
      </c>
      <c r="N443" s="224" t="s">
        <v>38</v>
      </c>
      <c r="O443" s="89"/>
      <c r="P443" s="225">
        <f>O443*H443</f>
        <v>0</v>
      </c>
      <c r="Q443" s="225">
        <v>0.00012999999999999998</v>
      </c>
      <c r="R443" s="225">
        <f>Q443*H443</f>
        <v>0.0023399999999999996</v>
      </c>
      <c r="S443" s="225">
        <v>0.0011</v>
      </c>
      <c r="T443" s="226">
        <f>S443*H443</f>
        <v>0.019800000000000004</v>
      </c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R443" s="227" t="s">
        <v>223</v>
      </c>
      <c r="AT443" s="227" t="s">
        <v>141</v>
      </c>
      <c r="AU443" s="227" t="s">
        <v>83</v>
      </c>
      <c r="AY443" s="15" t="s">
        <v>138</v>
      </c>
      <c r="BE443" s="228">
        <f>IF(N443="základní",J443,0)</f>
        <v>0</v>
      </c>
      <c r="BF443" s="228">
        <f>IF(N443="snížená",J443,0)</f>
        <v>0</v>
      </c>
      <c r="BG443" s="228">
        <f>IF(N443="zákl. přenesená",J443,0)</f>
        <v>0</v>
      </c>
      <c r="BH443" s="228">
        <f>IF(N443="sníž. přenesená",J443,0)</f>
        <v>0</v>
      </c>
      <c r="BI443" s="228">
        <f>IF(N443="nulová",J443,0)</f>
        <v>0</v>
      </c>
      <c r="BJ443" s="15" t="s">
        <v>81</v>
      </c>
      <c r="BK443" s="228">
        <f>ROUND(I443*H443,2)</f>
        <v>0</v>
      </c>
      <c r="BL443" s="15" t="s">
        <v>223</v>
      </c>
      <c r="BM443" s="227" t="s">
        <v>944</v>
      </c>
    </row>
    <row r="444" s="2" customFormat="1" ht="24.15" customHeight="1">
      <c r="A444" s="36"/>
      <c r="B444" s="37"/>
      <c r="C444" s="216" t="s">
        <v>945</v>
      </c>
      <c r="D444" s="216" t="s">
        <v>141</v>
      </c>
      <c r="E444" s="217" t="s">
        <v>946</v>
      </c>
      <c r="F444" s="218" t="s">
        <v>947</v>
      </c>
      <c r="G444" s="219" t="s">
        <v>160</v>
      </c>
      <c r="H444" s="220">
        <v>5</v>
      </c>
      <c r="I444" s="221"/>
      <c r="J444" s="222">
        <f>ROUND(I444*H444,2)</f>
        <v>0</v>
      </c>
      <c r="K444" s="218" t="s">
        <v>145</v>
      </c>
      <c r="L444" s="42"/>
      <c r="M444" s="223" t="s">
        <v>1</v>
      </c>
      <c r="N444" s="224" t="s">
        <v>38</v>
      </c>
      <c r="O444" s="89"/>
      <c r="P444" s="225">
        <f>O444*H444</f>
        <v>0</v>
      </c>
      <c r="Q444" s="225">
        <v>0.00017</v>
      </c>
      <c r="R444" s="225">
        <f>Q444*H444</f>
        <v>0.00085</v>
      </c>
      <c r="S444" s="225">
        <v>0.0022</v>
      </c>
      <c r="T444" s="226">
        <f>S444*H444</f>
        <v>0.011000000000000002</v>
      </c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R444" s="227" t="s">
        <v>223</v>
      </c>
      <c r="AT444" s="227" t="s">
        <v>141</v>
      </c>
      <c r="AU444" s="227" t="s">
        <v>83</v>
      </c>
      <c r="AY444" s="15" t="s">
        <v>138</v>
      </c>
      <c r="BE444" s="228">
        <f>IF(N444="základní",J444,0)</f>
        <v>0</v>
      </c>
      <c r="BF444" s="228">
        <f>IF(N444="snížená",J444,0)</f>
        <v>0</v>
      </c>
      <c r="BG444" s="228">
        <f>IF(N444="zákl. přenesená",J444,0)</f>
        <v>0</v>
      </c>
      <c r="BH444" s="228">
        <f>IF(N444="sníž. přenesená",J444,0)</f>
        <v>0</v>
      </c>
      <c r="BI444" s="228">
        <f>IF(N444="nulová",J444,0)</f>
        <v>0</v>
      </c>
      <c r="BJ444" s="15" t="s">
        <v>81</v>
      </c>
      <c r="BK444" s="228">
        <f>ROUND(I444*H444,2)</f>
        <v>0</v>
      </c>
      <c r="BL444" s="15" t="s">
        <v>223</v>
      </c>
      <c r="BM444" s="227" t="s">
        <v>948</v>
      </c>
    </row>
    <row r="445" s="2" customFormat="1" ht="24.15" customHeight="1">
      <c r="A445" s="36"/>
      <c r="B445" s="37"/>
      <c r="C445" s="216" t="s">
        <v>949</v>
      </c>
      <c r="D445" s="216" t="s">
        <v>141</v>
      </c>
      <c r="E445" s="217" t="s">
        <v>950</v>
      </c>
      <c r="F445" s="218" t="s">
        <v>951</v>
      </c>
      <c r="G445" s="219" t="s">
        <v>160</v>
      </c>
      <c r="H445" s="220">
        <v>14</v>
      </c>
      <c r="I445" s="221"/>
      <c r="J445" s="222">
        <f>ROUND(I445*H445,2)</f>
        <v>0</v>
      </c>
      <c r="K445" s="218" t="s">
        <v>145</v>
      </c>
      <c r="L445" s="42"/>
      <c r="M445" s="223" t="s">
        <v>1</v>
      </c>
      <c r="N445" s="224" t="s">
        <v>38</v>
      </c>
      <c r="O445" s="89"/>
      <c r="P445" s="225">
        <f>O445*H445</f>
        <v>0</v>
      </c>
      <c r="Q445" s="225">
        <v>0.00021</v>
      </c>
      <c r="R445" s="225">
        <f>Q445*H445</f>
        <v>0.00294</v>
      </c>
      <c r="S445" s="225">
        <v>0.0035</v>
      </c>
      <c r="T445" s="226">
        <f>S445*H445</f>
        <v>0.049</v>
      </c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R445" s="227" t="s">
        <v>223</v>
      </c>
      <c r="AT445" s="227" t="s">
        <v>141</v>
      </c>
      <c r="AU445" s="227" t="s">
        <v>83</v>
      </c>
      <c r="AY445" s="15" t="s">
        <v>138</v>
      </c>
      <c r="BE445" s="228">
        <f>IF(N445="základní",J445,0)</f>
        <v>0</v>
      </c>
      <c r="BF445" s="228">
        <f>IF(N445="snížená",J445,0)</f>
        <v>0</v>
      </c>
      <c r="BG445" s="228">
        <f>IF(N445="zákl. přenesená",J445,0)</f>
        <v>0</v>
      </c>
      <c r="BH445" s="228">
        <f>IF(N445="sníž. přenesená",J445,0)</f>
        <v>0</v>
      </c>
      <c r="BI445" s="228">
        <f>IF(N445="nulová",J445,0)</f>
        <v>0</v>
      </c>
      <c r="BJ445" s="15" t="s">
        <v>81</v>
      </c>
      <c r="BK445" s="228">
        <f>ROUND(I445*H445,2)</f>
        <v>0</v>
      </c>
      <c r="BL445" s="15" t="s">
        <v>223</v>
      </c>
      <c r="BM445" s="227" t="s">
        <v>952</v>
      </c>
    </row>
    <row r="446" s="2" customFormat="1" ht="24.15" customHeight="1">
      <c r="A446" s="36"/>
      <c r="B446" s="37"/>
      <c r="C446" s="216" t="s">
        <v>953</v>
      </c>
      <c r="D446" s="216" t="s">
        <v>141</v>
      </c>
      <c r="E446" s="217" t="s">
        <v>954</v>
      </c>
      <c r="F446" s="218" t="s">
        <v>955</v>
      </c>
      <c r="G446" s="219" t="s">
        <v>160</v>
      </c>
      <c r="H446" s="220">
        <v>1</v>
      </c>
      <c r="I446" s="221"/>
      <c r="J446" s="222">
        <f>ROUND(I446*H446,2)</f>
        <v>0</v>
      </c>
      <c r="K446" s="218" t="s">
        <v>145</v>
      </c>
      <c r="L446" s="42"/>
      <c r="M446" s="223" t="s">
        <v>1</v>
      </c>
      <c r="N446" s="224" t="s">
        <v>38</v>
      </c>
      <c r="O446" s="89"/>
      <c r="P446" s="225">
        <f>O446*H446</f>
        <v>0</v>
      </c>
      <c r="Q446" s="225">
        <v>9E-05</v>
      </c>
      <c r="R446" s="225">
        <f>Q446*H446</f>
        <v>9E-05</v>
      </c>
      <c r="S446" s="225">
        <v>0.00151</v>
      </c>
      <c r="T446" s="226">
        <f>S446*H446</f>
        <v>0.00151</v>
      </c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R446" s="227" t="s">
        <v>223</v>
      </c>
      <c r="AT446" s="227" t="s">
        <v>141</v>
      </c>
      <c r="AU446" s="227" t="s">
        <v>83</v>
      </c>
      <c r="AY446" s="15" t="s">
        <v>138</v>
      </c>
      <c r="BE446" s="228">
        <f>IF(N446="základní",J446,0)</f>
        <v>0</v>
      </c>
      <c r="BF446" s="228">
        <f>IF(N446="snížená",J446,0)</f>
        <v>0</v>
      </c>
      <c r="BG446" s="228">
        <f>IF(N446="zákl. přenesená",J446,0)</f>
        <v>0</v>
      </c>
      <c r="BH446" s="228">
        <f>IF(N446="sníž. přenesená",J446,0)</f>
        <v>0</v>
      </c>
      <c r="BI446" s="228">
        <f>IF(N446="nulová",J446,0)</f>
        <v>0</v>
      </c>
      <c r="BJ446" s="15" t="s">
        <v>81</v>
      </c>
      <c r="BK446" s="228">
        <f>ROUND(I446*H446,2)</f>
        <v>0</v>
      </c>
      <c r="BL446" s="15" t="s">
        <v>223</v>
      </c>
      <c r="BM446" s="227" t="s">
        <v>956</v>
      </c>
    </row>
    <row r="447" s="2" customFormat="1" ht="24.15" customHeight="1">
      <c r="A447" s="36"/>
      <c r="B447" s="37"/>
      <c r="C447" s="216" t="s">
        <v>957</v>
      </c>
      <c r="D447" s="216" t="s">
        <v>141</v>
      </c>
      <c r="E447" s="217" t="s">
        <v>958</v>
      </c>
      <c r="F447" s="218" t="s">
        <v>959</v>
      </c>
      <c r="G447" s="219" t="s">
        <v>160</v>
      </c>
      <c r="H447" s="220">
        <v>21</v>
      </c>
      <c r="I447" s="221"/>
      <c r="J447" s="222">
        <f>ROUND(I447*H447,2)</f>
        <v>0</v>
      </c>
      <c r="K447" s="218" t="s">
        <v>145</v>
      </c>
      <c r="L447" s="42"/>
      <c r="M447" s="223" t="s">
        <v>1</v>
      </c>
      <c r="N447" s="224" t="s">
        <v>38</v>
      </c>
      <c r="O447" s="89"/>
      <c r="P447" s="225">
        <f>O447*H447</f>
        <v>0</v>
      </c>
      <c r="Q447" s="225">
        <v>1E-05</v>
      </c>
      <c r="R447" s="225">
        <f>Q447*H447</f>
        <v>0.00021</v>
      </c>
      <c r="S447" s="225">
        <v>0.00107</v>
      </c>
      <c r="T447" s="226">
        <f>S447*H447</f>
        <v>0.02247</v>
      </c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R447" s="227" t="s">
        <v>223</v>
      </c>
      <c r="AT447" s="227" t="s">
        <v>141</v>
      </c>
      <c r="AU447" s="227" t="s">
        <v>83</v>
      </c>
      <c r="AY447" s="15" t="s">
        <v>138</v>
      </c>
      <c r="BE447" s="228">
        <f>IF(N447="základní",J447,0)</f>
        <v>0</v>
      </c>
      <c r="BF447" s="228">
        <f>IF(N447="snížená",J447,0)</f>
        <v>0</v>
      </c>
      <c r="BG447" s="228">
        <f>IF(N447="zákl. přenesená",J447,0)</f>
        <v>0</v>
      </c>
      <c r="BH447" s="228">
        <f>IF(N447="sníž. přenesená",J447,0)</f>
        <v>0</v>
      </c>
      <c r="BI447" s="228">
        <f>IF(N447="nulová",J447,0)</f>
        <v>0</v>
      </c>
      <c r="BJ447" s="15" t="s">
        <v>81</v>
      </c>
      <c r="BK447" s="228">
        <f>ROUND(I447*H447,2)</f>
        <v>0</v>
      </c>
      <c r="BL447" s="15" t="s">
        <v>223</v>
      </c>
      <c r="BM447" s="227" t="s">
        <v>960</v>
      </c>
    </row>
    <row r="448" s="2" customFormat="1" ht="16.5" customHeight="1">
      <c r="A448" s="36"/>
      <c r="B448" s="37"/>
      <c r="C448" s="216" t="s">
        <v>961</v>
      </c>
      <c r="D448" s="216" t="s">
        <v>141</v>
      </c>
      <c r="E448" s="217" t="s">
        <v>962</v>
      </c>
      <c r="F448" s="218" t="s">
        <v>963</v>
      </c>
      <c r="G448" s="219" t="s">
        <v>160</v>
      </c>
      <c r="H448" s="220">
        <v>6</v>
      </c>
      <c r="I448" s="221"/>
      <c r="J448" s="222">
        <f>ROUND(I448*H448,2)</f>
        <v>0</v>
      </c>
      <c r="K448" s="218" t="s">
        <v>145</v>
      </c>
      <c r="L448" s="42"/>
      <c r="M448" s="223" t="s">
        <v>1</v>
      </c>
      <c r="N448" s="224" t="s">
        <v>38</v>
      </c>
      <c r="O448" s="89"/>
      <c r="P448" s="225">
        <f>O448*H448</f>
        <v>0</v>
      </c>
      <c r="Q448" s="225">
        <v>0</v>
      </c>
      <c r="R448" s="225">
        <f>Q448*H448</f>
        <v>0</v>
      </c>
      <c r="S448" s="225">
        <v>0.00191</v>
      </c>
      <c r="T448" s="226">
        <f>S448*H448</f>
        <v>0.011459999999999998</v>
      </c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R448" s="227" t="s">
        <v>223</v>
      </c>
      <c r="AT448" s="227" t="s">
        <v>141</v>
      </c>
      <c r="AU448" s="227" t="s">
        <v>83</v>
      </c>
      <c r="AY448" s="15" t="s">
        <v>138</v>
      </c>
      <c r="BE448" s="228">
        <f>IF(N448="základní",J448,0)</f>
        <v>0</v>
      </c>
      <c r="BF448" s="228">
        <f>IF(N448="snížená",J448,0)</f>
        <v>0</v>
      </c>
      <c r="BG448" s="228">
        <f>IF(N448="zákl. přenesená",J448,0)</f>
        <v>0</v>
      </c>
      <c r="BH448" s="228">
        <f>IF(N448="sníž. přenesená",J448,0)</f>
        <v>0</v>
      </c>
      <c r="BI448" s="228">
        <f>IF(N448="nulová",J448,0)</f>
        <v>0</v>
      </c>
      <c r="BJ448" s="15" t="s">
        <v>81</v>
      </c>
      <c r="BK448" s="228">
        <f>ROUND(I448*H448,2)</f>
        <v>0</v>
      </c>
      <c r="BL448" s="15" t="s">
        <v>223</v>
      </c>
      <c r="BM448" s="227" t="s">
        <v>964</v>
      </c>
    </row>
    <row r="449" s="2" customFormat="1" ht="24.15" customHeight="1">
      <c r="A449" s="36"/>
      <c r="B449" s="37"/>
      <c r="C449" s="216" t="s">
        <v>965</v>
      </c>
      <c r="D449" s="216" t="s">
        <v>141</v>
      </c>
      <c r="E449" s="217" t="s">
        <v>966</v>
      </c>
      <c r="F449" s="218" t="s">
        <v>967</v>
      </c>
      <c r="G449" s="219" t="s">
        <v>160</v>
      </c>
      <c r="H449" s="220">
        <v>13</v>
      </c>
      <c r="I449" s="221"/>
      <c r="J449" s="222">
        <f>ROUND(I449*H449,2)</f>
        <v>0</v>
      </c>
      <c r="K449" s="218" t="s">
        <v>1</v>
      </c>
      <c r="L449" s="42"/>
      <c r="M449" s="223" t="s">
        <v>1</v>
      </c>
      <c r="N449" s="224" t="s">
        <v>38</v>
      </c>
      <c r="O449" s="89"/>
      <c r="P449" s="225">
        <f>O449*H449</f>
        <v>0</v>
      </c>
      <c r="Q449" s="225">
        <v>0.00032</v>
      </c>
      <c r="R449" s="225">
        <f>Q449*H449</f>
        <v>0.00416</v>
      </c>
      <c r="S449" s="225">
        <v>0.0035</v>
      </c>
      <c r="T449" s="226">
        <f>S449*H449</f>
        <v>0.0455</v>
      </c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R449" s="227" t="s">
        <v>223</v>
      </c>
      <c r="AT449" s="227" t="s">
        <v>141</v>
      </c>
      <c r="AU449" s="227" t="s">
        <v>83</v>
      </c>
      <c r="AY449" s="15" t="s">
        <v>138</v>
      </c>
      <c r="BE449" s="228">
        <f>IF(N449="základní",J449,0)</f>
        <v>0</v>
      </c>
      <c r="BF449" s="228">
        <f>IF(N449="snížená",J449,0)</f>
        <v>0</v>
      </c>
      <c r="BG449" s="228">
        <f>IF(N449="zákl. přenesená",J449,0)</f>
        <v>0</v>
      </c>
      <c r="BH449" s="228">
        <f>IF(N449="sníž. přenesená",J449,0)</f>
        <v>0</v>
      </c>
      <c r="BI449" s="228">
        <f>IF(N449="nulová",J449,0)</f>
        <v>0</v>
      </c>
      <c r="BJ449" s="15" t="s">
        <v>81</v>
      </c>
      <c r="BK449" s="228">
        <f>ROUND(I449*H449,2)</f>
        <v>0</v>
      </c>
      <c r="BL449" s="15" t="s">
        <v>223</v>
      </c>
      <c r="BM449" s="227" t="s">
        <v>968</v>
      </c>
    </row>
    <row r="450" s="2" customFormat="1" ht="24.15" customHeight="1">
      <c r="A450" s="36"/>
      <c r="B450" s="37"/>
      <c r="C450" s="216" t="s">
        <v>969</v>
      </c>
      <c r="D450" s="216" t="s">
        <v>141</v>
      </c>
      <c r="E450" s="217" t="s">
        <v>970</v>
      </c>
      <c r="F450" s="218" t="s">
        <v>971</v>
      </c>
      <c r="G450" s="219" t="s">
        <v>160</v>
      </c>
      <c r="H450" s="220">
        <v>2</v>
      </c>
      <c r="I450" s="221"/>
      <c r="J450" s="222">
        <f>ROUND(I450*H450,2)</f>
        <v>0</v>
      </c>
      <c r="K450" s="218" t="s">
        <v>1</v>
      </c>
      <c r="L450" s="42"/>
      <c r="M450" s="223" t="s">
        <v>1</v>
      </c>
      <c r="N450" s="224" t="s">
        <v>38</v>
      </c>
      <c r="O450" s="89"/>
      <c r="P450" s="225">
        <f>O450*H450</f>
        <v>0</v>
      </c>
      <c r="Q450" s="225">
        <v>0.0004</v>
      </c>
      <c r="R450" s="225">
        <f>Q450*H450</f>
        <v>0.0008</v>
      </c>
      <c r="S450" s="225">
        <v>0.0035</v>
      </c>
      <c r="T450" s="226">
        <f>S450*H450</f>
        <v>0.007</v>
      </c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R450" s="227" t="s">
        <v>223</v>
      </c>
      <c r="AT450" s="227" t="s">
        <v>141</v>
      </c>
      <c r="AU450" s="227" t="s">
        <v>83</v>
      </c>
      <c r="AY450" s="15" t="s">
        <v>138</v>
      </c>
      <c r="BE450" s="228">
        <f>IF(N450="základní",J450,0)</f>
        <v>0</v>
      </c>
      <c r="BF450" s="228">
        <f>IF(N450="snížená",J450,0)</f>
        <v>0</v>
      </c>
      <c r="BG450" s="228">
        <f>IF(N450="zákl. přenesená",J450,0)</f>
        <v>0</v>
      </c>
      <c r="BH450" s="228">
        <f>IF(N450="sníž. přenesená",J450,0)</f>
        <v>0</v>
      </c>
      <c r="BI450" s="228">
        <f>IF(N450="nulová",J450,0)</f>
        <v>0</v>
      </c>
      <c r="BJ450" s="15" t="s">
        <v>81</v>
      </c>
      <c r="BK450" s="228">
        <f>ROUND(I450*H450,2)</f>
        <v>0</v>
      </c>
      <c r="BL450" s="15" t="s">
        <v>223</v>
      </c>
      <c r="BM450" s="227" t="s">
        <v>972</v>
      </c>
    </row>
    <row r="451" s="2" customFormat="1" ht="24.15" customHeight="1">
      <c r="A451" s="36"/>
      <c r="B451" s="37"/>
      <c r="C451" s="216" t="s">
        <v>973</v>
      </c>
      <c r="D451" s="216" t="s">
        <v>141</v>
      </c>
      <c r="E451" s="217" t="s">
        <v>974</v>
      </c>
      <c r="F451" s="218" t="s">
        <v>975</v>
      </c>
      <c r="G451" s="219" t="s">
        <v>468</v>
      </c>
      <c r="H451" s="220">
        <v>1</v>
      </c>
      <c r="I451" s="221"/>
      <c r="J451" s="222">
        <f>ROUND(I451*H451,2)</f>
        <v>0</v>
      </c>
      <c r="K451" s="218" t="s">
        <v>145</v>
      </c>
      <c r="L451" s="42"/>
      <c r="M451" s="223" t="s">
        <v>1</v>
      </c>
      <c r="N451" s="224" t="s">
        <v>38</v>
      </c>
      <c r="O451" s="89"/>
      <c r="P451" s="225">
        <f>O451*H451</f>
        <v>0</v>
      </c>
      <c r="Q451" s="225">
        <v>0.00939</v>
      </c>
      <c r="R451" s="225">
        <f>Q451*H451</f>
        <v>0.00939</v>
      </c>
      <c r="S451" s="225">
        <v>0</v>
      </c>
      <c r="T451" s="226">
        <f>S451*H451</f>
        <v>0</v>
      </c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R451" s="227" t="s">
        <v>223</v>
      </c>
      <c r="AT451" s="227" t="s">
        <v>141</v>
      </c>
      <c r="AU451" s="227" t="s">
        <v>83</v>
      </c>
      <c r="AY451" s="15" t="s">
        <v>138</v>
      </c>
      <c r="BE451" s="228">
        <f>IF(N451="základní",J451,0)</f>
        <v>0</v>
      </c>
      <c r="BF451" s="228">
        <f>IF(N451="snížená",J451,0)</f>
        <v>0</v>
      </c>
      <c r="BG451" s="228">
        <f>IF(N451="zákl. přenesená",J451,0)</f>
        <v>0</v>
      </c>
      <c r="BH451" s="228">
        <f>IF(N451="sníž. přenesená",J451,0)</f>
        <v>0</v>
      </c>
      <c r="BI451" s="228">
        <f>IF(N451="nulová",J451,0)</f>
        <v>0</v>
      </c>
      <c r="BJ451" s="15" t="s">
        <v>81</v>
      </c>
      <c r="BK451" s="228">
        <f>ROUND(I451*H451,2)</f>
        <v>0</v>
      </c>
      <c r="BL451" s="15" t="s">
        <v>223</v>
      </c>
      <c r="BM451" s="227" t="s">
        <v>976</v>
      </c>
    </row>
    <row r="452" s="2" customFormat="1" ht="24.15" customHeight="1">
      <c r="A452" s="36"/>
      <c r="B452" s="37"/>
      <c r="C452" s="245" t="s">
        <v>977</v>
      </c>
      <c r="D452" s="245" t="s">
        <v>242</v>
      </c>
      <c r="E452" s="246" t="s">
        <v>978</v>
      </c>
      <c r="F452" s="247" t="s">
        <v>979</v>
      </c>
      <c r="G452" s="248" t="s">
        <v>160</v>
      </c>
      <c r="H452" s="249">
        <v>1</v>
      </c>
      <c r="I452" s="250"/>
      <c r="J452" s="251">
        <f>ROUND(I452*H452,2)</f>
        <v>0</v>
      </c>
      <c r="K452" s="247" t="s">
        <v>145</v>
      </c>
      <c r="L452" s="252"/>
      <c r="M452" s="253" t="s">
        <v>1</v>
      </c>
      <c r="N452" s="254" t="s">
        <v>38</v>
      </c>
      <c r="O452" s="89"/>
      <c r="P452" s="225">
        <f>O452*H452</f>
        <v>0</v>
      </c>
      <c r="Q452" s="225">
        <v>0.0124</v>
      </c>
      <c r="R452" s="225">
        <f>Q452*H452</f>
        <v>0.0124</v>
      </c>
      <c r="S452" s="225">
        <v>0</v>
      </c>
      <c r="T452" s="226">
        <f>S452*H452</f>
        <v>0</v>
      </c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R452" s="227" t="s">
        <v>245</v>
      </c>
      <c r="AT452" s="227" t="s">
        <v>242</v>
      </c>
      <c r="AU452" s="227" t="s">
        <v>83</v>
      </c>
      <c r="AY452" s="15" t="s">
        <v>138</v>
      </c>
      <c r="BE452" s="228">
        <f>IF(N452="základní",J452,0)</f>
        <v>0</v>
      </c>
      <c r="BF452" s="228">
        <f>IF(N452="snížená",J452,0)</f>
        <v>0</v>
      </c>
      <c r="BG452" s="228">
        <f>IF(N452="zákl. přenesená",J452,0)</f>
        <v>0</v>
      </c>
      <c r="BH452" s="228">
        <f>IF(N452="sníž. přenesená",J452,0)</f>
        <v>0</v>
      </c>
      <c r="BI452" s="228">
        <f>IF(N452="nulová",J452,0)</f>
        <v>0</v>
      </c>
      <c r="BJ452" s="15" t="s">
        <v>81</v>
      </c>
      <c r="BK452" s="228">
        <f>ROUND(I452*H452,2)</f>
        <v>0</v>
      </c>
      <c r="BL452" s="15" t="s">
        <v>223</v>
      </c>
      <c r="BM452" s="227" t="s">
        <v>980</v>
      </c>
    </row>
    <row r="453" s="13" customFormat="1">
      <c r="A453" s="13"/>
      <c r="B453" s="234"/>
      <c r="C453" s="235"/>
      <c r="D453" s="229" t="s">
        <v>150</v>
      </c>
      <c r="E453" s="236" t="s">
        <v>1</v>
      </c>
      <c r="F453" s="237" t="s">
        <v>423</v>
      </c>
      <c r="G453" s="235"/>
      <c r="H453" s="238">
        <v>1</v>
      </c>
      <c r="I453" s="239"/>
      <c r="J453" s="235"/>
      <c r="K453" s="235"/>
      <c r="L453" s="240"/>
      <c r="M453" s="241"/>
      <c r="N453" s="242"/>
      <c r="O453" s="242"/>
      <c r="P453" s="242"/>
      <c r="Q453" s="242"/>
      <c r="R453" s="242"/>
      <c r="S453" s="242"/>
      <c r="T453" s="24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4" t="s">
        <v>150</v>
      </c>
      <c r="AU453" s="244" t="s">
        <v>83</v>
      </c>
      <c r="AV453" s="13" t="s">
        <v>83</v>
      </c>
      <c r="AW453" s="13" t="s">
        <v>30</v>
      </c>
      <c r="AX453" s="13" t="s">
        <v>81</v>
      </c>
      <c r="AY453" s="244" t="s">
        <v>138</v>
      </c>
    </row>
    <row r="454" s="2" customFormat="1" ht="21.75" customHeight="1">
      <c r="A454" s="36"/>
      <c r="B454" s="37"/>
      <c r="C454" s="216" t="s">
        <v>981</v>
      </c>
      <c r="D454" s="216" t="s">
        <v>141</v>
      </c>
      <c r="E454" s="217" t="s">
        <v>982</v>
      </c>
      <c r="F454" s="218" t="s">
        <v>983</v>
      </c>
      <c r="G454" s="219" t="s">
        <v>160</v>
      </c>
      <c r="H454" s="220">
        <v>3</v>
      </c>
      <c r="I454" s="221"/>
      <c r="J454" s="222">
        <f>ROUND(I454*H454,2)</f>
        <v>0</v>
      </c>
      <c r="K454" s="218" t="s">
        <v>145</v>
      </c>
      <c r="L454" s="42"/>
      <c r="M454" s="223" t="s">
        <v>1</v>
      </c>
      <c r="N454" s="224" t="s">
        <v>38</v>
      </c>
      <c r="O454" s="89"/>
      <c r="P454" s="225">
        <f>O454*H454</f>
        <v>0</v>
      </c>
      <c r="Q454" s="225">
        <v>0.0001</v>
      </c>
      <c r="R454" s="225">
        <f>Q454*H454</f>
        <v>0.00030000000000000004</v>
      </c>
      <c r="S454" s="225">
        <v>0</v>
      </c>
      <c r="T454" s="226">
        <f>S454*H454</f>
        <v>0</v>
      </c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R454" s="227" t="s">
        <v>223</v>
      </c>
      <c r="AT454" s="227" t="s">
        <v>141</v>
      </c>
      <c r="AU454" s="227" t="s">
        <v>83</v>
      </c>
      <c r="AY454" s="15" t="s">
        <v>138</v>
      </c>
      <c r="BE454" s="228">
        <f>IF(N454="základní",J454,0)</f>
        <v>0</v>
      </c>
      <c r="BF454" s="228">
        <f>IF(N454="snížená",J454,0)</f>
        <v>0</v>
      </c>
      <c r="BG454" s="228">
        <f>IF(N454="zákl. přenesená",J454,0)</f>
        <v>0</v>
      </c>
      <c r="BH454" s="228">
        <f>IF(N454="sníž. přenesená",J454,0)</f>
        <v>0</v>
      </c>
      <c r="BI454" s="228">
        <f>IF(N454="nulová",J454,0)</f>
        <v>0</v>
      </c>
      <c r="BJ454" s="15" t="s">
        <v>81</v>
      </c>
      <c r="BK454" s="228">
        <f>ROUND(I454*H454,2)</f>
        <v>0</v>
      </c>
      <c r="BL454" s="15" t="s">
        <v>223</v>
      </c>
      <c r="BM454" s="227" t="s">
        <v>984</v>
      </c>
    </row>
    <row r="455" s="2" customFormat="1" ht="24.15" customHeight="1">
      <c r="A455" s="36"/>
      <c r="B455" s="37"/>
      <c r="C455" s="245" t="s">
        <v>985</v>
      </c>
      <c r="D455" s="245" t="s">
        <v>242</v>
      </c>
      <c r="E455" s="246" t="s">
        <v>986</v>
      </c>
      <c r="F455" s="247" t="s">
        <v>987</v>
      </c>
      <c r="G455" s="248" t="s">
        <v>160</v>
      </c>
      <c r="H455" s="249">
        <v>2</v>
      </c>
      <c r="I455" s="250"/>
      <c r="J455" s="251">
        <f>ROUND(I455*H455,2)</f>
        <v>0</v>
      </c>
      <c r="K455" s="247" t="s">
        <v>1</v>
      </c>
      <c r="L455" s="252"/>
      <c r="M455" s="253" t="s">
        <v>1</v>
      </c>
      <c r="N455" s="254" t="s">
        <v>38</v>
      </c>
      <c r="O455" s="89"/>
      <c r="P455" s="225">
        <f>O455*H455</f>
        <v>0</v>
      </c>
      <c r="Q455" s="225">
        <v>0.001</v>
      </c>
      <c r="R455" s="225">
        <f>Q455*H455</f>
        <v>0.002</v>
      </c>
      <c r="S455" s="225">
        <v>0</v>
      </c>
      <c r="T455" s="226">
        <f>S455*H455</f>
        <v>0</v>
      </c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R455" s="227" t="s">
        <v>245</v>
      </c>
      <c r="AT455" s="227" t="s">
        <v>242</v>
      </c>
      <c r="AU455" s="227" t="s">
        <v>83</v>
      </c>
      <c r="AY455" s="15" t="s">
        <v>138</v>
      </c>
      <c r="BE455" s="228">
        <f>IF(N455="základní",J455,0)</f>
        <v>0</v>
      </c>
      <c r="BF455" s="228">
        <f>IF(N455="snížená",J455,0)</f>
        <v>0</v>
      </c>
      <c r="BG455" s="228">
        <f>IF(N455="zákl. přenesená",J455,0)</f>
        <v>0</v>
      </c>
      <c r="BH455" s="228">
        <f>IF(N455="sníž. přenesená",J455,0)</f>
        <v>0</v>
      </c>
      <c r="BI455" s="228">
        <f>IF(N455="nulová",J455,0)</f>
        <v>0</v>
      </c>
      <c r="BJ455" s="15" t="s">
        <v>81</v>
      </c>
      <c r="BK455" s="228">
        <f>ROUND(I455*H455,2)</f>
        <v>0</v>
      </c>
      <c r="BL455" s="15" t="s">
        <v>223</v>
      </c>
      <c r="BM455" s="227" t="s">
        <v>988</v>
      </c>
    </row>
    <row r="456" s="13" customFormat="1">
      <c r="A456" s="13"/>
      <c r="B456" s="234"/>
      <c r="C456" s="235"/>
      <c r="D456" s="229" t="s">
        <v>150</v>
      </c>
      <c r="E456" s="236" t="s">
        <v>1</v>
      </c>
      <c r="F456" s="237" t="s">
        <v>261</v>
      </c>
      <c r="G456" s="235"/>
      <c r="H456" s="238">
        <v>2</v>
      </c>
      <c r="I456" s="239"/>
      <c r="J456" s="235"/>
      <c r="K456" s="235"/>
      <c r="L456" s="240"/>
      <c r="M456" s="241"/>
      <c r="N456" s="242"/>
      <c r="O456" s="242"/>
      <c r="P456" s="242"/>
      <c r="Q456" s="242"/>
      <c r="R456" s="242"/>
      <c r="S456" s="242"/>
      <c r="T456" s="24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4" t="s">
        <v>150</v>
      </c>
      <c r="AU456" s="244" t="s">
        <v>83</v>
      </c>
      <c r="AV456" s="13" t="s">
        <v>83</v>
      </c>
      <c r="AW456" s="13" t="s">
        <v>30</v>
      </c>
      <c r="AX456" s="13" t="s">
        <v>81</v>
      </c>
      <c r="AY456" s="244" t="s">
        <v>138</v>
      </c>
    </row>
    <row r="457" s="2" customFormat="1" ht="16.5" customHeight="1">
      <c r="A457" s="36"/>
      <c r="B457" s="37"/>
      <c r="C457" s="216" t="s">
        <v>989</v>
      </c>
      <c r="D457" s="216" t="s">
        <v>141</v>
      </c>
      <c r="E457" s="217" t="s">
        <v>990</v>
      </c>
      <c r="F457" s="218" t="s">
        <v>991</v>
      </c>
      <c r="G457" s="219" t="s">
        <v>160</v>
      </c>
      <c r="H457" s="220">
        <v>2</v>
      </c>
      <c r="I457" s="221"/>
      <c r="J457" s="222">
        <f>ROUND(I457*H457,2)</f>
        <v>0</v>
      </c>
      <c r="K457" s="218" t="s">
        <v>145</v>
      </c>
      <c r="L457" s="42"/>
      <c r="M457" s="223" t="s">
        <v>1</v>
      </c>
      <c r="N457" s="224" t="s">
        <v>38</v>
      </c>
      <c r="O457" s="89"/>
      <c r="P457" s="225">
        <f>O457*H457</f>
        <v>0</v>
      </c>
      <c r="Q457" s="225">
        <v>8E-05</v>
      </c>
      <c r="R457" s="225">
        <f>Q457*H457</f>
        <v>0.00016</v>
      </c>
      <c r="S457" s="225">
        <v>0</v>
      </c>
      <c r="T457" s="226">
        <f>S457*H457</f>
        <v>0</v>
      </c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R457" s="227" t="s">
        <v>223</v>
      </c>
      <c r="AT457" s="227" t="s">
        <v>141</v>
      </c>
      <c r="AU457" s="227" t="s">
        <v>83</v>
      </c>
      <c r="AY457" s="15" t="s">
        <v>138</v>
      </c>
      <c r="BE457" s="228">
        <f>IF(N457="základní",J457,0)</f>
        <v>0</v>
      </c>
      <c r="BF457" s="228">
        <f>IF(N457="snížená",J457,0)</f>
        <v>0</v>
      </c>
      <c r="BG457" s="228">
        <f>IF(N457="zákl. přenesená",J457,0)</f>
        <v>0</v>
      </c>
      <c r="BH457" s="228">
        <f>IF(N457="sníž. přenesená",J457,0)</f>
        <v>0</v>
      </c>
      <c r="BI457" s="228">
        <f>IF(N457="nulová",J457,0)</f>
        <v>0</v>
      </c>
      <c r="BJ457" s="15" t="s">
        <v>81</v>
      </c>
      <c r="BK457" s="228">
        <f>ROUND(I457*H457,2)</f>
        <v>0</v>
      </c>
      <c r="BL457" s="15" t="s">
        <v>223</v>
      </c>
      <c r="BM457" s="227" t="s">
        <v>992</v>
      </c>
    </row>
    <row r="458" s="2" customFormat="1" ht="55.5" customHeight="1">
      <c r="A458" s="36"/>
      <c r="B458" s="37"/>
      <c r="C458" s="245" t="s">
        <v>993</v>
      </c>
      <c r="D458" s="245" t="s">
        <v>242</v>
      </c>
      <c r="E458" s="246" t="s">
        <v>994</v>
      </c>
      <c r="F458" s="247" t="s">
        <v>995</v>
      </c>
      <c r="G458" s="248" t="s">
        <v>595</v>
      </c>
      <c r="H458" s="249">
        <v>1</v>
      </c>
      <c r="I458" s="250"/>
      <c r="J458" s="251">
        <f>ROUND(I458*H458,2)</f>
        <v>0</v>
      </c>
      <c r="K458" s="247" t="s">
        <v>1</v>
      </c>
      <c r="L458" s="252"/>
      <c r="M458" s="253" t="s">
        <v>1</v>
      </c>
      <c r="N458" s="254" t="s">
        <v>38</v>
      </c>
      <c r="O458" s="89"/>
      <c r="P458" s="225">
        <f>O458*H458</f>
        <v>0</v>
      </c>
      <c r="Q458" s="225">
        <v>0.001</v>
      </c>
      <c r="R458" s="225">
        <f>Q458*H458</f>
        <v>0.001</v>
      </c>
      <c r="S458" s="225">
        <v>0</v>
      </c>
      <c r="T458" s="226">
        <f>S458*H458</f>
        <v>0</v>
      </c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R458" s="227" t="s">
        <v>245</v>
      </c>
      <c r="AT458" s="227" t="s">
        <v>242</v>
      </c>
      <c r="AU458" s="227" t="s">
        <v>83</v>
      </c>
      <c r="AY458" s="15" t="s">
        <v>138</v>
      </c>
      <c r="BE458" s="228">
        <f>IF(N458="základní",J458,0)</f>
        <v>0</v>
      </c>
      <c r="BF458" s="228">
        <f>IF(N458="snížená",J458,0)</f>
        <v>0</v>
      </c>
      <c r="BG458" s="228">
        <f>IF(N458="zákl. přenesená",J458,0)</f>
        <v>0</v>
      </c>
      <c r="BH458" s="228">
        <f>IF(N458="sníž. přenesená",J458,0)</f>
        <v>0</v>
      </c>
      <c r="BI458" s="228">
        <f>IF(N458="nulová",J458,0)</f>
        <v>0</v>
      </c>
      <c r="BJ458" s="15" t="s">
        <v>81</v>
      </c>
      <c r="BK458" s="228">
        <f>ROUND(I458*H458,2)</f>
        <v>0</v>
      </c>
      <c r="BL458" s="15" t="s">
        <v>223</v>
      </c>
      <c r="BM458" s="227" t="s">
        <v>996</v>
      </c>
    </row>
    <row r="459" s="13" customFormat="1">
      <c r="A459" s="13"/>
      <c r="B459" s="234"/>
      <c r="C459" s="235"/>
      <c r="D459" s="229" t="s">
        <v>150</v>
      </c>
      <c r="E459" s="236" t="s">
        <v>1</v>
      </c>
      <c r="F459" s="237" t="s">
        <v>266</v>
      </c>
      <c r="G459" s="235"/>
      <c r="H459" s="238">
        <v>1</v>
      </c>
      <c r="I459" s="239"/>
      <c r="J459" s="235"/>
      <c r="K459" s="235"/>
      <c r="L459" s="240"/>
      <c r="M459" s="241"/>
      <c r="N459" s="242"/>
      <c r="O459" s="242"/>
      <c r="P459" s="242"/>
      <c r="Q459" s="242"/>
      <c r="R459" s="242"/>
      <c r="S459" s="242"/>
      <c r="T459" s="24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4" t="s">
        <v>150</v>
      </c>
      <c r="AU459" s="244" t="s">
        <v>83</v>
      </c>
      <c r="AV459" s="13" t="s">
        <v>83</v>
      </c>
      <c r="AW459" s="13" t="s">
        <v>30</v>
      </c>
      <c r="AX459" s="13" t="s">
        <v>81</v>
      </c>
      <c r="AY459" s="244" t="s">
        <v>138</v>
      </c>
    </row>
    <row r="460" s="2" customFormat="1" ht="49.05" customHeight="1">
      <c r="A460" s="36"/>
      <c r="B460" s="37"/>
      <c r="C460" s="245" t="s">
        <v>997</v>
      </c>
      <c r="D460" s="245" t="s">
        <v>242</v>
      </c>
      <c r="E460" s="246" t="s">
        <v>998</v>
      </c>
      <c r="F460" s="247" t="s">
        <v>999</v>
      </c>
      <c r="G460" s="248" t="s">
        <v>595</v>
      </c>
      <c r="H460" s="249">
        <v>1</v>
      </c>
      <c r="I460" s="250"/>
      <c r="J460" s="251">
        <f>ROUND(I460*H460,2)</f>
        <v>0</v>
      </c>
      <c r="K460" s="247" t="s">
        <v>1</v>
      </c>
      <c r="L460" s="252"/>
      <c r="M460" s="253" t="s">
        <v>1</v>
      </c>
      <c r="N460" s="254" t="s">
        <v>38</v>
      </c>
      <c r="O460" s="89"/>
      <c r="P460" s="225">
        <f>O460*H460</f>
        <v>0</v>
      </c>
      <c r="Q460" s="225">
        <v>0.007</v>
      </c>
      <c r="R460" s="225">
        <f>Q460*H460</f>
        <v>0.007</v>
      </c>
      <c r="S460" s="225">
        <v>0</v>
      </c>
      <c r="T460" s="226">
        <f>S460*H460</f>
        <v>0</v>
      </c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R460" s="227" t="s">
        <v>245</v>
      </c>
      <c r="AT460" s="227" t="s">
        <v>242</v>
      </c>
      <c r="AU460" s="227" t="s">
        <v>83</v>
      </c>
      <c r="AY460" s="15" t="s">
        <v>138</v>
      </c>
      <c r="BE460" s="228">
        <f>IF(N460="základní",J460,0)</f>
        <v>0</v>
      </c>
      <c r="BF460" s="228">
        <f>IF(N460="snížená",J460,0)</f>
        <v>0</v>
      </c>
      <c r="BG460" s="228">
        <f>IF(N460="zákl. přenesená",J460,0)</f>
        <v>0</v>
      </c>
      <c r="BH460" s="228">
        <f>IF(N460="sníž. přenesená",J460,0)</f>
        <v>0</v>
      </c>
      <c r="BI460" s="228">
        <f>IF(N460="nulová",J460,0)</f>
        <v>0</v>
      </c>
      <c r="BJ460" s="15" t="s">
        <v>81</v>
      </c>
      <c r="BK460" s="228">
        <f>ROUND(I460*H460,2)</f>
        <v>0</v>
      </c>
      <c r="BL460" s="15" t="s">
        <v>223</v>
      </c>
      <c r="BM460" s="227" t="s">
        <v>1000</v>
      </c>
    </row>
    <row r="461" s="13" customFormat="1">
      <c r="A461" s="13"/>
      <c r="B461" s="234"/>
      <c r="C461" s="235"/>
      <c r="D461" s="229" t="s">
        <v>150</v>
      </c>
      <c r="E461" s="236" t="s">
        <v>1</v>
      </c>
      <c r="F461" s="237" t="s">
        <v>266</v>
      </c>
      <c r="G461" s="235"/>
      <c r="H461" s="238">
        <v>1</v>
      </c>
      <c r="I461" s="239"/>
      <c r="J461" s="235"/>
      <c r="K461" s="235"/>
      <c r="L461" s="240"/>
      <c r="M461" s="241"/>
      <c r="N461" s="242"/>
      <c r="O461" s="242"/>
      <c r="P461" s="242"/>
      <c r="Q461" s="242"/>
      <c r="R461" s="242"/>
      <c r="S461" s="242"/>
      <c r="T461" s="24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4" t="s">
        <v>150</v>
      </c>
      <c r="AU461" s="244" t="s">
        <v>83</v>
      </c>
      <c r="AV461" s="13" t="s">
        <v>83</v>
      </c>
      <c r="AW461" s="13" t="s">
        <v>30</v>
      </c>
      <c r="AX461" s="13" t="s">
        <v>81</v>
      </c>
      <c r="AY461" s="244" t="s">
        <v>138</v>
      </c>
    </row>
    <row r="462" s="2" customFormat="1" ht="16.5" customHeight="1">
      <c r="A462" s="36"/>
      <c r="B462" s="37"/>
      <c r="C462" s="216" t="s">
        <v>1001</v>
      </c>
      <c r="D462" s="216" t="s">
        <v>141</v>
      </c>
      <c r="E462" s="217" t="s">
        <v>1002</v>
      </c>
      <c r="F462" s="218" t="s">
        <v>1003</v>
      </c>
      <c r="G462" s="219" t="s">
        <v>160</v>
      </c>
      <c r="H462" s="220">
        <v>3</v>
      </c>
      <c r="I462" s="221"/>
      <c r="J462" s="222">
        <f>ROUND(I462*H462,2)</f>
        <v>0</v>
      </c>
      <c r="K462" s="218" t="s">
        <v>145</v>
      </c>
      <c r="L462" s="42"/>
      <c r="M462" s="223" t="s">
        <v>1</v>
      </c>
      <c r="N462" s="224" t="s">
        <v>38</v>
      </c>
      <c r="O462" s="89"/>
      <c r="P462" s="225">
        <f>O462*H462</f>
        <v>0</v>
      </c>
      <c r="Q462" s="225">
        <v>0.00031</v>
      </c>
      <c r="R462" s="225">
        <f>Q462*H462</f>
        <v>0.00093</v>
      </c>
      <c r="S462" s="225">
        <v>0</v>
      </c>
      <c r="T462" s="226">
        <f>S462*H462</f>
        <v>0</v>
      </c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R462" s="227" t="s">
        <v>223</v>
      </c>
      <c r="AT462" s="227" t="s">
        <v>141</v>
      </c>
      <c r="AU462" s="227" t="s">
        <v>83</v>
      </c>
      <c r="AY462" s="15" t="s">
        <v>138</v>
      </c>
      <c r="BE462" s="228">
        <f>IF(N462="základní",J462,0)</f>
        <v>0</v>
      </c>
      <c r="BF462" s="228">
        <f>IF(N462="snížená",J462,0)</f>
        <v>0</v>
      </c>
      <c r="BG462" s="228">
        <f>IF(N462="zákl. přenesená",J462,0)</f>
        <v>0</v>
      </c>
      <c r="BH462" s="228">
        <f>IF(N462="sníž. přenesená",J462,0)</f>
        <v>0</v>
      </c>
      <c r="BI462" s="228">
        <f>IF(N462="nulová",J462,0)</f>
        <v>0</v>
      </c>
      <c r="BJ462" s="15" t="s">
        <v>81</v>
      </c>
      <c r="BK462" s="228">
        <f>ROUND(I462*H462,2)</f>
        <v>0</v>
      </c>
      <c r="BL462" s="15" t="s">
        <v>223</v>
      </c>
      <c r="BM462" s="227" t="s">
        <v>1004</v>
      </c>
    </row>
    <row r="463" s="2" customFormat="1">
      <c r="A463" s="36"/>
      <c r="B463" s="37"/>
      <c r="C463" s="38"/>
      <c r="D463" s="229" t="s">
        <v>148</v>
      </c>
      <c r="E463" s="38"/>
      <c r="F463" s="230" t="s">
        <v>1005</v>
      </c>
      <c r="G463" s="38"/>
      <c r="H463" s="38"/>
      <c r="I463" s="231"/>
      <c r="J463" s="38"/>
      <c r="K463" s="38"/>
      <c r="L463" s="42"/>
      <c r="M463" s="232"/>
      <c r="N463" s="233"/>
      <c r="O463" s="89"/>
      <c r="P463" s="89"/>
      <c r="Q463" s="89"/>
      <c r="R463" s="89"/>
      <c r="S463" s="89"/>
      <c r="T463" s="90"/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T463" s="15" t="s">
        <v>148</v>
      </c>
      <c r="AU463" s="15" t="s">
        <v>83</v>
      </c>
    </row>
    <row r="464" s="13" customFormat="1">
      <c r="A464" s="13"/>
      <c r="B464" s="234"/>
      <c r="C464" s="235"/>
      <c r="D464" s="229" t="s">
        <v>150</v>
      </c>
      <c r="E464" s="236" t="s">
        <v>1</v>
      </c>
      <c r="F464" s="237" t="s">
        <v>1006</v>
      </c>
      <c r="G464" s="235"/>
      <c r="H464" s="238">
        <v>3</v>
      </c>
      <c r="I464" s="239"/>
      <c r="J464" s="235"/>
      <c r="K464" s="235"/>
      <c r="L464" s="240"/>
      <c r="M464" s="241"/>
      <c r="N464" s="242"/>
      <c r="O464" s="242"/>
      <c r="P464" s="242"/>
      <c r="Q464" s="242"/>
      <c r="R464" s="242"/>
      <c r="S464" s="242"/>
      <c r="T464" s="24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4" t="s">
        <v>150</v>
      </c>
      <c r="AU464" s="244" t="s">
        <v>83</v>
      </c>
      <c r="AV464" s="13" t="s">
        <v>83</v>
      </c>
      <c r="AW464" s="13" t="s">
        <v>30</v>
      </c>
      <c r="AX464" s="13" t="s">
        <v>81</v>
      </c>
      <c r="AY464" s="244" t="s">
        <v>138</v>
      </c>
    </row>
    <row r="465" s="2" customFormat="1" ht="16.5" customHeight="1">
      <c r="A465" s="36"/>
      <c r="B465" s="37"/>
      <c r="C465" s="216" t="s">
        <v>1007</v>
      </c>
      <c r="D465" s="216" t="s">
        <v>141</v>
      </c>
      <c r="E465" s="217" t="s">
        <v>1008</v>
      </c>
      <c r="F465" s="218" t="s">
        <v>1009</v>
      </c>
      <c r="G465" s="219" t="s">
        <v>160</v>
      </c>
      <c r="H465" s="220">
        <v>1</v>
      </c>
      <c r="I465" s="221"/>
      <c r="J465" s="222">
        <f>ROUND(I465*H465,2)</f>
        <v>0</v>
      </c>
      <c r="K465" s="218" t="s">
        <v>145</v>
      </c>
      <c r="L465" s="42"/>
      <c r="M465" s="223" t="s">
        <v>1</v>
      </c>
      <c r="N465" s="224" t="s">
        <v>38</v>
      </c>
      <c r="O465" s="89"/>
      <c r="P465" s="225">
        <f>O465*H465</f>
        <v>0</v>
      </c>
      <c r="Q465" s="225">
        <v>0.00048999999999999992</v>
      </c>
      <c r="R465" s="225">
        <f>Q465*H465</f>
        <v>0.00048999999999999992</v>
      </c>
      <c r="S465" s="225">
        <v>0</v>
      </c>
      <c r="T465" s="226">
        <f>S465*H465</f>
        <v>0</v>
      </c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R465" s="227" t="s">
        <v>223</v>
      </c>
      <c r="AT465" s="227" t="s">
        <v>141</v>
      </c>
      <c r="AU465" s="227" t="s">
        <v>83</v>
      </c>
      <c r="AY465" s="15" t="s">
        <v>138</v>
      </c>
      <c r="BE465" s="228">
        <f>IF(N465="základní",J465,0)</f>
        <v>0</v>
      </c>
      <c r="BF465" s="228">
        <f>IF(N465="snížená",J465,0)</f>
        <v>0</v>
      </c>
      <c r="BG465" s="228">
        <f>IF(N465="zákl. přenesená",J465,0)</f>
        <v>0</v>
      </c>
      <c r="BH465" s="228">
        <f>IF(N465="sníž. přenesená",J465,0)</f>
        <v>0</v>
      </c>
      <c r="BI465" s="228">
        <f>IF(N465="nulová",J465,0)</f>
        <v>0</v>
      </c>
      <c r="BJ465" s="15" t="s">
        <v>81</v>
      </c>
      <c r="BK465" s="228">
        <f>ROUND(I465*H465,2)</f>
        <v>0</v>
      </c>
      <c r="BL465" s="15" t="s">
        <v>223</v>
      </c>
      <c r="BM465" s="227" t="s">
        <v>1010</v>
      </c>
    </row>
    <row r="466" s="2" customFormat="1">
      <c r="A466" s="36"/>
      <c r="B466" s="37"/>
      <c r="C466" s="38"/>
      <c r="D466" s="229" t="s">
        <v>148</v>
      </c>
      <c r="E466" s="38"/>
      <c r="F466" s="230" t="s">
        <v>1005</v>
      </c>
      <c r="G466" s="38"/>
      <c r="H466" s="38"/>
      <c r="I466" s="231"/>
      <c r="J466" s="38"/>
      <c r="K466" s="38"/>
      <c r="L466" s="42"/>
      <c r="M466" s="232"/>
      <c r="N466" s="233"/>
      <c r="O466" s="89"/>
      <c r="P466" s="89"/>
      <c r="Q466" s="89"/>
      <c r="R466" s="89"/>
      <c r="S466" s="89"/>
      <c r="T466" s="90"/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T466" s="15" t="s">
        <v>148</v>
      </c>
      <c r="AU466" s="15" t="s">
        <v>83</v>
      </c>
    </row>
    <row r="467" s="13" customFormat="1">
      <c r="A467" s="13"/>
      <c r="B467" s="234"/>
      <c r="C467" s="235"/>
      <c r="D467" s="229" t="s">
        <v>150</v>
      </c>
      <c r="E467" s="236" t="s">
        <v>1</v>
      </c>
      <c r="F467" s="237" t="s">
        <v>392</v>
      </c>
      <c r="G467" s="235"/>
      <c r="H467" s="238">
        <v>1</v>
      </c>
      <c r="I467" s="239"/>
      <c r="J467" s="235"/>
      <c r="K467" s="235"/>
      <c r="L467" s="240"/>
      <c r="M467" s="241"/>
      <c r="N467" s="242"/>
      <c r="O467" s="242"/>
      <c r="P467" s="242"/>
      <c r="Q467" s="242"/>
      <c r="R467" s="242"/>
      <c r="S467" s="242"/>
      <c r="T467" s="24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4" t="s">
        <v>150</v>
      </c>
      <c r="AU467" s="244" t="s">
        <v>83</v>
      </c>
      <c r="AV467" s="13" t="s">
        <v>83</v>
      </c>
      <c r="AW467" s="13" t="s">
        <v>30</v>
      </c>
      <c r="AX467" s="13" t="s">
        <v>81</v>
      </c>
      <c r="AY467" s="244" t="s">
        <v>138</v>
      </c>
    </row>
    <row r="468" s="2" customFormat="1" ht="24.15" customHeight="1">
      <c r="A468" s="36"/>
      <c r="B468" s="37"/>
      <c r="C468" s="216" t="s">
        <v>1011</v>
      </c>
      <c r="D468" s="216" t="s">
        <v>141</v>
      </c>
      <c r="E468" s="217" t="s">
        <v>1012</v>
      </c>
      <c r="F468" s="218" t="s">
        <v>1013</v>
      </c>
      <c r="G468" s="219" t="s">
        <v>160</v>
      </c>
      <c r="H468" s="220">
        <v>13</v>
      </c>
      <c r="I468" s="221"/>
      <c r="J468" s="222">
        <f>ROUND(I468*H468,2)</f>
        <v>0</v>
      </c>
      <c r="K468" s="218" t="s">
        <v>145</v>
      </c>
      <c r="L468" s="42"/>
      <c r="M468" s="223" t="s">
        <v>1</v>
      </c>
      <c r="N468" s="224" t="s">
        <v>38</v>
      </c>
      <c r="O468" s="89"/>
      <c r="P468" s="225">
        <f>O468*H468</f>
        <v>0</v>
      </c>
      <c r="Q468" s="225">
        <v>0.00024</v>
      </c>
      <c r="R468" s="225">
        <f>Q468*H468</f>
        <v>0.00312</v>
      </c>
      <c r="S468" s="225">
        <v>0</v>
      </c>
      <c r="T468" s="226">
        <f>S468*H468</f>
        <v>0</v>
      </c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R468" s="227" t="s">
        <v>223</v>
      </c>
      <c r="AT468" s="227" t="s">
        <v>141</v>
      </c>
      <c r="AU468" s="227" t="s">
        <v>83</v>
      </c>
      <c r="AY468" s="15" t="s">
        <v>138</v>
      </c>
      <c r="BE468" s="228">
        <f>IF(N468="základní",J468,0)</f>
        <v>0</v>
      </c>
      <c r="BF468" s="228">
        <f>IF(N468="snížená",J468,0)</f>
        <v>0</v>
      </c>
      <c r="BG468" s="228">
        <f>IF(N468="zákl. přenesená",J468,0)</f>
        <v>0</v>
      </c>
      <c r="BH468" s="228">
        <f>IF(N468="sníž. přenesená",J468,0)</f>
        <v>0</v>
      </c>
      <c r="BI468" s="228">
        <f>IF(N468="nulová",J468,0)</f>
        <v>0</v>
      </c>
      <c r="BJ468" s="15" t="s">
        <v>81</v>
      </c>
      <c r="BK468" s="228">
        <f>ROUND(I468*H468,2)</f>
        <v>0</v>
      </c>
      <c r="BL468" s="15" t="s">
        <v>223</v>
      </c>
      <c r="BM468" s="227" t="s">
        <v>1014</v>
      </c>
    </row>
    <row r="469" s="13" customFormat="1">
      <c r="A469" s="13"/>
      <c r="B469" s="234"/>
      <c r="C469" s="235"/>
      <c r="D469" s="229" t="s">
        <v>150</v>
      </c>
      <c r="E469" s="236" t="s">
        <v>1</v>
      </c>
      <c r="F469" s="237" t="s">
        <v>1015</v>
      </c>
      <c r="G469" s="235"/>
      <c r="H469" s="238">
        <v>13</v>
      </c>
      <c r="I469" s="239"/>
      <c r="J469" s="235"/>
      <c r="K469" s="235"/>
      <c r="L469" s="240"/>
      <c r="M469" s="241"/>
      <c r="N469" s="242"/>
      <c r="O469" s="242"/>
      <c r="P469" s="242"/>
      <c r="Q469" s="242"/>
      <c r="R469" s="242"/>
      <c r="S469" s="242"/>
      <c r="T469" s="24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4" t="s">
        <v>150</v>
      </c>
      <c r="AU469" s="244" t="s">
        <v>83</v>
      </c>
      <c r="AV469" s="13" t="s">
        <v>83</v>
      </c>
      <c r="AW469" s="13" t="s">
        <v>30</v>
      </c>
      <c r="AX469" s="13" t="s">
        <v>81</v>
      </c>
      <c r="AY469" s="244" t="s">
        <v>138</v>
      </c>
    </row>
    <row r="470" s="2" customFormat="1" ht="24.15" customHeight="1">
      <c r="A470" s="36"/>
      <c r="B470" s="37"/>
      <c r="C470" s="216" t="s">
        <v>1016</v>
      </c>
      <c r="D470" s="216" t="s">
        <v>141</v>
      </c>
      <c r="E470" s="217" t="s">
        <v>1017</v>
      </c>
      <c r="F470" s="218" t="s">
        <v>1018</v>
      </c>
      <c r="G470" s="219" t="s">
        <v>160</v>
      </c>
      <c r="H470" s="220">
        <v>4</v>
      </c>
      <c r="I470" s="221"/>
      <c r="J470" s="222">
        <f>ROUND(I470*H470,2)</f>
        <v>0</v>
      </c>
      <c r="K470" s="218" t="s">
        <v>145</v>
      </c>
      <c r="L470" s="42"/>
      <c r="M470" s="223" t="s">
        <v>1</v>
      </c>
      <c r="N470" s="224" t="s">
        <v>38</v>
      </c>
      <c r="O470" s="89"/>
      <c r="P470" s="225">
        <f>O470*H470</f>
        <v>0</v>
      </c>
      <c r="Q470" s="225">
        <v>0.00233</v>
      </c>
      <c r="R470" s="225">
        <f>Q470*H470</f>
        <v>0.00932</v>
      </c>
      <c r="S470" s="225">
        <v>0</v>
      </c>
      <c r="T470" s="226">
        <f>S470*H470</f>
        <v>0</v>
      </c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R470" s="227" t="s">
        <v>223</v>
      </c>
      <c r="AT470" s="227" t="s">
        <v>141</v>
      </c>
      <c r="AU470" s="227" t="s">
        <v>83</v>
      </c>
      <c r="AY470" s="15" t="s">
        <v>138</v>
      </c>
      <c r="BE470" s="228">
        <f>IF(N470="základní",J470,0)</f>
        <v>0</v>
      </c>
      <c r="BF470" s="228">
        <f>IF(N470="snížená",J470,0)</f>
        <v>0</v>
      </c>
      <c r="BG470" s="228">
        <f>IF(N470="zákl. přenesená",J470,0)</f>
        <v>0</v>
      </c>
      <c r="BH470" s="228">
        <f>IF(N470="sníž. přenesená",J470,0)</f>
        <v>0</v>
      </c>
      <c r="BI470" s="228">
        <f>IF(N470="nulová",J470,0)</f>
        <v>0</v>
      </c>
      <c r="BJ470" s="15" t="s">
        <v>81</v>
      </c>
      <c r="BK470" s="228">
        <f>ROUND(I470*H470,2)</f>
        <v>0</v>
      </c>
      <c r="BL470" s="15" t="s">
        <v>223</v>
      </c>
      <c r="BM470" s="227" t="s">
        <v>1019</v>
      </c>
    </row>
    <row r="471" s="13" customFormat="1">
      <c r="A471" s="13"/>
      <c r="B471" s="234"/>
      <c r="C471" s="235"/>
      <c r="D471" s="229" t="s">
        <v>150</v>
      </c>
      <c r="E471" s="236" t="s">
        <v>1</v>
      </c>
      <c r="F471" s="237" t="s">
        <v>256</v>
      </c>
      <c r="G471" s="235"/>
      <c r="H471" s="238">
        <v>4</v>
      </c>
      <c r="I471" s="239"/>
      <c r="J471" s="235"/>
      <c r="K471" s="235"/>
      <c r="L471" s="240"/>
      <c r="M471" s="241"/>
      <c r="N471" s="242"/>
      <c r="O471" s="242"/>
      <c r="P471" s="242"/>
      <c r="Q471" s="242"/>
      <c r="R471" s="242"/>
      <c r="S471" s="242"/>
      <c r="T471" s="24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4" t="s">
        <v>150</v>
      </c>
      <c r="AU471" s="244" t="s">
        <v>83</v>
      </c>
      <c r="AV471" s="13" t="s">
        <v>83</v>
      </c>
      <c r="AW471" s="13" t="s">
        <v>30</v>
      </c>
      <c r="AX471" s="13" t="s">
        <v>81</v>
      </c>
      <c r="AY471" s="244" t="s">
        <v>138</v>
      </c>
    </row>
    <row r="472" s="2" customFormat="1" ht="16.5" customHeight="1">
      <c r="A472" s="36"/>
      <c r="B472" s="37"/>
      <c r="C472" s="216" t="s">
        <v>1020</v>
      </c>
      <c r="D472" s="216" t="s">
        <v>141</v>
      </c>
      <c r="E472" s="217" t="s">
        <v>1021</v>
      </c>
      <c r="F472" s="218" t="s">
        <v>1022</v>
      </c>
      <c r="G472" s="219" t="s">
        <v>160</v>
      </c>
      <c r="H472" s="220">
        <v>2</v>
      </c>
      <c r="I472" s="221"/>
      <c r="J472" s="222">
        <f>ROUND(I472*H472,2)</f>
        <v>0</v>
      </c>
      <c r="K472" s="218" t="s">
        <v>145</v>
      </c>
      <c r="L472" s="42"/>
      <c r="M472" s="223" t="s">
        <v>1</v>
      </c>
      <c r="N472" s="224" t="s">
        <v>38</v>
      </c>
      <c r="O472" s="89"/>
      <c r="P472" s="225">
        <f>O472*H472</f>
        <v>0</v>
      </c>
      <c r="Q472" s="225">
        <v>0.00033</v>
      </c>
      <c r="R472" s="225">
        <f>Q472*H472</f>
        <v>0.00066</v>
      </c>
      <c r="S472" s="225">
        <v>0</v>
      </c>
      <c r="T472" s="226">
        <f>S472*H472</f>
        <v>0</v>
      </c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R472" s="227" t="s">
        <v>223</v>
      </c>
      <c r="AT472" s="227" t="s">
        <v>141</v>
      </c>
      <c r="AU472" s="227" t="s">
        <v>83</v>
      </c>
      <c r="AY472" s="15" t="s">
        <v>138</v>
      </c>
      <c r="BE472" s="228">
        <f>IF(N472="základní",J472,0)</f>
        <v>0</v>
      </c>
      <c r="BF472" s="228">
        <f>IF(N472="snížená",J472,0)</f>
        <v>0</v>
      </c>
      <c r="BG472" s="228">
        <f>IF(N472="zákl. přenesená",J472,0)</f>
        <v>0</v>
      </c>
      <c r="BH472" s="228">
        <f>IF(N472="sníž. přenesená",J472,0)</f>
        <v>0</v>
      </c>
      <c r="BI472" s="228">
        <f>IF(N472="nulová",J472,0)</f>
        <v>0</v>
      </c>
      <c r="BJ472" s="15" t="s">
        <v>81</v>
      </c>
      <c r="BK472" s="228">
        <f>ROUND(I472*H472,2)</f>
        <v>0</v>
      </c>
      <c r="BL472" s="15" t="s">
        <v>223</v>
      </c>
      <c r="BM472" s="227" t="s">
        <v>1023</v>
      </c>
    </row>
    <row r="473" s="2" customFormat="1" ht="24.15" customHeight="1">
      <c r="A473" s="36"/>
      <c r="B473" s="37"/>
      <c r="C473" s="245" t="s">
        <v>1024</v>
      </c>
      <c r="D473" s="245" t="s">
        <v>242</v>
      </c>
      <c r="E473" s="246" t="s">
        <v>1025</v>
      </c>
      <c r="F473" s="247" t="s">
        <v>1026</v>
      </c>
      <c r="G473" s="248" t="s">
        <v>160</v>
      </c>
      <c r="H473" s="249">
        <v>2</v>
      </c>
      <c r="I473" s="250"/>
      <c r="J473" s="251">
        <f>ROUND(I473*H473,2)</f>
        <v>0</v>
      </c>
      <c r="K473" s="247" t="s">
        <v>1</v>
      </c>
      <c r="L473" s="252"/>
      <c r="M473" s="253" t="s">
        <v>1</v>
      </c>
      <c r="N473" s="254" t="s">
        <v>38</v>
      </c>
      <c r="O473" s="89"/>
      <c r="P473" s="225">
        <f>O473*H473</f>
        <v>0</v>
      </c>
      <c r="Q473" s="225">
        <v>0.0027</v>
      </c>
      <c r="R473" s="225">
        <f>Q473*H473</f>
        <v>0.0054</v>
      </c>
      <c r="S473" s="225">
        <v>0</v>
      </c>
      <c r="T473" s="226">
        <f>S473*H473</f>
        <v>0</v>
      </c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R473" s="227" t="s">
        <v>245</v>
      </c>
      <c r="AT473" s="227" t="s">
        <v>242</v>
      </c>
      <c r="AU473" s="227" t="s">
        <v>83</v>
      </c>
      <c r="AY473" s="15" t="s">
        <v>138</v>
      </c>
      <c r="BE473" s="228">
        <f>IF(N473="základní",J473,0)</f>
        <v>0</v>
      </c>
      <c r="BF473" s="228">
        <f>IF(N473="snížená",J473,0)</f>
        <v>0</v>
      </c>
      <c r="BG473" s="228">
        <f>IF(N473="zákl. přenesená",J473,0)</f>
        <v>0</v>
      </c>
      <c r="BH473" s="228">
        <f>IF(N473="sníž. přenesená",J473,0)</f>
        <v>0</v>
      </c>
      <c r="BI473" s="228">
        <f>IF(N473="nulová",J473,0)</f>
        <v>0</v>
      </c>
      <c r="BJ473" s="15" t="s">
        <v>81</v>
      </c>
      <c r="BK473" s="228">
        <f>ROUND(I473*H473,2)</f>
        <v>0</v>
      </c>
      <c r="BL473" s="15" t="s">
        <v>223</v>
      </c>
      <c r="BM473" s="227" t="s">
        <v>1027</v>
      </c>
    </row>
    <row r="474" s="13" customFormat="1">
      <c r="A474" s="13"/>
      <c r="B474" s="234"/>
      <c r="C474" s="235"/>
      <c r="D474" s="229" t="s">
        <v>150</v>
      </c>
      <c r="E474" s="236" t="s">
        <v>1</v>
      </c>
      <c r="F474" s="237" t="s">
        <v>602</v>
      </c>
      <c r="G474" s="235"/>
      <c r="H474" s="238">
        <v>2</v>
      </c>
      <c r="I474" s="239"/>
      <c r="J474" s="235"/>
      <c r="K474" s="235"/>
      <c r="L474" s="240"/>
      <c r="M474" s="241"/>
      <c r="N474" s="242"/>
      <c r="O474" s="242"/>
      <c r="P474" s="242"/>
      <c r="Q474" s="242"/>
      <c r="R474" s="242"/>
      <c r="S474" s="242"/>
      <c r="T474" s="24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4" t="s">
        <v>150</v>
      </c>
      <c r="AU474" s="244" t="s">
        <v>83</v>
      </c>
      <c r="AV474" s="13" t="s">
        <v>83</v>
      </c>
      <c r="AW474" s="13" t="s">
        <v>30</v>
      </c>
      <c r="AX474" s="13" t="s">
        <v>81</v>
      </c>
      <c r="AY474" s="244" t="s">
        <v>138</v>
      </c>
    </row>
    <row r="475" s="2" customFormat="1" ht="21.75" customHeight="1">
      <c r="A475" s="36"/>
      <c r="B475" s="37"/>
      <c r="C475" s="216" t="s">
        <v>1028</v>
      </c>
      <c r="D475" s="216" t="s">
        <v>141</v>
      </c>
      <c r="E475" s="217" t="s">
        <v>1029</v>
      </c>
      <c r="F475" s="218" t="s">
        <v>1030</v>
      </c>
      <c r="G475" s="219" t="s">
        <v>160</v>
      </c>
      <c r="H475" s="220">
        <v>4</v>
      </c>
      <c r="I475" s="221"/>
      <c r="J475" s="222">
        <f>ROUND(I475*H475,2)</f>
        <v>0</v>
      </c>
      <c r="K475" s="218" t="s">
        <v>145</v>
      </c>
      <c r="L475" s="42"/>
      <c r="M475" s="223" t="s">
        <v>1</v>
      </c>
      <c r="N475" s="224" t="s">
        <v>38</v>
      </c>
      <c r="O475" s="89"/>
      <c r="P475" s="225">
        <f>O475*H475</f>
        <v>0</v>
      </c>
      <c r="Q475" s="225">
        <v>0.00078</v>
      </c>
      <c r="R475" s="225">
        <f>Q475*H475</f>
        <v>0.00312</v>
      </c>
      <c r="S475" s="225">
        <v>0</v>
      </c>
      <c r="T475" s="226">
        <f>S475*H475</f>
        <v>0</v>
      </c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R475" s="227" t="s">
        <v>223</v>
      </c>
      <c r="AT475" s="227" t="s">
        <v>141</v>
      </c>
      <c r="AU475" s="227" t="s">
        <v>83</v>
      </c>
      <c r="AY475" s="15" t="s">
        <v>138</v>
      </c>
      <c r="BE475" s="228">
        <f>IF(N475="základní",J475,0)</f>
        <v>0</v>
      </c>
      <c r="BF475" s="228">
        <f>IF(N475="snížená",J475,0)</f>
        <v>0</v>
      </c>
      <c r="BG475" s="228">
        <f>IF(N475="zákl. přenesená",J475,0)</f>
        <v>0</v>
      </c>
      <c r="BH475" s="228">
        <f>IF(N475="sníž. přenesená",J475,0)</f>
        <v>0</v>
      </c>
      <c r="BI475" s="228">
        <f>IF(N475="nulová",J475,0)</f>
        <v>0</v>
      </c>
      <c r="BJ475" s="15" t="s">
        <v>81</v>
      </c>
      <c r="BK475" s="228">
        <f>ROUND(I475*H475,2)</f>
        <v>0</v>
      </c>
      <c r="BL475" s="15" t="s">
        <v>223</v>
      </c>
      <c r="BM475" s="227" t="s">
        <v>1031</v>
      </c>
    </row>
    <row r="476" s="13" customFormat="1">
      <c r="A476" s="13"/>
      <c r="B476" s="234"/>
      <c r="C476" s="235"/>
      <c r="D476" s="229" t="s">
        <v>150</v>
      </c>
      <c r="E476" s="236" t="s">
        <v>1</v>
      </c>
      <c r="F476" s="237" t="s">
        <v>256</v>
      </c>
      <c r="G476" s="235"/>
      <c r="H476" s="238">
        <v>4</v>
      </c>
      <c r="I476" s="239"/>
      <c r="J476" s="235"/>
      <c r="K476" s="235"/>
      <c r="L476" s="240"/>
      <c r="M476" s="241"/>
      <c r="N476" s="242"/>
      <c r="O476" s="242"/>
      <c r="P476" s="242"/>
      <c r="Q476" s="242"/>
      <c r="R476" s="242"/>
      <c r="S476" s="242"/>
      <c r="T476" s="24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4" t="s">
        <v>150</v>
      </c>
      <c r="AU476" s="244" t="s">
        <v>83</v>
      </c>
      <c r="AV476" s="13" t="s">
        <v>83</v>
      </c>
      <c r="AW476" s="13" t="s">
        <v>30</v>
      </c>
      <c r="AX476" s="13" t="s">
        <v>81</v>
      </c>
      <c r="AY476" s="244" t="s">
        <v>138</v>
      </c>
    </row>
    <row r="477" s="2" customFormat="1" ht="21.75" customHeight="1">
      <c r="A477" s="36"/>
      <c r="B477" s="37"/>
      <c r="C477" s="216" t="s">
        <v>1032</v>
      </c>
      <c r="D477" s="216" t="s">
        <v>141</v>
      </c>
      <c r="E477" s="217" t="s">
        <v>1033</v>
      </c>
      <c r="F477" s="218" t="s">
        <v>1034</v>
      </c>
      <c r="G477" s="219" t="s">
        <v>160</v>
      </c>
      <c r="H477" s="220">
        <v>3</v>
      </c>
      <c r="I477" s="221"/>
      <c r="J477" s="222">
        <f>ROUND(I477*H477,2)</f>
        <v>0</v>
      </c>
      <c r="K477" s="218" t="s">
        <v>145</v>
      </c>
      <c r="L477" s="42"/>
      <c r="M477" s="223" t="s">
        <v>1</v>
      </c>
      <c r="N477" s="224" t="s">
        <v>38</v>
      </c>
      <c r="O477" s="89"/>
      <c r="P477" s="225">
        <f>O477*H477</f>
        <v>0</v>
      </c>
      <c r="Q477" s="225">
        <v>0.0013600000000000002</v>
      </c>
      <c r="R477" s="225">
        <f>Q477*H477</f>
        <v>0.00408</v>
      </c>
      <c r="S477" s="225">
        <v>0</v>
      </c>
      <c r="T477" s="226">
        <f>S477*H477</f>
        <v>0</v>
      </c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R477" s="227" t="s">
        <v>223</v>
      </c>
      <c r="AT477" s="227" t="s">
        <v>141</v>
      </c>
      <c r="AU477" s="227" t="s">
        <v>83</v>
      </c>
      <c r="AY477" s="15" t="s">
        <v>138</v>
      </c>
      <c r="BE477" s="228">
        <f>IF(N477="základní",J477,0)</f>
        <v>0</v>
      </c>
      <c r="BF477" s="228">
        <f>IF(N477="snížená",J477,0)</f>
        <v>0</v>
      </c>
      <c r="BG477" s="228">
        <f>IF(N477="zákl. přenesená",J477,0)</f>
        <v>0</v>
      </c>
      <c r="BH477" s="228">
        <f>IF(N477="sníž. přenesená",J477,0)</f>
        <v>0</v>
      </c>
      <c r="BI477" s="228">
        <f>IF(N477="nulová",J477,0)</f>
        <v>0</v>
      </c>
      <c r="BJ477" s="15" t="s">
        <v>81</v>
      </c>
      <c r="BK477" s="228">
        <f>ROUND(I477*H477,2)</f>
        <v>0</v>
      </c>
      <c r="BL477" s="15" t="s">
        <v>223</v>
      </c>
      <c r="BM477" s="227" t="s">
        <v>1035</v>
      </c>
    </row>
    <row r="478" s="13" customFormat="1">
      <c r="A478" s="13"/>
      <c r="B478" s="234"/>
      <c r="C478" s="235"/>
      <c r="D478" s="229" t="s">
        <v>150</v>
      </c>
      <c r="E478" s="236" t="s">
        <v>1</v>
      </c>
      <c r="F478" s="237" t="s">
        <v>276</v>
      </c>
      <c r="G478" s="235"/>
      <c r="H478" s="238">
        <v>3</v>
      </c>
      <c r="I478" s="239"/>
      <c r="J478" s="235"/>
      <c r="K478" s="235"/>
      <c r="L478" s="240"/>
      <c r="M478" s="241"/>
      <c r="N478" s="242"/>
      <c r="O478" s="242"/>
      <c r="P478" s="242"/>
      <c r="Q478" s="242"/>
      <c r="R478" s="242"/>
      <c r="S478" s="242"/>
      <c r="T478" s="24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4" t="s">
        <v>150</v>
      </c>
      <c r="AU478" s="244" t="s">
        <v>83</v>
      </c>
      <c r="AV478" s="13" t="s">
        <v>83</v>
      </c>
      <c r="AW478" s="13" t="s">
        <v>30</v>
      </c>
      <c r="AX478" s="13" t="s">
        <v>81</v>
      </c>
      <c r="AY478" s="244" t="s">
        <v>138</v>
      </c>
    </row>
    <row r="479" s="2" customFormat="1" ht="24.15" customHeight="1">
      <c r="A479" s="36"/>
      <c r="B479" s="37"/>
      <c r="C479" s="216" t="s">
        <v>1036</v>
      </c>
      <c r="D479" s="216" t="s">
        <v>141</v>
      </c>
      <c r="E479" s="217" t="s">
        <v>1037</v>
      </c>
      <c r="F479" s="218" t="s">
        <v>1038</v>
      </c>
      <c r="G479" s="219" t="s">
        <v>160</v>
      </c>
      <c r="H479" s="220">
        <v>14</v>
      </c>
      <c r="I479" s="221"/>
      <c r="J479" s="222">
        <f>ROUND(I479*H479,2)</f>
        <v>0</v>
      </c>
      <c r="K479" s="218" t="s">
        <v>145</v>
      </c>
      <c r="L479" s="42"/>
      <c r="M479" s="223" t="s">
        <v>1</v>
      </c>
      <c r="N479" s="224" t="s">
        <v>38</v>
      </c>
      <c r="O479" s="89"/>
      <c r="P479" s="225">
        <f>O479*H479</f>
        <v>0</v>
      </c>
      <c r="Q479" s="225">
        <v>0.00022</v>
      </c>
      <c r="R479" s="225">
        <f>Q479*H479</f>
        <v>0.00308</v>
      </c>
      <c r="S479" s="225">
        <v>0</v>
      </c>
      <c r="T479" s="226">
        <f>S479*H479</f>
        <v>0</v>
      </c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R479" s="227" t="s">
        <v>223</v>
      </c>
      <c r="AT479" s="227" t="s">
        <v>141</v>
      </c>
      <c r="AU479" s="227" t="s">
        <v>83</v>
      </c>
      <c r="AY479" s="15" t="s">
        <v>138</v>
      </c>
      <c r="BE479" s="228">
        <f>IF(N479="základní",J479,0)</f>
        <v>0</v>
      </c>
      <c r="BF479" s="228">
        <f>IF(N479="snížená",J479,0)</f>
        <v>0</v>
      </c>
      <c r="BG479" s="228">
        <f>IF(N479="zákl. přenesená",J479,0)</f>
        <v>0</v>
      </c>
      <c r="BH479" s="228">
        <f>IF(N479="sníž. přenesená",J479,0)</f>
        <v>0</v>
      </c>
      <c r="BI479" s="228">
        <f>IF(N479="nulová",J479,0)</f>
        <v>0</v>
      </c>
      <c r="BJ479" s="15" t="s">
        <v>81</v>
      </c>
      <c r="BK479" s="228">
        <f>ROUND(I479*H479,2)</f>
        <v>0</v>
      </c>
      <c r="BL479" s="15" t="s">
        <v>223</v>
      </c>
      <c r="BM479" s="227" t="s">
        <v>1039</v>
      </c>
    </row>
    <row r="480" s="13" customFormat="1">
      <c r="A480" s="13"/>
      <c r="B480" s="234"/>
      <c r="C480" s="235"/>
      <c r="D480" s="229" t="s">
        <v>150</v>
      </c>
      <c r="E480" s="236" t="s">
        <v>1</v>
      </c>
      <c r="F480" s="237" t="s">
        <v>1040</v>
      </c>
      <c r="G480" s="235"/>
      <c r="H480" s="238">
        <v>14</v>
      </c>
      <c r="I480" s="239"/>
      <c r="J480" s="235"/>
      <c r="K480" s="235"/>
      <c r="L480" s="240"/>
      <c r="M480" s="241"/>
      <c r="N480" s="242"/>
      <c r="O480" s="242"/>
      <c r="P480" s="242"/>
      <c r="Q480" s="242"/>
      <c r="R480" s="242"/>
      <c r="S480" s="242"/>
      <c r="T480" s="24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4" t="s">
        <v>150</v>
      </c>
      <c r="AU480" s="244" t="s">
        <v>83</v>
      </c>
      <c r="AV480" s="13" t="s">
        <v>83</v>
      </c>
      <c r="AW480" s="13" t="s">
        <v>30</v>
      </c>
      <c r="AX480" s="13" t="s">
        <v>81</v>
      </c>
      <c r="AY480" s="244" t="s">
        <v>138</v>
      </c>
    </row>
    <row r="481" s="2" customFormat="1" ht="21.75" customHeight="1">
      <c r="A481" s="36"/>
      <c r="B481" s="37"/>
      <c r="C481" s="216" t="s">
        <v>1041</v>
      </c>
      <c r="D481" s="216" t="s">
        <v>141</v>
      </c>
      <c r="E481" s="217" t="s">
        <v>1042</v>
      </c>
      <c r="F481" s="218" t="s">
        <v>1043</v>
      </c>
      <c r="G481" s="219" t="s">
        <v>160</v>
      </c>
      <c r="H481" s="220">
        <v>2</v>
      </c>
      <c r="I481" s="221"/>
      <c r="J481" s="222">
        <f>ROUND(I481*H481,2)</f>
        <v>0</v>
      </c>
      <c r="K481" s="218" t="s">
        <v>145</v>
      </c>
      <c r="L481" s="42"/>
      <c r="M481" s="223" t="s">
        <v>1</v>
      </c>
      <c r="N481" s="224" t="s">
        <v>38</v>
      </c>
      <c r="O481" s="89"/>
      <c r="P481" s="225">
        <f>O481*H481</f>
        <v>0</v>
      </c>
      <c r="Q481" s="225">
        <v>0.00021</v>
      </c>
      <c r="R481" s="225">
        <f>Q481*H481</f>
        <v>0.00042</v>
      </c>
      <c r="S481" s="225">
        <v>0</v>
      </c>
      <c r="T481" s="226">
        <f>S481*H481</f>
        <v>0</v>
      </c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R481" s="227" t="s">
        <v>223</v>
      </c>
      <c r="AT481" s="227" t="s">
        <v>141</v>
      </c>
      <c r="AU481" s="227" t="s">
        <v>83</v>
      </c>
      <c r="AY481" s="15" t="s">
        <v>138</v>
      </c>
      <c r="BE481" s="228">
        <f>IF(N481="základní",J481,0)</f>
        <v>0</v>
      </c>
      <c r="BF481" s="228">
        <f>IF(N481="snížená",J481,0)</f>
        <v>0</v>
      </c>
      <c r="BG481" s="228">
        <f>IF(N481="zákl. přenesená",J481,0)</f>
        <v>0</v>
      </c>
      <c r="BH481" s="228">
        <f>IF(N481="sníž. přenesená",J481,0)</f>
        <v>0</v>
      </c>
      <c r="BI481" s="228">
        <f>IF(N481="nulová",J481,0)</f>
        <v>0</v>
      </c>
      <c r="BJ481" s="15" t="s">
        <v>81</v>
      </c>
      <c r="BK481" s="228">
        <f>ROUND(I481*H481,2)</f>
        <v>0</v>
      </c>
      <c r="BL481" s="15" t="s">
        <v>223</v>
      </c>
      <c r="BM481" s="227" t="s">
        <v>1044</v>
      </c>
    </row>
    <row r="482" s="13" customFormat="1">
      <c r="A482" s="13"/>
      <c r="B482" s="234"/>
      <c r="C482" s="235"/>
      <c r="D482" s="229" t="s">
        <v>150</v>
      </c>
      <c r="E482" s="236" t="s">
        <v>1</v>
      </c>
      <c r="F482" s="237" t="s">
        <v>261</v>
      </c>
      <c r="G482" s="235"/>
      <c r="H482" s="238">
        <v>2</v>
      </c>
      <c r="I482" s="239"/>
      <c r="J482" s="235"/>
      <c r="K482" s="235"/>
      <c r="L482" s="240"/>
      <c r="M482" s="241"/>
      <c r="N482" s="242"/>
      <c r="O482" s="242"/>
      <c r="P482" s="242"/>
      <c r="Q482" s="242"/>
      <c r="R482" s="242"/>
      <c r="S482" s="242"/>
      <c r="T482" s="24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4" t="s">
        <v>150</v>
      </c>
      <c r="AU482" s="244" t="s">
        <v>83</v>
      </c>
      <c r="AV482" s="13" t="s">
        <v>83</v>
      </c>
      <c r="AW482" s="13" t="s">
        <v>30</v>
      </c>
      <c r="AX482" s="13" t="s">
        <v>81</v>
      </c>
      <c r="AY482" s="244" t="s">
        <v>138</v>
      </c>
    </row>
    <row r="483" s="2" customFormat="1" ht="21.75" customHeight="1">
      <c r="A483" s="36"/>
      <c r="B483" s="37"/>
      <c r="C483" s="216" t="s">
        <v>1045</v>
      </c>
      <c r="D483" s="216" t="s">
        <v>141</v>
      </c>
      <c r="E483" s="217" t="s">
        <v>1046</v>
      </c>
      <c r="F483" s="218" t="s">
        <v>1047</v>
      </c>
      <c r="G483" s="219" t="s">
        <v>160</v>
      </c>
      <c r="H483" s="220">
        <v>18</v>
      </c>
      <c r="I483" s="221"/>
      <c r="J483" s="222">
        <f>ROUND(I483*H483,2)</f>
        <v>0</v>
      </c>
      <c r="K483" s="218" t="s">
        <v>145</v>
      </c>
      <c r="L483" s="42"/>
      <c r="M483" s="223" t="s">
        <v>1</v>
      </c>
      <c r="N483" s="224" t="s">
        <v>38</v>
      </c>
      <c r="O483" s="89"/>
      <c r="P483" s="225">
        <f>O483*H483</f>
        <v>0</v>
      </c>
      <c r="Q483" s="225">
        <v>0.00168</v>
      </c>
      <c r="R483" s="225">
        <f>Q483*H483</f>
        <v>0.030240000000000004</v>
      </c>
      <c r="S483" s="225">
        <v>0</v>
      </c>
      <c r="T483" s="226">
        <f>S483*H483</f>
        <v>0</v>
      </c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R483" s="227" t="s">
        <v>223</v>
      </c>
      <c r="AT483" s="227" t="s">
        <v>141</v>
      </c>
      <c r="AU483" s="227" t="s">
        <v>83</v>
      </c>
      <c r="AY483" s="15" t="s">
        <v>138</v>
      </c>
      <c r="BE483" s="228">
        <f>IF(N483="základní",J483,0)</f>
        <v>0</v>
      </c>
      <c r="BF483" s="228">
        <f>IF(N483="snížená",J483,0)</f>
        <v>0</v>
      </c>
      <c r="BG483" s="228">
        <f>IF(N483="zákl. přenesená",J483,0)</f>
        <v>0</v>
      </c>
      <c r="BH483" s="228">
        <f>IF(N483="sníž. přenesená",J483,0)</f>
        <v>0</v>
      </c>
      <c r="BI483" s="228">
        <f>IF(N483="nulová",J483,0)</f>
        <v>0</v>
      </c>
      <c r="BJ483" s="15" t="s">
        <v>81</v>
      </c>
      <c r="BK483" s="228">
        <f>ROUND(I483*H483,2)</f>
        <v>0</v>
      </c>
      <c r="BL483" s="15" t="s">
        <v>223</v>
      </c>
      <c r="BM483" s="227" t="s">
        <v>1048</v>
      </c>
    </row>
    <row r="484" s="13" customFormat="1">
      <c r="A484" s="13"/>
      <c r="B484" s="234"/>
      <c r="C484" s="235"/>
      <c r="D484" s="229" t="s">
        <v>150</v>
      </c>
      <c r="E484" s="236" t="s">
        <v>1</v>
      </c>
      <c r="F484" s="237" t="s">
        <v>1049</v>
      </c>
      <c r="G484" s="235"/>
      <c r="H484" s="238">
        <v>18</v>
      </c>
      <c r="I484" s="239"/>
      <c r="J484" s="235"/>
      <c r="K484" s="235"/>
      <c r="L484" s="240"/>
      <c r="M484" s="241"/>
      <c r="N484" s="242"/>
      <c r="O484" s="242"/>
      <c r="P484" s="242"/>
      <c r="Q484" s="242"/>
      <c r="R484" s="242"/>
      <c r="S484" s="242"/>
      <c r="T484" s="24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4" t="s">
        <v>150</v>
      </c>
      <c r="AU484" s="244" t="s">
        <v>83</v>
      </c>
      <c r="AV484" s="13" t="s">
        <v>83</v>
      </c>
      <c r="AW484" s="13" t="s">
        <v>30</v>
      </c>
      <c r="AX484" s="13" t="s">
        <v>81</v>
      </c>
      <c r="AY484" s="244" t="s">
        <v>138</v>
      </c>
    </row>
    <row r="485" s="2" customFormat="1" ht="24.15" customHeight="1">
      <c r="A485" s="36"/>
      <c r="B485" s="37"/>
      <c r="C485" s="216" t="s">
        <v>1050</v>
      </c>
      <c r="D485" s="216" t="s">
        <v>141</v>
      </c>
      <c r="E485" s="217" t="s">
        <v>1051</v>
      </c>
      <c r="F485" s="218" t="s">
        <v>1052</v>
      </c>
      <c r="G485" s="219" t="s">
        <v>160</v>
      </c>
      <c r="H485" s="220">
        <v>7</v>
      </c>
      <c r="I485" s="221"/>
      <c r="J485" s="222">
        <f>ROUND(I485*H485,2)</f>
        <v>0</v>
      </c>
      <c r="K485" s="218" t="s">
        <v>145</v>
      </c>
      <c r="L485" s="42"/>
      <c r="M485" s="223" t="s">
        <v>1</v>
      </c>
      <c r="N485" s="224" t="s">
        <v>38</v>
      </c>
      <c r="O485" s="89"/>
      <c r="P485" s="225">
        <f>O485*H485</f>
        <v>0</v>
      </c>
      <c r="Q485" s="225">
        <v>0.00315</v>
      </c>
      <c r="R485" s="225">
        <f>Q485*H485</f>
        <v>0.02205</v>
      </c>
      <c r="S485" s="225">
        <v>0</v>
      </c>
      <c r="T485" s="226">
        <f>S485*H485</f>
        <v>0</v>
      </c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R485" s="227" t="s">
        <v>223</v>
      </c>
      <c r="AT485" s="227" t="s">
        <v>141</v>
      </c>
      <c r="AU485" s="227" t="s">
        <v>83</v>
      </c>
      <c r="AY485" s="15" t="s">
        <v>138</v>
      </c>
      <c r="BE485" s="228">
        <f>IF(N485="základní",J485,0)</f>
        <v>0</v>
      </c>
      <c r="BF485" s="228">
        <f>IF(N485="snížená",J485,0)</f>
        <v>0</v>
      </c>
      <c r="BG485" s="228">
        <f>IF(N485="zákl. přenesená",J485,0)</f>
        <v>0</v>
      </c>
      <c r="BH485" s="228">
        <f>IF(N485="sníž. přenesená",J485,0)</f>
        <v>0</v>
      </c>
      <c r="BI485" s="228">
        <f>IF(N485="nulová",J485,0)</f>
        <v>0</v>
      </c>
      <c r="BJ485" s="15" t="s">
        <v>81</v>
      </c>
      <c r="BK485" s="228">
        <f>ROUND(I485*H485,2)</f>
        <v>0</v>
      </c>
      <c r="BL485" s="15" t="s">
        <v>223</v>
      </c>
      <c r="BM485" s="227" t="s">
        <v>1053</v>
      </c>
    </row>
    <row r="486" s="13" customFormat="1">
      <c r="A486" s="13"/>
      <c r="B486" s="234"/>
      <c r="C486" s="235"/>
      <c r="D486" s="229" t="s">
        <v>150</v>
      </c>
      <c r="E486" s="236" t="s">
        <v>1</v>
      </c>
      <c r="F486" s="237" t="s">
        <v>247</v>
      </c>
      <c r="G486" s="235"/>
      <c r="H486" s="238">
        <v>7</v>
      </c>
      <c r="I486" s="239"/>
      <c r="J486" s="235"/>
      <c r="K486" s="235"/>
      <c r="L486" s="240"/>
      <c r="M486" s="241"/>
      <c r="N486" s="242"/>
      <c r="O486" s="242"/>
      <c r="P486" s="242"/>
      <c r="Q486" s="242"/>
      <c r="R486" s="242"/>
      <c r="S486" s="242"/>
      <c r="T486" s="24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4" t="s">
        <v>150</v>
      </c>
      <c r="AU486" s="244" t="s">
        <v>83</v>
      </c>
      <c r="AV486" s="13" t="s">
        <v>83</v>
      </c>
      <c r="AW486" s="13" t="s">
        <v>30</v>
      </c>
      <c r="AX486" s="13" t="s">
        <v>81</v>
      </c>
      <c r="AY486" s="244" t="s">
        <v>138</v>
      </c>
    </row>
    <row r="487" s="2" customFormat="1" ht="21.75" customHeight="1">
      <c r="A487" s="36"/>
      <c r="B487" s="37"/>
      <c r="C487" s="216" t="s">
        <v>1054</v>
      </c>
      <c r="D487" s="216" t="s">
        <v>141</v>
      </c>
      <c r="E487" s="217" t="s">
        <v>1055</v>
      </c>
      <c r="F487" s="218" t="s">
        <v>1056</v>
      </c>
      <c r="G487" s="219" t="s">
        <v>160</v>
      </c>
      <c r="H487" s="220">
        <v>2</v>
      </c>
      <c r="I487" s="221"/>
      <c r="J487" s="222">
        <f>ROUND(I487*H487,2)</f>
        <v>0</v>
      </c>
      <c r="K487" s="218" t="s">
        <v>145</v>
      </c>
      <c r="L487" s="42"/>
      <c r="M487" s="223" t="s">
        <v>1</v>
      </c>
      <c r="N487" s="224" t="s">
        <v>38</v>
      </c>
      <c r="O487" s="89"/>
      <c r="P487" s="225">
        <f>O487*H487</f>
        <v>0</v>
      </c>
      <c r="Q487" s="225">
        <v>0.00667</v>
      </c>
      <c r="R487" s="225">
        <f>Q487*H487</f>
        <v>0.01334</v>
      </c>
      <c r="S487" s="225">
        <v>0</v>
      </c>
      <c r="T487" s="226">
        <f>S487*H487</f>
        <v>0</v>
      </c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R487" s="227" t="s">
        <v>223</v>
      </c>
      <c r="AT487" s="227" t="s">
        <v>141</v>
      </c>
      <c r="AU487" s="227" t="s">
        <v>83</v>
      </c>
      <c r="AY487" s="15" t="s">
        <v>138</v>
      </c>
      <c r="BE487" s="228">
        <f>IF(N487="základní",J487,0)</f>
        <v>0</v>
      </c>
      <c r="BF487" s="228">
        <f>IF(N487="snížená",J487,0)</f>
        <v>0</v>
      </c>
      <c r="BG487" s="228">
        <f>IF(N487="zákl. přenesená",J487,0)</f>
        <v>0</v>
      </c>
      <c r="BH487" s="228">
        <f>IF(N487="sníž. přenesená",J487,0)</f>
        <v>0</v>
      </c>
      <c r="BI487" s="228">
        <f>IF(N487="nulová",J487,0)</f>
        <v>0</v>
      </c>
      <c r="BJ487" s="15" t="s">
        <v>81</v>
      </c>
      <c r="BK487" s="228">
        <f>ROUND(I487*H487,2)</f>
        <v>0</v>
      </c>
      <c r="BL487" s="15" t="s">
        <v>223</v>
      </c>
      <c r="BM487" s="227" t="s">
        <v>1057</v>
      </c>
    </row>
    <row r="488" s="13" customFormat="1">
      <c r="A488" s="13"/>
      <c r="B488" s="234"/>
      <c r="C488" s="235"/>
      <c r="D488" s="229" t="s">
        <v>150</v>
      </c>
      <c r="E488" s="236" t="s">
        <v>1</v>
      </c>
      <c r="F488" s="237" t="s">
        <v>261</v>
      </c>
      <c r="G488" s="235"/>
      <c r="H488" s="238">
        <v>2</v>
      </c>
      <c r="I488" s="239"/>
      <c r="J488" s="235"/>
      <c r="K488" s="235"/>
      <c r="L488" s="240"/>
      <c r="M488" s="241"/>
      <c r="N488" s="242"/>
      <c r="O488" s="242"/>
      <c r="P488" s="242"/>
      <c r="Q488" s="242"/>
      <c r="R488" s="242"/>
      <c r="S488" s="242"/>
      <c r="T488" s="24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4" t="s">
        <v>150</v>
      </c>
      <c r="AU488" s="244" t="s">
        <v>83</v>
      </c>
      <c r="AV488" s="13" t="s">
        <v>83</v>
      </c>
      <c r="AW488" s="13" t="s">
        <v>30</v>
      </c>
      <c r="AX488" s="13" t="s">
        <v>81</v>
      </c>
      <c r="AY488" s="244" t="s">
        <v>138</v>
      </c>
    </row>
    <row r="489" s="2" customFormat="1" ht="24.15" customHeight="1">
      <c r="A489" s="36"/>
      <c r="B489" s="37"/>
      <c r="C489" s="216" t="s">
        <v>1058</v>
      </c>
      <c r="D489" s="216" t="s">
        <v>141</v>
      </c>
      <c r="E489" s="217" t="s">
        <v>1059</v>
      </c>
      <c r="F489" s="218" t="s">
        <v>1060</v>
      </c>
      <c r="G489" s="219" t="s">
        <v>160</v>
      </c>
      <c r="H489" s="220">
        <v>14</v>
      </c>
      <c r="I489" s="221"/>
      <c r="J489" s="222">
        <f>ROUND(I489*H489,2)</f>
        <v>0</v>
      </c>
      <c r="K489" s="218" t="s">
        <v>145</v>
      </c>
      <c r="L489" s="42"/>
      <c r="M489" s="223" t="s">
        <v>1</v>
      </c>
      <c r="N489" s="224" t="s">
        <v>38</v>
      </c>
      <c r="O489" s="89"/>
      <c r="P489" s="225">
        <f>O489*H489</f>
        <v>0</v>
      </c>
      <c r="Q489" s="225">
        <v>0.00051999999999999992</v>
      </c>
      <c r="R489" s="225">
        <f>Q489*H489</f>
        <v>0.00728</v>
      </c>
      <c r="S489" s="225">
        <v>0</v>
      </c>
      <c r="T489" s="226">
        <f>S489*H489</f>
        <v>0</v>
      </c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R489" s="227" t="s">
        <v>223</v>
      </c>
      <c r="AT489" s="227" t="s">
        <v>141</v>
      </c>
      <c r="AU489" s="227" t="s">
        <v>83</v>
      </c>
      <c r="AY489" s="15" t="s">
        <v>138</v>
      </c>
      <c r="BE489" s="228">
        <f>IF(N489="základní",J489,0)</f>
        <v>0</v>
      </c>
      <c r="BF489" s="228">
        <f>IF(N489="snížená",J489,0)</f>
        <v>0</v>
      </c>
      <c r="BG489" s="228">
        <f>IF(N489="zákl. přenesená",J489,0)</f>
        <v>0</v>
      </c>
      <c r="BH489" s="228">
        <f>IF(N489="sníž. přenesená",J489,0)</f>
        <v>0</v>
      </c>
      <c r="BI489" s="228">
        <f>IF(N489="nulová",J489,0)</f>
        <v>0</v>
      </c>
      <c r="BJ489" s="15" t="s">
        <v>81</v>
      </c>
      <c r="BK489" s="228">
        <f>ROUND(I489*H489,2)</f>
        <v>0</v>
      </c>
      <c r="BL489" s="15" t="s">
        <v>223</v>
      </c>
      <c r="BM489" s="227" t="s">
        <v>1061</v>
      </c>
    </row>
    <row r="490" s="13" customFormat="1">
      <c r="A490" s="13"/>
      <c r="B490" s="234"/>
      <c r="C490" s="235"/>
      <c r="D490" s="229" t="s">
        <v>150</v>
      </c>
      <c r="E490" s="236" t="s">
        <v>1</v>
      </c>
      <c r="F490" s="237" t="s">
        <v>1062</v>
      </c>
      <c r="G490" s="235"/>
      <c r="H490" s="238">
        <v>14</v>
      </c>
      <c r="I490" s="239"/>
      <c r="J490" s="235"/>
      <c r="K490" s="235"/>
      <c r="L490" s="240"/>
      <c r="M490" s="241"/>
      <c r="N490" s="242"/>
      <c r="O490" s="242"/>
      <c r="P490" s="242"/>
      <c r="Q490" s="242"/>
      <c r="R490" s="242"/>
      <c r="S490" s="242"/>
      <c r="T490" s="24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4" t="s">
        <v>150</v>
      </c>
      <c r="AU490" s="244" t="s">
        <v>83</v>
      </c>
      <c r="AV490" s="13" t="s">
        <v>83</v>
      </c>
      <c r="AW490" s="13" t="s">
        <v>30</v>
      </c>
      <c r="AX490" s="13" t="s">
        <v>81</v>
      </c>
      <c r="AY490" s="244" t="s">
        <v>138</v>
      </c>
    </row>
    <row r="491" s="2" customFormat="1" ht="24.15" customHeight="1">
      <c r="A491" s="36"/>
      <c r="B491" s="37"/>
      <c r="C491" s="216" t="s">
        <v>1063</v>
      </c>
      <c r="D491" s="216" t="s">
        <v>141</v>
      </c>
      <c r="E491" s="217" t="s">
        <v>425</v>
      </c>
      <c r="F491" s="218" t="s">
        <v>426</v>
      </c>
      <c r="G491" s="219" t="s">
        <v>160</v>
      </c>
      <c r="H491" s="220">
        <v>12</v>
      </c>
      <c r="I491" s="221"/>
      <c r="J491" s="222">
        <f>ROUND(I491*H491,2)</f>
        <v>0</v>
      </c>
      <c r="K491" s="218" t="s">
        <v>145</v>
      </c>
      <c r="L491" s="42"/>
      <c r="M491" s="223" t="s">
        <v>1</v>
      </c>
      <c r="N491" s="224" t="s">
        <v>38</v>
      </c>
      <c r="O491" s="89"/>
      <c r="P491" s="225">
        <f>O491*H491</f>
        <v>0</v>
      </c>
      <c r="Q491" s="225">
        <v>0.00147</v>
      </c>
      <c r="R491" s="225">
        <f>Q491*H491</f>
        <v>0.01764</v>
      </c>
      <c r="S491" s="225">
        <v>0</v>
      </c>
      <c r="T491" s="226">
        <f>S491*H491</f>
        <v>0</v>
      </c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R491" s="227" t="s">
        <v>223</v>
      </c>
      <c r="AT491" s="227" t="s">
        <v>141</v>
      </c>
      <c r="AU491" s="227" t="s">
        <v>83</v>
      </c>
      <c r="AY491" s="15" t="s">
        <v>138</v>
      </c>
      <c r="BE491" s="228">
        <f>IF(N491="základní",J491,0)</f>
        <v>0</v>
      </c>
      <c r="BF491" s="228">
        <f>IF(N491="snížená",J491,0)</f>
        <v>0</v>
      </c>
      <c r="BG491" s="228">
        <f>IF(N491="zákl. přenesená",J491,0)</f>
        <v>0</v>
      </c>
      <c r="BH491" s="228">
        <f>IF(N491="sníž. přenesená",J491,0)</f>
        <v>0</v>
      </c>
      <c r="BI491" s="228">
        <f>IF(N491="nulová",J491,0)</f>
        <v>0</v>
      </c>
      <c r="BJ491" s="15" t="s">
        <v>81</v>
      </c>
      <c r="BK491" s="228">
        <f>ROUND(I491*H491,2)</f>
        <v>0</v>
      </c>
      <c r="BL491" s="15" t="s">
        <v>223</v>
      </c>
      <c r="BM491" s="227" t="s">
        <v>1064</v>
      </c>
    </row>
    <row r="492" s="13" customFormat="1">
      <c r="A492" s="13"/>
      <c r="B492" s="234"/>
      <c r="C492" s="235"/>
      <c r="D492" s="229" t="s">
        <v>150</v>
      </c>
      <c r="E492" s="236" t="s">
        <v>1</v>
      </c>
      <c r="F492" s="237" t="s">
        <v>1065</v>
      </c>
      <c r="G492" s="235"/>
      <c r="H492" s="238">
        <v>12</v>
      </c>
      <c r="I492" s="239"/>
      <c r="J492" s="235"/>
      <c r="K492" s="235"/>
      <c r="L492" s="240"/>
      <c r="M492" s="241"/>
      <c r="N492" s="242"/>
      <c r="O492" s="242"/>
      <c r="P492" s="242"/>
      <c r="Q492" s="242"/>
      <c r="R492" s="242"/>
      <c r="S492" s="242"/>
      <c r="T492" s="24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4" t="s">
        <v>150</v>
      </c>
      <c r="AU492" s="244" t="s">
        <v>83</v>
      </c>
      <c r="AV492" s="13" t="s">
        <v>83</v>
      </c>
      <c r="AW492" s="13" t="s">
        <v>30</v>
      </c>
      <c r="AX492" s="13" t="s">
        <v>81</v>
      </c>
      <c r="AY492" s="244" t="s">
        <v>138</v>
      </c>
    </row>
    <row r="493" s="2" customFormat="1" ht="16.5" customHeight="1">
      <c r="A493" s="36"/>
      <c r="B493" s="37"/>
      <c r="C493" s="216" t="s">
        <v>1066</v>
      </c>
      <c r="D493" s="216" t="s">
        <v>141</v>
      </c>
      <c r="E493" s="217" t="s">
        <v>1067</v>
      </c>
      <c r="F493" s="218" t="s">
        <v>1068</v>
      </c>
      <c r="G493" s="219" t="s">
        <v>160</v>
      </c>
      <c r="H493" s="220">
        <v>11</v>
      </c>
      <c r="I493" s="221"/>
      <c r="J493" s="222">
        <f>ROUND(I493*H493,2)</f>
        <v>0</v>
      </c>
      <c r="K493" s="218" t="s">
        <v>145</v>
      </c>
      <c r="L493" s="42"/>
      <c r="M493" s="223" t="s">
        <v>1</v>
      </c>
      <c r="N493" s="224" t="s">
        <v>38</v>
      </c>
      <c r="O493" s="89"/>
      <c r="P493" s="225">
        <f>O493*H493</f>
        <v>0</v>
      </c>
      <c r="Q493" s="225">
        <v>0.00024</v>
      </c>
      <c r="R493" s="225">
        <f>Q493*H493</f>
        <v>0.00264</v>
      </c>
      <c r="S493" s="225">
        <v>0</v>
      </c>
      <c r="T493" s="226">
        <f>S493*H493</f>
        <v>0</v>
      </c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R493" s="227" t="s">
        <v>223</v>
      </c>
      <c r="AT493" s="227" t="s">
        <v>141</v>
      </c>
      <c r="AU493" s="227" t="s">
        <v>83</v>
      </c>
      <c r="AY493" s="15" t="s">
        <v>138</v>
      </c>
      <c r="BE493" s="228">
        <f>IF(N493="základní",J493,0)</f>
        <v>0</v>
      </c>
      <c r="BF493" s="228">
        <f>IF(N493="snížená",J493,0)</f>
        <v>0</v>
      </c>
      <c r="BG493" s="228">
        <f>IF(N493="zákl. přenesená",J493,0)</f>
        <v>0</v>
      </c>
      <c r="BH493" s="228">
        <f>IF(N493="sníž. přenesená",J493,0)</f>
        <v>0</v>
      </c>
      <c r="BI493" s="228">
        <f>IF(N493="nulová",J493,0)</f>
        <v>0</v>
      </c>
      <c r="BJ493" s="15" t="s">
        <v>81</v>
      </c>
      <c r="BK493" s="228">
        <f>ROUND(I493*H493,2)</f>
        <v>0</v>
      </c>
      <c r="BL493" s="15" t="s">
        <v>223</v>
      </c>
      <c r="BM493" s="227" t="s">
        <v>1069</v>
      </c>
    </row>
    <row r="494" s="2" customFormat="1">
      <c r="A494" s="36"/>
      <c r="B494" s="37"/>
      <c r="C494" s="38"/>
      <c r="D494" s="229" t="s">
        <v>148</v>
      </c>
      <c r="E494" s="38"/>
      <c r="F494" s="230" t="s">
        <v>1070</v>
      </c>
      <c r="G494" s="38"/>
      <c r="H494" s="38"/>
      <c r="I494" s="231"/>
      <c r="J494" s="38"/>
      <c r="K494" s="38"/>
      <c r="L494" s="42"/>
      <c r="M494" s="232"/>
      <c r="N494" s="233"/>
      <c r="O494" s="89"/>
      <c r="P494" s="89"/>
      <c r="Q494" s="89"/>
      <c r="R494" s="89"/>
      <c r="S494" s="89"/>
      <c r="T494" s="90"/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T494" s="15" t="s">
        <v>148</v>
      </c>
      <c r="AU494" s="15" t="s">
        <v>83</v>
      </c>
    </row>
    <row r="495" s="13" customFormat="1">
      <c r="A495" s="13"/>
      <c r="B495" s="234"/>
      <c r="C495" s="235"/>
      <c r="D495" s="229" t="s">
        <v>150</v>
      </c>
      <c r="E495" s="236" t="s">
        <v>1</v>
      </c>
      <c r="F495" s="237" t="s">
        <v>1071</v>
      </c>
      <c r="G495" s="235"/>
      <c r="H495" s="238">
        <v>11</v>
      </c>
      <c r="I495" s="239"/>
      <c r="J495" s="235"/>
      <c r="K495" s="235"/>
      <c r="L495" s="240"/>
      <c r="M495" s="241"/>
      <c r="N495" s="242"/>
      <c r="O495" s="242"/>
      <c r="P495" s="242"/>
      <c r="Q495" s="242"/>
      <c r="R495" s="242"/>
      <c r="S495" s="242"/>
      <c r="T495" s="24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4" t="s">
        <v>150</v>
      </c>
      <c r="AU495" s="244" t="s">
        <v>83</v>
      </c>
      <c r="AV495" s="13" t="s">
        <v>83</v>
      </c>
      <c r="AW495" s="13" t="s">
        <v>30</v>
      </c>
      <c r="AX495" s="13" t="s">
        <v>81</v>
      </c>
      <c r="AY495" s="244" t="s">
        <v>138</v>
      </c>
    </row>
    <row r="496" s="2" customFormat="1" ht="21.75" customHeight="1">
      <c r="A496" s="36"/>
      <c r="B496" s="37"/>
      <c r="C496" s="245" t="s">
        <v>1072</v>
      </c>
      <c r="D496" s="245" t="s">
        <v>242</v>
      </c>
      <c r="E496" s="246" t="s">
        <v>1073</v>
      </c>
      <c r="F496" s="247" t="s">
        <v>1074</v>
      </c>
      <c r="G496" s="248" t="s">
        <v>160</v>
      </c>
      <c r="H496" s="249">
        <v>11</v>
      </c>
      <c r="I496" s="250"/>
      <c r="J496" s="251">
        <f>ROUND(I496*H496,2)</f>
        <v>0</v>
      </c>
      <c r="K496" s="247" t="s">
        <v>145</v>
      </c>
      <c r="L496" s="252"/>
      <c r="M496" s="253" t="s">
        <v>1</v>
      </c>
      <c r="N496" s="254" t="s">
        <v>38</v>
      </c>
      <c r="O496" s="89"/>
      <c r="P496" s="225">
        <f>O496*H496</f>
        <v>0</v>
      </c>
      <c r="Q496" s="225">
        <v>6.9999999999999992E-05</v>
      </c>
      <c r="R496" s="225">
        <f>Q496*H496</f>
        <v>0.00077</v>
      </c>
      <c r="S496" s="225">
        <v>0</v>
      </c>
      <c r="T496" s="226">
        <f>S496*H496</f>
        <v>0</v>
      </c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R496" s="227" t="s">
        <v>245</v>
      </c>
      <c r="AT496" s="227" t="s">
        <v>242</v>
      </c>
      <c r="AU496" s="227" t="s">
        <v>83</v>
      </c>
      <c r="AY496" s="15" t="s">
        <v>138</v>
      </c>
      <c r="BE496" s="228">
        <f>IF(N496="základní",J496,0)</f>
        <v>0</v>
      </c>
      <c r="BF496" s="228">
        <f>IF(N496="snížená",J496,0)</f>
        <v>0</v>
      </c>
      <c r="BG496" s="228">
        <f>IF(N496="zákl. přenesená",J496,0)</f>
        <v>0</v>
      </c>
      <c r="BH496" s="228">
        <f>IF(N496="sníž. přenesená",J496,0)</f>
        <v>0</v>
      </c>
      <c r="BI496" s="228">
        <f>IF(N496="nulová",J496,0)</f>
        <v>0</v>
      </c>
      <c r="BJ496" s="15" t="s">
        <v>81</v>
      </c>
      <c r="BK496" s="228">
        <f>ROUND(I496*H496,2)</f>
        <v>0</v>
      </c>
      <c r="BL496" s="15" t="s">
        <v>223</v>
      </c>
      <c r="BM496" s="227" t="s">
        <v>1075</v>
      </c>
    </row>
    <row r="497" s="2" customFormat="1">
      <c r="A497" s="36"/>
      <c r="B497" s="37"/>
      <c r="C497" s="38"/>
      <c r="D497" s="229" t="s">
        <v>148</v>
      </c>
      <c r="E497" s="38"/>
      <c r="F497" s="230" t="s">
        <v>1076</v>
      </c>
      <c r="G497" s="38"/>
      <c r="H497" s="38"/>
      <c r="I497" s="231"/>
      <c r="J497" s="38"/>
      <c r="K497" s="38"/>
      <c r="L497" s="42"/>
      <c r="M497" s="232"/>
      <c r="N497" s="233"/>
      <c r="O497" s="89"/>
      <c r="P497" s="89"/>
      <c r="Q497" s="89"/>
      <c r="R497" s="89"/>
      <c r="S497" s="89"/>
      <c r="T497" s="90"/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T497" s="15" t="s">
        <v>148</v>
      </c>
      <c r="AU497" s="15" t="s">
        <v>83</v>
      </c>
    </row>
    <row r="498" s="13" customFormat="1">
      <c r="A498" s="13"/>
      <c r="B498" s="234"/>
      <c r="C498" s="235"/>
      <c r="D498" s="229" t="s">
        <v>150</v>
      </c>
      <c r="E498" s="236" t="s">
        <v>1</v>
      </c>
      <c r="F498" s="237" t="s">
        <v>1071</v>
      </c>
      <c r="G498" s="235"/>
      <c r="H498" s="238">
        <v>11</v>
      </c>
      <c r="I498" s="239"/>
      <c r="J498" s="235"/>
      <c r="K498" s="235"/>
      <c r="L498" s="240"/>
      <c r="M498" s="241"/>
      <c r="N498" s="242"/>
      <c r="O498" s="242"/>
      <c r="P498" s="242"/>
      <c r="Q498" s="242"/>
      <c r="R498" s="242"/>
      <c r="S498" s="242"/>
      <c r="T498" s="24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4" t="s">
        <v>150</v>
      </c>
      <c r="AU498" s="244" t="s">
        <v>83</v>
      </c>
      <c r="AV498" s="13" t="s">
        <v>83</v>
      </c>
      <c r="AW498" s="13" t="s">
        <v>30</v>
      </c>
      <c r="AX498" s="13" t="s">
        <v>81</v>
      </c>
      <c r="AY498" s="244" t="s">
        <v>138</v>
      </c>
    </row>
    <row r="499" s="2" customFormat="1" ht="24.15" customHeight="1">
      <c r="A499" s="36"/>
      <c r="B499" s="37"/>
      <c r="C499" s="216" t="s">
        <v>1077</v>
      </c>
      <c r="D499" s="216" t="s">
        <v>141</v>
      </c>
      <c r="E499" s="217" t="s">
        <v>1078</v>
      </c>
      <c r="F499" s="218" t="s">
        <v>1079</v>
      </c>
      <c r="G499" s="219" t="s">
        <v>202</v>
      </c>
      <c r="H499" s="220">
        <v>0.16900000000000003</v>
      </c>
      <c r="I499" s="221"/>
      <c r="J499" s="222">
        <f>ROUND(I499*H499,2)</f>
        <v>0</v>
      </c>
      <c r="K499" s="218" t="s">
        <v>145</v>
      </c>
      <c r="L499" s="42"/>
      <c r="M499" s="223" t="s">
        <v>1</v>
      </c>
      <c r="N499" s="224" t="s">
        <v>38</v>
      </c>
      <c r="O499" s="89"/>
      <c r="P499" s="225">
        <f>O499*H499</f>
        <v>0</v>
      </c>
      <c r="Q499" s="225">
        <v>0</v>
      </c>
      <c r="R499" s="225">
        <f>Q499*H499</f>
        <v>0</v>
      </c>
      <c r="S499" s="225">
        <v>0</v>
      </c>
      <c r="T499" s="226">
        <f>S499*H499</f>
        <v>0</v>
      </c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R499" s="227" t="s">
        <v>223</v>
      </c>
      <c r="AT499" s="227" t="s">
        <v>141</v>
      </c>
      <c r="AU499" s="227" t="s">
        <v>83</v>
      </c>
      <c r="AY499" s="15" t="s">
        <v>138</v>
      </c>
      <c r="BE499" s="228">
        <f>IF(N499="základní",J499,0)</f>
        <v>0</v>
      </c>
      <c r="BF499" s="228">
        <f>IF(N499="snížená",J499,0)</f>
        <v>0</v>
      </c>
      <c r="BG499" s="228">
        <f>IF(N499="zákl. přenesená",J499,0)</f>
        <v>0</v>
      </c>
      <c r="BH499" s="228">
        <f>IF(N499="sníž. přenesená",J499,0)</f>
        <v>0</v>
      </c>
      <c r="BI499" s="228">
        <f>IF(N499="nulová",J499,0)</f>
        <v>0</v>
      </c>
      <c r="BJ499" s="15" t="s">
        <v>81</v>
      </c>
      <c r="BK499" s="228">
        <f>ROUND(I499*H499,2)</f>
        <v>0</v>
      </c>
      <c r="BL499" s="15" t="s">
        <v>223</v>
      </c>
      <c r="BM499" s="227" t="s">
        <v>1080</v>
      </c>
    </row>
    <row r="500" s="12" customFormat="1" ht="22.8" customHeight="1">
      <c r="A500" s="12"/>
      <c r="B500" s="200"/>
      <c r="C500" s="201"/>
      <c r="D500" s="202" t="s">
        <v>72</v>
      </c>
      <c r="E500" s="214" t="s">
        <v>1081</v>
      </c>
      <c r="F500" s="214" t="s">
        <v>1082</v>
      </c>
      <c r="G500" s="201"/>
      <c r="H500" s="201"/>
      <c r="I500" s="204"/>
      <c r="J500" s="215">
        <f>BK500</f>
        <v>0</v>
      </c>
      <c r="K500" s="201"/>
      <c r="L500" s="206"/>
      <c r="M500" s="207"/>
      <c r="N500" s="208"/>
      <c r="O500" s="208"/>
      <c r="P500" s="209">
        <f>SUM(P501:P509)</f>
        <v>0</v>
      </c>
      <c r="Q500" s="208"/>
      <c r="R500" s="209">
        <f>SUM(R501:R509)</f>
        <v>0</v>
      </c>
      <c r="S500" s="208"/>
      <c r="T500" s="210">
        <f>SUM(T501:T509)</f>
        <v>0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211" t="s">
        <v>83</v>
      </c>
      <c r="AT500" s="212" t="s">
        <v>72</v>
      </c>
      <c r="AU500" s="212" t="s">
        <v>81</v>
      </c>
      <c r="AY500" s="211" t="s">
        <v>138</v>
      </c>
      <c r="BK500" s="213">
        <f>SUM(BK501:BK509)</f>
        <v>0</v>
      </c>
    </row>
    <row r="501" s="2" customFormat="1" ht="24.15" customHeight="1">
      <c r="A501" s="36"/>
      <c r="B501" s="37"/>
      <c r="C501" s="216" t="s">
        <v>1083</v>
      </c>
      <c r="D501" s="216" t="s">
        <v>141</v>
      </c>
      <c r="E501" s="217" t="s">
        <v>1084</v>
      </c>
      <c r="F501" s="218" t="s">
        <v>1085</v>
      </c>
      <c r="G501" s="219" t="s">
        <v>160</v>
      </c>
      <c r="H501" s="220">
        <v>5</v>
      </c>
      <c r="I501" s="221"/>
      <c r="J501" s="222">
        <f>ROUND(I501*H501,2)</f>
        <v>0</v>
      </c>
      <c r="K501" s="218" t="s">
        <v>145</v>
      </c>
      <c r="L501" s="42"/>
      <c r="M501" s="223" t="s">
        <v>1</v>
      </c>
      <c r="N501" s="224" t="s">
        <v>38</v>
      </c>
      <c r="O501" s="89"/>
      <c r="P501" s="225">
        <f>O501*H501</f>
        <v>0</v>
      </c>
      <c r="Q501" s="225">
        <v>0</v>
      </c>
      <c r="R501" s="225">
        <f>Q501*H501</f>
        <v>0</v>
      </c>
      <c r="S501" s="225">
        <v>0</v>
      </c>
      <c r="T501" s="226">
        <f>S501*H501</f>
        <v>0</v>
      </c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R501" s="227" t="s">
        <v>223</v>
      </c>
      <c r="AT501" s="227" t="s">
        <v>141</v>
      </c>
      <c r="AU501" s="227" t="s">
        <v>83</v>
      </c>
      <c r="AY501" s="15" t="s">
        <v>138</v>
      </c>
      <c r="BE501" s="228">
        <f>IF(N501="základní",J501,0)</f>
        <v>0</v>
      </c>
      <c r="BF501" s="228">
        <f>IF(N501="snížená",J501,0)</f>
        <v>0</v>
      </c>
      <c r="BG501" s="228">
        <f>IF(N501="zákl. přenesená",J501,0)</f>
        <v>0</v>
      </c>
      <c r="BH501" s="228">
        <f>IF(N501="sníž. přenesená",J501,0)</f>
        <v>0</v>
      </c>
      <c r="BI501" s="228">
        <f>IF(N501="nulová",J501,0)</f>
        <v>0</v>
      </c>
      <c r="BJ501" s="15" t="s">
        <v>81</v>
      </c>
      <c r="BK501" s="228">
        <f>ROUND(I501*H501,2)</f>
        <v>0</v>
      </c>
      <c r="BL501" s="15" t="s">
        <v>223</v>
      </c>
      <c r="BM501" s="227" t="s">
        <v>1086</v>
      </c>
    </row>
    <row r="502" s="2" customFormat="1" ht="21.75" customHeight="1">
      <c r="A502" s="36"/>
      <c r="B502" s="37"/>
      <c r="C502" s="216" t="s">
        <v>1087</v>
      </c>
      <c r="D502" s="216" t="s">
        <v>141</v>
      </c>
      <c r="E502" s="217" t="s">
        <v>1088</v>
      </c>
      <c r="F502" s="218" t="s">
        <v>1089</v>
      </c>
      <c r="G502" s="219" t="s">
        <v>156</v>
      </c>
      <c r="H502" s="220">
        <v>720</v>
      </c>
      <c r="I502" s="221"/>
      <c r="J502" s="222">
        <f>ROUND(I502*H502,2)</f>
        <v>0</v>
      </c>
      <c r="K502" s="218" t="s">
        <v>145</v>
      </c>
      <c r="L502" s="42"/>
      <c r="M502" s="223" t="s">
        <v>1</v>
      </c>
      <c r="N502" s="224" t="s">
        <v>38</v>
      </c>
      <c r="O502" s="89"/>
      <c r="P502" s="225">
        <f>O502*H502</f>
        <v>0</v>
      </c>
      <c r="Q502" s="225">
        <v>0</v>
      </c>
      <c r="R502" s="225">
        <f>Q502*H502</f>
        <v>0</v>
      </c>
      <c r="S502" s="225">
        <v>0</v>
      </c>
      <c r="T502" s="226">
        <f>S502*H502</f>
        <v>0</v>
      </c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R502" s="227" t="s">
        <v>223</v>
      </c>
      <c r="AT502" s="227" t="s">
        <v>141</v>
      </c>
      <c r="AU502" s="227" t="s">
        <v>83</v>
      </c>
      <c r="AY502" s="15" t="s">
        <v>138</v>
      </c>
      <c r="BE502" s="228">
        <f>IF(N502="základní",J502,0)</f>
        <v>0</v>
      </c>
      <c r="BF502" s="228">
        <f>IF(N502="snížená",J502,0)</f>
        <v>0</v>
      </c>
      <c r="BG502" s="228">
        <f>IF(N502="zákl. přenesená",J502,0)</f>
        <v>0</v>
      </c>
      <c r="BH502" s="228">
        <f>IF(N502="sníž. přenesená",J502,0)</f>
        <v>0</v>
      </c>
      <c r="BI502" s="228">
        <f>IF(N502="nulová",J502,0)</f>
        <v>0</v>
      </c>
      <c r="BJ502" s="15" t="s">
        <v>81</v>
      </c>
      <c r="BK502" s="228">
        <f>ROUND(I502*H502,2)</f>
        <v>0</v>
      </c>
      <c r="BL502" s="15" t="s">
        <v>223</v>
      </c>
      <c r="BM502" s="227" t="s">
        <v>1090</v>
      </c>
    </row>
    <row r="503" s="2" customFormat="1">
      <c r="A503" s="36"/>
      <c r="B503" s="37"/>
      <c r="C503" s="38"/>
      <c r="D503" s="229" t="s">
        <v>148</v>
      </c>
      <c r="E503" s="38"/>
      <c r="F503" s="230" t="s">
        <v>1091</v>
      </c>
      <c r="G503" s="38"/>
      <c r="H503" s="38"/>
      <c r="I503" s="231"/>
      <c r="J503" s="38"/>
      <c r="K503" s="38"/>
      <c r="L503" s="42"/>
      <c r="M503" s="232"/>
      <c r="N503" s="233"/>
      <c r="O503" s="89"/>
      <c r="P503" s="89"/>
      <c r="Q503" s="89"/>
      <c r="R503" s="89"/>
      <c r="S503" s="89"/>
      <c r="T503" s="90"/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T503" s="15" t="s">
        <v>148</v>
      </c>
      <c r="AU503" s="15" t="s">
        <v>83</v>
      </c>
    </row>
    <row r="504" s="2" customFormat="1" ht="16.5" customHeight="1">
      <c r="A504" s="36"/>
      <c r="B504" s="37"/>
      <c r="C504" s="216" t="s">
        <v>1092</v>
      </c>
      <c r="D504" s="216" t="s">
        <v>141</v>
      </c>
      <c r="E504" s="217" t="s">
        <v>1093</v>
      </c>
      <c r="F504" s="218" t="s">
        <v>1094</v>
      </c>
      <c r="G504" s="219" t="s">
        <v>160</v>
      </c>
      <c r="H504" s="220">
        <v>107</v>
      </c>
      <c r="I504" s="221"/>
      <c r="J504" s="222">
        <f>ROUND(I504*H504,2)</f>
        <v>0</v>
      </c>
      <c r="K504" s="218" t="s">
        <v>145</v>
      </c>
      <c r="L504" s="42"/>
      <c r="M504" s="223" t="s">
        <v>1</v>
      </c>
      <c r="N504" s="224" t="s">
        <v>38</v>
      </c>
      <c r="O504" s="89"/>
      <c r="P504" s="225">
        <f>O504*H504</f>
        <v>0</v>
      </c>
      <c r="Q504" s="225">
        <v>0</v>
      </c>
      <c r="R504" s="225">
        <f>Q504*H504</f>
        <v>0</v>
      </c>
      <c r="S504" s="225">
        <v>0</v>
      </c>
      <c r="T504" s="226">
        <f>S504*H504</f>
        <v>0</v>
      </c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R504" s="227" t="s">
        <v>223</v>
      </c>
      <c r="AT504" s="227" t="s">
        <v>141</v>
      </c>
      <c r="AU504" s="227" t="s">
        <v>83</v>
      </c>
      <c r="AY504" s="15" t="s">
        <v>138</v>
      </c>
      <c r="BE504" s="228">
        <f>IF(N504="základní",J504,0)</f>
        <v>0</v>
      </c>
      <c r="BF504" s="228">
        <f>IF(N504="snížená",J504,0)</f>
        <v>0</v>
      </c>
      <c r="BG504" s="228">
        <f>IF(N504="zákl. přenesená",J504,0)</f>
        <v>0</v>
      </c>
      <c r="BH504" s="228">
        <f>IF(N504="sníž. přenesená",J504,0)</f>
        <v>0</v>
      </c>
      <c r="BI504" s="228">
        <f>IF(N504="nulová",J504,0)</f>
        <v>0</v>
      </c>
      <c r="BJ504" s="15" t="s">
        <v>81</v>
      </c>
      <c r="BK504" s="228">
        <f>ROUND(I504*H504,2)</f>
        <v>0</v>
      </c>
      <c r="BL504" s="15" t="s">
        <v>223</v>
      </c>
      <c r="BM504" s="227" t="s">
        <v>1095</v>
      </c>
    </row>
    <row r="505" s="2" customFormat="1" ht="16.5" customHeight="1">
      <c r="A505" s="36"/>
      <c r="B505" s="37"/>
      <c r="C505" s="216" t="s">
        <v>1096</v>
      </c>
      <c r="D505" s="216" t="s">
        <v>141</v>
      </c>
      <c r="E505" s="217" t="s">
        <v>1097</v>
      </c>
      <c r="F505" s="218" t="s">
        <v>1098</v>
      </c>
      <c r="G505" s="219" t="s">
        <v>160</v>
      </c>
      <c r="H505" s="220">
        <v>12</v>
      </c>
      <c r="I505" s="221"/>
      <c r="J505" s="222">
        <f>ROUND(I505*H505,2)</f>
        <v>0</v>
      </c>
      <c r="K505" s="218" t="s">
        <v>1</v>
      </c>
      <c r="L505" s="42"/>
      <c r="M505" s="223" t="s">
        <v>1</v>
      </c>
      <c r="N505" s="224" t="s">
        <v>38</v>
      </c>
      <c r="O505" s="89"/>
      <c r="P505" s="225">
        <f>O505*H505</f>
        <v>0</v>
      </c>
      <c r="Q505" s="225">
        <v>0</v>
      </c>
      <c r="R505" s="225">
        <f>Q505*H505</f>
        <v>0</v>
      </c>
      <c r="S505" s="225">
        <v>0</v>
      </c>
      <c r="T505" s="226">
        <f>S505*H505</f>
        <v>0</v>
      </c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R505" s="227" t="s">
        <v>223</v>
      </c>
      <c r="AT505" s="227" t="s">
        <v>141</v>
      </c>
      <c r="AU505" s="227" t="s">
        <v>83</v>
      </c>
      <c r="AY505" s="15" t="s">
        <v>138</v>
      </c>
      <c r="BE505" s="228">
        <f>IF(N505="základní",J505,0)</f>
        <v>0</v>
      </c>
      <c r="BF505" s="228">
        <f>IF(N505="snížená",J505,0)</f>
        <v>0</v>
      </c>
      <c r="BG505" s="228">
        <f>IF(N505="zákl. přenesená",J505,0)</f>
        <v>0</v>
      </c>
      <c r="BH505" s="228">
        <f>IF(N505="sníž. přenesená",J505,0)</f>
        <v>0</v>
      </c>
      <c r="BI505" s="228">
        <f>IF(N505="nulová",J505,0)</f>
        <v>0</v>
      </c>
      <c r="BJ505" s="15" t="s">
        <v>81</v>
      </c>
      <c r="BK505" s="228">
        <f>ROUND(I505*H505,2)</f>
        <v>0</v>
      </c>
      <c r="BL505" s="15" t="s">
        <v>223</v>
      </c>
      <c r="BM505" s="227" t="s">
        <v>1099</v>
      </c>
    </row>
    <row r="506" s="2" customFormat="1" ht="16.5" customHeight="1">
      <c r="A506" s="36"/>
      <c r="B506" s="37"/>
      <c r="C506" s="216" t="s">
        <v>1100</v>
      </c>
      <c r="D506" s="216" t="s">
        <v>141</v>
      </c>
      <c r="E506" s="217" t="s">
        <v>1101</v>
      </c>
      <c r="F506" s="218" t="s">
        <v>1102</v>
      </c>
      <c r="G506" s="219" t="s">
        <v>156</v>
      </c>
      <c r="H506" s="220">
        <v>720</v>
      </c>
      <c r="I506" s="221"/>
      <c r="J506" s="222">
        <f>ROUND(I506*H506,2)</f>
        <v>0</v>
      </c>
      <c r="K506" s="218" t="s">
        <v>145</v>
      </c>
      <c r="L506" s="42"/>
      <c r="M506" s="223" t="s">
        <v>1</v>
      </c>
      <c r="N506" s="224" t="s">
        <v>38</v>
      </c>
      <c r="O506" s="89"/>
      <c r="P506" s="225">
        <f>O506*H506</f>
        <v>0</v>
      </c>
      <c r="Q506" s="225">
        <v>0</v>
      </c>
      <c r="R506" s="225">
        <f>Q506*H506</f>
        <v>0</v>
      </c>
      <c r="S506" s="225">
        <v>0</v>
      </c>
      <c r="T506" s="226">
        <f>S506*H506</f>
        <v>0</v>
      </c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R506" s="227" t="s">
        <v>223</v>
      </c>
      <c r="AT506" s="227" t="s">
        <v>141</v>
      </c>
      <c r="AU506" s="227" t="s">
        <v>83</v>
      </c>
      <c r="AY506" s="15" t="s">
        <v>138</v>
      </c>
      <c r="BE506" s="228">
        <f>IF(N506="základní",J506,0)</f>
        <v>0</v>
      </c>
      <c r="BF506" s="228">
        <f>IF(N506="snížená",J506,0)</f>
        <v>0</v>
      </c>
      <c r="BG506" s="228">
        <f>IF(N506="zákl. přenesená",J506,0)</f>
        <v>0</v>
      </c>
      <c r="BH506" s="228">
        <f>IF(N506="sníž. přenesená",J506,0)</f>
        <v>0</v>
      </c>
      <c r="BI506" s="228">
        <f>IF(N506="nulová",J506,0)</f>
        <v>0</v>
      </c>
      <c r="BJ506" s="15" t="s">
        <v>81</v>
      </c>
      <c r="BK506" s="228">
        <f>ROUND(I506*H506,2)</f>
        <v>0</v>
      </c>
      <c r="BL506" s="15" t="s">
        <v>223</v>
      </c>
      <c r="BM506" s="227" t="s">
        <v>1103</v>
      </c>
    </row>
    <row r="507" s="2" customFormat="1">
      <c r="A507" s="36"/>
      <c r="B507" s="37"/>
      <c r="C507" s="38"/>
      <c r="D507" s="229" t="s">
        <v>148</v>
      </c>
      <c r="E507" s="38"/>
      <c r="F507" s="230" t="s">
        <v>1091</v>
      </c>
      <c r="G507" s="38"/>
      <c r="H507" s="38"/>
      <c r="I507" s="231"/>
      <c r="J507" s="38"/>
      <c r="K507" s="38"/>
      <c r="L507" s="42"/>
      <c r="M507" s="232"/>
      <c r="N507" s="233"/>
      <c r="O507" s="89"/>
      <c r="P507" s="89"/>
      <c r="Q507" s="89"/>
      <c r="R507" s="89"/>
      <c r="S507" s="89"/>
      <c r="T507" s="90"/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T507" s="15" t="s">
        <v>148</v>
      </c>
      <c r="AU507" s="15" t="s">
        <v>83</v>
      </c>
    </row>
    <row r="508" s="2" customFormat="1" ht="16.5" customHeight="1">
      <c r="A508" s="36"/>
      <c r="B508" s="37"/>
      <c r="C508" s="216" t="s">
        <v>1104</v>
      </c>
      <c r="D508" s="216" t="s">
        <v>141</v>
      </c>
      <c r="E508" s="217" t="s">
        <v>1105</v>
      </c>
      <c r="F508" s="218" t="s">
        <v>1106</v>
      </c>
      <c r="G508" s="219" t="s">
        <v>156</v>
      </c>
      <c r="H508" s="220">
        <v>720</v>
      </c>
      <c r="I508" s="221"/>
      <c r="J508" s="222">
        <f>ROUND(I508*H508,2)</f>
        <v>0</v>
      </c>
      <c r="K508" s="218" t="s">
        <v>145</v>
      </c>
      <c r="L508" s="42"/>
      <c r="M508" s="223" t="s">
        <v>1</v>
      </c>
      <c r="N508" s="224" t="s">
        <v>38</v>
      </c>
      <c r="O508" s="89"/>
      <c r="P508" s="225">
        <f>O508*H508</f>
        <v>0</v>
      </c>
      <c r="Q508" s="225">
        <v>0</v>
      </c>
      <c r="R508" s="225">
        <f>Q508*H508</f>
        <v>0</v>
      </c>
      <c r="S508" s="225">
        <v>0</v>
      </c>
      <c r="T508" s="226">
        <f>S508*H508</f>
        <v>0</v>
      </c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R508" s="227" t="s">
        <v>223</v>
      </c>
      <c r="AT508" s="227" t="s">
        <v>141</v>
      </c>
      <c r="AU508" s="227" t="s">
        <v>83</v>
      </c>
      <c r="AY508" s="15" t="s">
        <v>138</v>
      </c>
      <c r="BE508" s="228">
        <f>IF(N508="základní",J508,0)</f>
        <v>0</v>
      </c>
      <c r="BF508" s="228">
        <f>IF(N508="snížená",J508,0)</f>
        <v>0</v>
      </c>
      <c r="BG508" s="228">
        <f>IF(N508="zákl. přenesená",J508,0)</f>
        <v>0</v>
      </c>
      <c r="BH508" s="228">
        <f>IF(N508="sníž. přenesená",J508,0)</f>
        <v>0</v>
      </c>
      <c r="BI508" s="228">
        <f>IF(N508="nulová",J508,0)</f>
        <v>0</v>
      </c>
      <c r="BJ508" s="15" t="s">
        <v>81</v>
      </c>
      <c r="BK508" s="228">
        <f>ROUND(I508*H508,2)</f>
        <v>0</v>
      </c>
      <c r="BL508" s="15" t="s">
        <v>223</v>
      </c>
      <c r="BM508" s="227" t="s">
        <v>1107</v>
      </c>
    </row>
    <row r="509" s="2" customFormat="1">
      <c r="A509" s="36"/>
      <c r="B509" s="37"/>
      <c r="C509" s="38"/>
      <c r="D509" s="229" t="s">
        <v>148</v>
      </c>
      <c r="E509" s="38"/>
      <c r="F509" s="230" t="s">
        <v>1091</v>
      </c>
      <c r="G509" s="38"/>
      <c r="H509" s="38"/>
      <c r="I509" s="231"/>
      <c r="J509" s="38"/>
      <c r="K509" s="38"/>
      <c r="L509" s="42"/>
      <c r="M509" s="232"/>
      <c r="N509" s="233"/>
      <c r="O509" s="89"/>
      <c r="P509" s="89"/>
      <c r="Q509" s="89"/>
      <c r="R509" s="89"/>
      <c r="S509" s="89"/>
      <c r="T509" s="90"/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T509" s="15" t="s">
        <v>148</v>
      </c>
      <c r="AU509" s="15" t="s">
        <v>83</v>
      </c>
    </row>
    <row r="510" s="12" customFormat="1" ht="22.8" customHeight="1">
      <c r="A510" s="12"/>
      <c r="B510" s="200"/>
      <c r="C510" s="201"/>
      <c r="D510" s="202" t="s">
        <v>72</v>
      </c>
      <c r="E510" s="214" t="s">
        <v>1108</v>
      </c>
      <c r="F510" s="214" t="s">
        <v>1109</v>
      </c>
      <c r="G510" s="201"/>
      <c r="H510" s="201"/>
      <c r="I510" s="204"/>
      <c r="J510" s="215">
        <f>BK510</f>
        <v>0</v>
      </c>
      <c r="K510" s="201"/>
      <c r="L510" s="206"/>
      <c r="M510" s="207"/>
      <c r="N510" s="208"/>
      <c r="O510" s="208"/>
      <c r="P510" s="209">
        <f>SUM(P511:P513)</f>
        <v>0</v>
      </c>
      <c r="Q510" s="208"/>
      <c r="R510" s="209">
        <f>SUM(R511:R513)</f>
        <v>0</v>
      </c>
      <c r="S510" s="208"/>
      <c r="T510" s="210">
        <f>SUM(T511:T513)</f>
        <v>0.3764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211" t="s">
        <v>83</v>
      </c>
      <c r="AT510" s="212" t="s">
        <v>72</v>
      </c>
      <c r="AU510" s="212" t="s">
        <v>81</v>
      </c>
      <c r="AY510" s="211" t="s">
        <v>138</v>
      </c>
      <c r="BK510" s="213">
        <f>SUM(BK511:BK513)</f>
        <v>0</v>
      </c>
    </row>
    <row r="511" s="2" customFormat="1" ht="33" customHeight="1">
      <c r="A511" s="36"/>
      <c r="B511" s="37"/>
      <c r="C511" s="216" t="s">
        <v>1110</v>
      </c>
      <c r="D511" s="216" t="s">
        <v>141</v>
      </c>
      <c r="E511" s="217" t="s">
        <v>1111</v>
      </c>
      <c r="F511" s="218" t="s">
        <v>1112</v>
      </c>
      <c r="G511" s="219" t="s">
        <v>160</v>
      </c>
      <c r="H511" s="220">
        <v>1</v>
      </c>
      <c r="I511" s="221"/>
      <c r="J511" s="222">
        <f>ROUND(I511*H511,2)</f>
        <v>0</v>
      </c>
      <c r="K511" s="218" t="s">
        <v>145</v>
      </c>
      <c r="L511" s="42"/>
      <c r="M511" s="223" t="s">
        <v>1</v>
      </c>
      <c r="N511" s="224" t="s">
        <v>38</v>
      </c>
      <c r="O511" s="89"/>
      <c r="P511" s="225">
        <f>O511*H511</f>
        <v>0</v>
      </c>
      <c r="Q511" s="225">
        <v>0</v>
      </c>
      <c r="R511" s="225">
        <f>Q511*H511</f>
        <v>0</v>
      </c>
      <c r="S511" s="225">
        <v>0.054</v>
      </c>
      <c r="T511" s="226">
        <f>S511*H511</f>
        <v>0.054</v>
      </c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R511" s="227" t="s">
        <v>223</v>
      </c>
      <c r="AT511" s="227" t="s">
        <v>141</v>
      </c>
      <c r="AU511" s="227" t="s">
        <v>83</v>
      </c>
      <c r="AY511" s="15" t="s">
        <v>138</v>
      </c>
      <c r="BE511" s="228">
        <f>IF(N511="základní",J511,0)</f>
        <v>0</v>
      </c>
      <c r="BF511" s="228">
        <f>IF(N511="snížená",J511,0)</f>
        <v>0</v>
      </c>
      <c r="BG511" s="228">
        <f>IF(N511="zákl. přenesená",J511,0)</f>
        <v>0</v>
      </c>
      <c r="BH511" s="228">
        <f>IF(N511="sníž. přenesená",J511,0)</f>
        <v>0</v>
      </c>
      <c r="BI511" s="228">
        <f>IF(N511="nulová",J511,0)</f>
        <v>0</v>
      </c>
      <c r="BJ511" s="15" t="s">
        <v>81</v>
      </c>
      <c r="BK511" s="228">
        <f>ROUND(I511*H511,2)</f>
        <v>0</v>
      </c>
      <c r="BL511" s="15" t="s">
        <v>223</v>
      </c>
      <c r="BM511" s="227" t="s">
        <v>1113</v>
      </c>
    </row>
    <row r="512" s="2" customFormat="1" ht="44.25" customHeight="1">
      <c r="A512" s="36"/>
      <c r="B512" s="37"/>
      <c r="C512" s="216" t="s">
        <v>1114</v>
      </c>
      <c r="D512" s="216" t="s">
        <v>141</v>
      </c>
      <c r="E512" s="217" t="s">
        <v>1115</v>
      </c>
      <c r="F512" s="218" t="s">
        <v>1116</v>
      </c>
      <c r="G512" s="219" t="s">
        <v>234</v>
      </c>
      <c r="H512" s="220">
        <v>4</v>
      </c>
      <c r="I512" s="221"/>
      <c r="J512" s="222">
        <f>ROUND(I512*H512,2)</f>
        <v>0</v>
      </c>
      <c r="K512" s="218" t="s">
        <v>145</v>
      </c>
      <c r="L512" s="42"/>
      <c r="M512" s="223" t="s">
        <v>1</v>
      </c>
      <c r="N512" s="224" t="s">
        <v>38</v>
      </c>
      <c r="O512" s="89"/>
      <c r="P512" s="225">
        <f>O512*H512</f>
        <v>0</v>
      </c>
      <c r="Q512" s="225">
        <v>0</v>
      </c>
      <c r="R512" s="225">
        <f>Q512*H512</f>
        <v>0</v>
      </c>
      <c r="S512" s="225">
        <v>0.013100000000000002</v>
      </c>
      <c r="T512" s="226">
        <f>S512*H512</f>
        <v>0.0524</v>
      </c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R512" s="227" t="s">
        <v>223</v>
      </c>
      <c r="AT512" s="227" t="s">
        <v>141</v>
      </c>
      <c r="AU512" s="227" t="s">
        <v>83</v>
      </c>
      <c r="AY512" s="15" t="s">
        <v>138</v>
      </c>
      <c r="BE512" s="228">
        <f>IF(N512="základní",J512,0)</f>
        <v>0</v>
      </c>
      <c r="BF512" s="228">
        <f>IF(N512="snížená",J512,0)</f>
        <v>0</v>
      </c>
      <c r="BG512" s="228">
        <f>IF(N512="zákl. přenesená",J512,0)</f>
        <v>0</v>
      </c>
      <c r="BH512" s="228">
        <f>IF(N512="sníž. přenesená",J512,0)</f>
        <v>0</v>
      </c>
      <c r="BI512" s="228">
        <f>IF(N512="nulová",J512,0)</f>
        <v>0</v>
      </c>
      <c r="BJ512" s="15" t="s">
        <v>81</v>
      </c>
      <c r="BK512" s="228">
        <f>ROUND(I512*H512,2)</f>
        <v>0</v>
      </c>
      <c r="BL512" s="15" t="s">
        <v>223</v>
      </c>
      <c r="BM512" s="227" t="s">
        <v>1117</v>
      </c>
    </row>
    <row r="513" s="2" customFormat="1" ht="24.15" customHeight="1">
      <c r="A513" s="36"/>
      <c r="B513" s="37"/>
      <c r="C513" s="216" t="s">
        <v>1118</v>
      </c>
      <c r="D513" s="216" t="s">
        <v>141</v>
      </c>
      <c r="E513" s="217" t="s">
        <v>1119</v>
      </c>
      <c r="F513" s="218" t="s">
        <v>1120</v>
      </c>
      <c r="G513" s="219" t="s">
        <v>468</v>
      </c>
      <c r="H513" s="220">
        <v>1</v>
      </c>
      <c r="I513" s="221"/>
      <c r="J513" s="222">
        <f>ROUND(I513*H513,2)</f>
        <v>0</v>
      </c>
      <c r="K513" s="218" t="s">
        <v>1</v>
      </c>
      <c r="L513" s="42"/>
      <c r="M513" s="223" t="s">
        <v>1</v>
      </c>
      <c r="N513" s="224" t="s">
        <v>38</v>
      </c>
      <c r="O513" s="89"/>
      <c r="P513" s="225">
        <f>O513*H513</f>
        <v>0</v>
      </c>
      <c r="Q513" s="225">
        <v>0</v>
      </c>
      <c r="R513" s="225">
        <f>Q513*H513</f>
        <v>0</v>
      </c>
      <c r="S513" s="225">
        <v>0.27</v>
      </c>
      <c r="T513" s="226">
        <f>S513*H513</f>
        <v>0.27</v>
      </c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R513" s="227" t="s">
        <v>223</v>
      </c>
      <c r="AT513" s="227" t="s">
        <v>141</v>
      </c>
      <c r="AU513" s="227" t="s">
        <v>83</v>
      </c>
      <c r="AY513" s="15" t="s">
        <v>138</v>
      </c>
      <c r="BE513" s="228">
        <f>IF(N513="základní",J513,0)</f>
        <v>0</v>
      </c>
      <c r="BF513" s="228">
        <f>IF(N513="snížená",J513,0)</f>
        <v>0</v>
      </c>
      <c r="BG513" s="228">
        <f>IF(N513="zákl. přenesená",J513,0)</f>
        <v>0</v>
      </c>
      <c r="BH513" s="228">
        <f>IF(N513="sníž. přenesená",J513,0)</f>
        <v>0</v>
      </c>
      <c r="BI513" s="228">
        <f>IF(N513="nulová",J513,0)</f>
        <v>0</v>
      </c>
      <c r="BJ513" s="15" t="s">
        <v>81</v>
      </c>
      <c r="BK513" s="228">
        <f>ROUND(I513*H513,2)</f>
        <v>0</v>
      </c>
      <c r="BL513" s="15" t="s">
        <v>223</v>
      </c>
      <c r="BM513" s="227" t="s">
        <v>1121</v>
      </c>
    </row>
    <row r="514" s="12" customFormat="1" ht="22.8" customHeight="1">
      <c r="A514" s="12"/>
      <c r="B514" s="200"/>
      <c r="C514" s="201"/>
      <c r="D514" s="202" t="s">
        <v>72</v>
      </c>
      <c r="E514" s="214" t="s">
        <v>1122</v>
      </c>
      <c r="F514" s="214" t="s">
        <v>1123</v>
      </c>
      <c r="G514" s="201"/>
      <c r="H514" s="201"/>
      <c r="I514" s="204"/>
      <c r="J514" s="215">
        <f>BK514</f>
        <v>0</v>
      </c>
      <c r="K514" s="201"/>
      <c r="L514" s="206"/>
      <c r="M514" s="207"/>
      <c r="N514" s="208"/>
      <c r="O514" s="208"/>
      <c r="P514" s="209">
        <f>SUM(P515:P524)</f>
        <v>0</v>
      </c>
      <c r="Q514" s="208"/>
      <c r="R514" s="209">
        <f>SUM(R515:R524)</f>
        <v>0.33179999999999996</v>
      </c>
      <c r="S514" s="208"/>
      <c r="T514" s="210">
        <f>SUM(T515:T524)</f>
        <v>0.99804</v>
      </c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R514" s="211" t="s">
        <v>83</v>
      </c>
      <c r="AT514" s="212" t="s">
        <v>72</v>
      </c>
      <c r="AU514" s="212" t="s">
        <v>81</v>
      </c>
      <c r="AY514" s="211" t="s">
        <v>138</v>
      </c>
      <c r="BK514" s="213">
        <f>SUM(BK515:BK524)</f>
        <v>0</v>
      </c>
    </row>
    <row r="515" s="2" customFormat="1" ht="16.5" customHeight="1">
      <c r="A515" s="36"/>
      <c r="B515" s="37"/>
      <c r="C515" s="216" t="s">
        <v>1124</v>
      </c>
      <c r="D515" s="216" t="s">
        <v>141</v>
      </c>
      <c r="E515" s="217" t="s">
        <v>1125</v>
      </c>
      <c r="F515" s="218" t="s">
        <v>1126</v>
      </c>
      <c r="G515" s="219" t="s">
        <v>156</v>
      </c>
      <c r="H515" s="220">
        <v>12</v>
      </c>
      <c r="I515" s="221"/>
      <c r="J515" s="222">
        <f>ROUND(I515*H515,2)</f>
        <v>0</v>
      </c>
      <c r="K515" s="218" t="s">
        <v>145</v>
      </c>
      <c r="L515" s="42"/>
      <c r="M515" s="223" t="s">
        <v>1</v>
      </c>
      <c r="N515" s="224" t="s">
        <v>38</v>
      </c>
      <c r="O515" s="89"/>
      <c r="P515" s="225">
        <f>O515*H515</f>
        <v>0</v>
      </c>
      <c r="Q515" s="225">
        <v>0</v>
      </c>
      <c r="R515" s="225">
        <f>Q515*H515</f>
        <v>0</v>
      </c>
      <c r="S515" s="225">
        <v>0</v>
      </c>
      <c r="T515" s="226">
        <f>S515*H515</f>
        <v>0</v>
      </c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R515" s="227" t="s">
        <v>223</v>
      </c>
      <c r="AT515" s="227" t="s">
        <v>141</v>
      </c>
      <c r="AU515" s="227" t="s">
        <v>83</v>
      </c>
      <c r="AY515" s="15" t="s">
        <v>138</v>
      </c>
      <c r="BE515" s="228">
        <f>IF(N515="základní",J515,0)</f>
        <v>0</v>
      </c>
      <c r="BF515" s="228">
        <f>IF(N515="snížená",J515,0)</f>
        <v>0</v>
      </c>
      <c r="BG515" s="228">
        <f>IF(N515="zákl. přenesená",J515,0)</f>
        <v>0</v>
      </c>
      <c r="BH515" s="228">
        <f>IF(N515="sníž. přenesená",J515,0)</f>
        <v>0</v>
      </c>
      <c r="BI515" s="228">
        <f>IF(N515="nulová",J515,0)</f>
        <v>0</v>
      </c>
      <c r="BJ515" s="15" t="s">
        <v>81</v>
      </c>
      <c r="BK515" s="228">
        <f>ROUND(I515*H515,2)</f>
        <v>0</v>
      </c>
      <c r="BL515" s="15" t="s">
        <v>223</v>
      </c>
      <c r="BM515" s="227" t="s">
        <v>1127</v>
      </c>
    </row>
    <row r="516" s="2" customFormat="1" ht="16.5" customHeight="1">
      <c r="A516" s="36"/>
      <c r="B516" s="37"/>
      <c r="C516" s="216" t="s">
        <v>1128</v>
      </c>
      <c r="D516" s="216" t="s">
        <v>141</v>
      </c>
      <c r="E516" s="217" t="s">
        <v>1129</v>
      </c>
      <c r="F516" s="218" t="s">
        <v>1130</v>
      </c>
      <c r="G516" s="219" t="s">
        <v>156</v>
      </c>
      <c r="H516" s="220">
        <v>12</v>
      </c>
      <c r="I516" s="221"/>
      <c r="J516" s="222">
        <f>ROUND(I516*H516,2)</f>
        <v>0</v>
      </c>
      <c r="K516" s="218" t="s">
        <v>145</v>
      </c>
      <c r="L516" s="42"/>
      <c r="M516" s="223" t="s">
        <v>1</v>
      </c>
      <c r="N516" s="224" t="s">
        <v>38</v>
      </c>
      <c r="O516" s="89"/>
      <c r="P516" s="225">
        <f>O516*H516</f>
        <v>0</v>
      </c>
      <c r="Q516" s="225">
        <v>0.00029999999999999996</v>
      </c>
      <c r="R516" s="225">
        <f>Q516*H516</f>
        <v>0.0036</v>
      </c>
      <c r="S516" s="225">
        <v>0</v>
      </c>
      <c r="T516" s="226">
        <f>S516*H516</f>
        <v>0</v>
      </c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R516" s="227" t="s">
        <v>223</v>
      </c>
      <c r="AT516" s="227" t="s">
        <v>141</v>
      </c>
      <c r="AU516" s="227" t="s">
        <v>83</v>
      </c>
      <c r="AY516" s="15" t="s">
        <v>138</v>
      </c>
      <c r="BE516" s="228">
        <f>IF(N516="základní",J516,0)</f>
        <v>0</v>
      </c>
      <c r="BF516" s="228">
        <f>IF(N516="snížená",J516,0)</f>
        <v>0</v>
      </c>
      <c r="BG516" s="228">
        <f>IF(N516="zákl. přenesená",J516,0)</f>
        <v>0</v>
      </c>
      <c r="BH516" s="228">
        <f>IF(N516="sníž. přenesená",J516,0)</f>
        <v>0</v>
      </c>
      <c r="BI516" s="228">
        <f>IF(N516="nulová",J516,0)</f>
        <v>0</v>
      </c>
      <c r="BJ516" s="15" t="s">
        <v>81</v>
      </c>
      <c r="BK516" s="228">
        <f>ROUND(I516*H516,2)</f>
        <v>0</v>
      </c>
      <c r="BL516" s="15" t="s">
        <v>223</v>
      </c>
      <c r="BM516" s="227" t="s">
        <v>1131</v>
      </c>
    </row>
    <row r="517" s="2" customFormat="1" ht="24.15" customHeight="1">
      <c r="A517" s="36"/>
      <c r="B517" s="37"/>
      <c r="C517" s="216" t="s">
        <v>1132</v>
      </c>
      <c r="D517" s="216" t="s">
        <v>141</v>
      </c>
      <c r="E517" s="217" t="s">
        <v>1133</v>
      </c>
      <c r="F517" s="218" t="s">
        <v>1134</v>
      </c>
      <c r="G517" s="219" t="s">
        <v>156</v>
      </c>
      <c r="H517" s="220">
        <v>12</v>
      </c>
      <c r="I517" s="221"/>
      <c r="J517" s="222">
        <f>ROUND(I517*H517,2)</f>
        <v>0</v>
      </c>
      <c r="K517" s="218" t="s">
        <v>145</v>
      </c>
      <c r="L517" s="42"/>
      <c r="M517" s="223" t="s">
        <v>1</v>
      </c>
      <c r="N517" s="224" t="s">
        <v>38</v>
      </c>
      <c r="O517" s="89"/>
      <c r="P517" s="225">
        <f>O517*H517</f>
        <v>0</v>
      </c>
      <c r="Q517" s="225">
        <v>0</v>
      </c>
      <c r="R517" s="225">
        <f>Q517*H517</f>
        <v>0</v>
      </c>
      <c r="S517" s="225">
        <v>0</v>
      </c>
      <c r="T517" s="226">
        <f>S517*H517</f>
        <v>0</v>
      </c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R517" s="227" t="s">
        <v>223</v>
      </c>
      <c r="AT517" s="227" t="s">
        <v>141</v>
      </c>
      <c r="AU517" s="227" t="s">
        <v>83</v>
      </c>
      <c r="AY517" s="15" t="s">
        <v>138</v>
      </c>
      <c r="BE517" s="228">
        <f>IF(N517="základní",J517,0)</f>
        <v>0</v>
      </c>
      <c r="BF517" s="228">
        <f>IF(N517="snížená",J517,0)</f>
        <v>0</v>
      </c>
      <c r="BG517" s="228">
        <f>IF(N517="zákl. přenesená",J517,0)</f>
        <v>0</v>
      </c>
      <c r="BH517" s="228">
        <f>IF(N517="sníž. přenesená",J517,0)</f>
        <v>0</v>
      </c>
      <c r="BI517" s="228">
        <f>IF(N517="nulová",J517,0)</f>
        <v>0</v>
      </c>
      <c r="BJ517" s="15" t="s">
        <v>81</v>
      </c>
      <c r="BK517" s="228">
        <f>ROUND(I517*H517,2)</f>
        <v>0</v>
      </c>
      <c r="BL517" s="15" t="s">
        <v>223</v>
      </c>
      <c r="BM517" s="227" t="s">
        <v>1135</v>
      </c>
    </row>
    <row r="518" s="2" customFormat="1" ht="24.15" customHeight="1">
      <c r="A518" s="36"/>
      <c r="B518" s="37"/>
      <c r="C518" s="216" t="s">
        <v>1136</v>
      </c>
      <c r="D518" s="216" t="s">
        <v>141</v>
      </c>
      <c r="E518" s="217" t="s">
        <v>1137</v>
      </c>
      <c r="F518" s="218" t="s">
        <v>1138</v>
      </c>
      <c r="G518" s="219" t="s">
        <v>156</v>
      </c>
      <c r="H518" s="220">
        <v>12</v>
      </c>
      <c r="I518" s="221"/>
      <c r="J518" s="222">
        <f>ROUND(I518*H518,2)</f>
        <v>0</v>
      </c>
      <c r="K518" s="218" t="s">
        <v>145</v>
      </c>
      <c r="L518" s="42"/>
      <c r="M518" s="223" t="s">
        <v>1</v>
      </c>
      <c r="N518" s="224" t="s">
        <v>38</v>
      </c>
      <c r="O518" s="89"/>
      <c r="P518" s="225">
        <f>O518*H518</f>
        <v>0</v>
      </c>
      <c r="Q518" s="225">
        <v>0</v>
      </c>
      <c r="R518" s="225">
        <f>Q518*H518</f>
        <v>0</v>
      </c>
      <c r="S518" s="225">
        <v>0.08317</v>
      </c>
      <c r="T518" s="226">
        <f>S518*H518</f>
        <v>0.99804</v>
      </c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R518" s="227" t="s">
        <v>223</v>
      </c>
      <c r="AT518" s="227" t="s">
        <v>141</v>
      </c>
      <c r="AU518" s="227" t="s">
        <v>83</v>
      </c>
      <c r="AY518" s="15" t="s">
        <v>138</v>
      </c>
      <c r="BE518" s="228">
        <f>IF(N518="základní",J518,0)</f>
        <v>0</v>
      </c>
      <c r="BF518" s="228">
        <f>IF(N518="snížená",J518,0)</f>
        <v>0</v>
      </c>
      <c r="BG518" s="228">
        <f>IF(N518="zákl. přenesená",J518,0)</f>
        <v>0</v>
      </c>
      <c r="BH518" s="228">
        <f>IF(N518="sníž. přenesená",J518,0)</f>
        <v>0</v>
      </c>
      <c r="BI518" s="228">
        <f>IF(N518="nulová",J518,0)</f>
        <v>0</v>
      </c>
      <c r="BJ518" s="15" t="s">
        <v>81</v>
      </c>
      <c r="BK518" s="228">
        <f>ROUND(I518*H518,2)</f>
        <v>0</v>
      </c>
      <c r="BL518" s="15" t="s">
        <v>223</v>
      </c>
      <c r="BM518" s="227" t="s">
        <v>1139</v>
      </c>
    </row>
    <row r="519" s="2" customFormat="1">
      <c r="A519" s="36"/>
      <c r="B519" s="37"/>
      <c r="C519" s="38"/>
      <c r="D519" s="229" t="s">
        <v>148</v>
      </c>
      <c r="E519" s="38"/>
      <c r="F519" s="230" t="s">
        <v>1140</v>
      </c>
      <c r="G519" s="38"/>
      <c r="H519" s="38"/>
      <c r="I519" s="231"/>
      <c r="J519" s="38"/>
      <c r="K519" s="38"/>
      <c r="L519" s="42"/>
      <c r="M519" s="232"/>
      <c r="N519" s="233"/>
      <c r="O519" s="89"/>
      <c r="P519" s="89"/>
      <c r="Q519" s="89"/>
      <c r="R519" s="89"/>
      <c r="S519" s="89"/>
      <c r="T519" s="90"/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T519" s="15" t="s">
        <v>148</v>
      </c>
      <c r="AU519" s="15" t="s">
        <v>83</v>
      </c>
    </row>
    <row r="520" s="13" customFormat="1">
      <c r="A520" s="13"/>
      <c r="B520" s="234"/>
      <c r="C520" s="235"/>
      <c r="D520" s="229" t="s">
        <v>150</v>
      </c>
      <c r="E520" s="236" t="s">
        <v>1</v>
      </c>
      <c r="F520" s="237" t="s">
        <v>1141</v>
      </c>
      <c r="G520" s="235"/>
      <c r="H520" s="238">
        <v>12</v>
      </c>
      <c r="I520" s="239"/>
      <c r="J520" s="235"/>
      <c r="K520" s="235"/>
      <c r="L520" s="240"/>
      <c r="M520" s="241"/>
      <c r="N520" s="242"/>
      <c r="O520" s="242"/>
      <c r="P520" s="242"/>
      <c r="Q520" s="242"/>
      <c r="R520" s="242"/>
      <c r="S520" s="242"/>
      <c r="T520" s="24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4" t="s">
        <v>150</v>
      </c>
      <c r="AU520" s="244" t="s">
        <v>83</v>
      </c>
      <c r="AV520" s="13" t="s">
        <v>83</v>
      </c>
      <c r="AW520" s="13" t="s">
        <v>30</v>
      </c>
      <c r="AX520" s="13" t="s">
        <v>81</v>
      </c>
      <c r="AY520" s="244" t="s">
        <v>138</v>
      </c>
    </row>
    <row r="521" s="2" customFormat="1" ht="37.8" customHeight="1">
      <c r="A521" s="36"/>
      <c r="B521" s="37"/>
      <c r="C521" s="216" t="s">
        <v>1142</v>
      </c>
      <c r="D521" s="216" t="s">
        <v>141</v>
      </c>
      <c r="E521" s="217" t="s">
        <v>1143</v>
      </c>
      <c r="F521" s="218" t="s">
        <v>1144</v>
      </c>
      <c r="G521" s="219" t="s">
        <v>156</v>
      </c>
      <c r="H521" s="220">
        <v>12</v>
      </c>
      <c r="I521" s="221"/>
      <c r="J521" s="222">
        <f>ROUND(I521*H521,2)</f>
        <v>0</v>
      </c>
      <c r="K521" s="218" t="s">
        <v>145</v>
      </c>
      <c r="L521" s="42"/>
      <c r="M521" s="223" t="s">
        <v>1</v>
      </c>
      <c r="N521" s="224" t="s">
        <v>38</v>
      </c>
      <c r="O521" s="89"/>
      <c r="P521" s="225">
        <f>O521*H521</f>
        <v>0</v>
      </c>
      <c r="Q521" s="225">
        <v>0.00535</v>
      </c>
      <c r="R521" s="225">
        <f>Q521*H521</f>
        <v>0.064199999999999992</v>
      </c>
      <c r="S521" s="225">
        <v>0</v>
      </c>
      <c r="T521" s="226">
        <f>S521*H521</f>
        <v>0</v>
      </c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R521" s="227" t="s">
        <v>223</v>
      </c>
      <c r="AT521" s="227" t="s">
        <v>141</v>
      </c>
      <c r="AU521" s="227" t="s">
        <v>83</v>
      </c>
      <c r="AY521" s="15" t="s">
        <v>138</v>
      </c>
      <c r="BE521" s="228">
        <f>IF(N521="základní",J521,0)</f>
        <v>0</v>
      </c>
      <c r="BF521" s="228">
        <f>IF(N521="snížená",J521,0)</f>
        <v>0</v>
      </c>
      <c r="BG521" s="228">
        <f>IF(N521="zákl. přenesená",J521,0)</f>
        <v>0</v>
      </c>
      <c r="BH521" s="228">
        <f>IF(N521="sníž. přenesená",J521,0)</f>
        <v>0</v>
      </c>
      <c r="BI521" s="228">
        <f>IF(N521="nulová",J521,0)</f>
        <v>0</v>
      </c>
      <c r="BJ521" s="15" t="s">
        <v>81</v>
      </c>
      <c r="BK521" s="228">
        <f>ROUND(I521*H521,2)</f>
        <v>0</v>
      </c>
      <c r="BL521" s="15" t="s">
        <v>223</v>
      </c>
      <c r="BM521" s="227" t="s">
        <v>1145</v>
      </c>
    </row>
    <row r="522" s="2" customFormat="1">
      <c r="A522" s="36"/>
      <c r="B522" s="37"/>
      <c r="C522" s="38"/>
      <c r="D522" s="229" t="s">
        <v>148</v>
      </c>
      <c r="E522" s="38"/>
      <c r="F522" s="230" t="s">
        <v>1146</v>
      </c>
      <c r="G522" s="38"/>
      <c r="H522" s="38"/>
      <c r="I522" s="231"/>
      <c r="J522" s="38"/>
      <c r="K522" s="38"/>
      <c r="L522" s="42"/>
      <c r="M522" s="232"/>
      <c r="N522" s="233"/>
      <c r="O522" s="89"/>
      <c r="P522" s="89"/>
      <c r="Q522" s="89"/>
      <c r="R522" s="89"/>
      <c r="S522" s="89"/>
      <c r="T522" s="90"/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T522" s="15" t="s">
        <v>148</v>
      </c>
      <c r="AU522" s="15" t="s">
        <v>83</v>
      </c>
    </row>
    <row r="523" s="2" customFormat="1" ht="24.15" customHeight="1">
      <c r="A523" s="36"/>
      <c r="B523" s="37"/>
      <c r="C523" s="245" t="s">
        <v>1147</v>
      </c>
      <c r="D523" s="245" t="s">
        <v>242</v>
      </c>
      <c r="E523" s="246" t="s">
        <v>1148</v>
      </c>
      <c r="F523" s="247" t="s">
        <v>1149</v>
      </c>
      <c r="G523" s="248" t="s">
        <v>156</v>
      </c>
      <c r="H523" s="249">
        <v>12</v>
      </c>
      <c r="I523" s="250"/>
      <c r="J523" s="251">
        <f>ROUND(I523*H523,2)</f>
        <v>0</v>
      </c>
      <c r="K523" s="247" t="s">
        <v>145</v>
      </c>
      <c r="L523" s="252"/>
      <c r="M523" s="253" t="s">
        <v>1</v>
      </c>
      <c r="N523" s="254" t="s">
        <v>38</v>
      </c>
      <c r="O523" s="89"/>
      <c r="P523" s="225">
        <f>O523*H523</f>
        <v>0</v>
      </c>
      <c r="Q523" s="225">
        <v>0.021999999999999996</v>
      </c>
      <c r="R523" s="225">
        <f>Q523*H523</f>
        <v>0.264</v>
      </c>
      <c r="S523" s="225">
        <v>0</v>
      </c>
      <c r="T523" s="226">
        <f>S523*H523</f>
        <v>0</v>
      </c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R523" s="227" t="s">
        <v>245</v>
      </c>
      <c r="AT523" s="227" t="s">
        <v>242</v>
      </c>
      <c r="AU523" s="227" t="s">
        <v>83</v>
      </c>
      <c r="AY523" s="15" t="s">
        <v>138</v>
      </c>
      <c r="BE523" s="228">
        <f>IF(N523="základní",J523,0)</f>
        <v>0</v>
      </c>
      <c r="BF523" s="228">
        <f>IF(N523="snížená",J523,0)</f>
        <v>0</v>
      </c>
      <c r="BG523" s="228">
        <f>IF(N523="zákl. přenesená",J523,0)</f>
        <v>0</v>
      </c>
      <c r="BH523" s="228">
        <f>IF(N523="sníž. přenesená",J523,0)</f>
        <v>0</v>
      </c>
      <c r="BI523" s="228">
        <f>IF(N523="nulová",J523,0)</f>
        <v>0</v>
      </c>
      <c r="BJ523" s="15" t="s">
        <v>81</v>
      </c>
      <c r="BK523" s="228">
        <f>ROUND(I523*H523,2)</f>
        <v>0</v>
      </c>
      <c r="BL523" s="15" t="s">
        <v>223</v>
      </c>
      <c r="BM523" s="227" t="s">
        <v>1150</v>
      </c>
    </row>
    <row r="524" s="2" customFormat="1" ht="24.15" customHeight="1">
      <c r="A524" s="36"/>
      <c r="B524" s="37"/>
      <c r="C524" s="216" t="s">
        <v>1151</v>
      </c>
      <c r="D524" s="216" t="s">
        <v>141</v>
      </c>
      <c r="E524" s="217" t="s">
        <v>1152</v>
      </c>
      <c r="F524" s="218" t="s">
        <v>1153</v>
      </c>
      <c r="G524" s="219" t="s">
        <v>202</v>
      </c>
      <c r="H524" s="220">
        <v>0.33200000000000004</v>
      </c>
      <c r="I524" s="221"/>
      <c r="J524" s="222">
        <f>ROUND(I524*H524,2)</f>
        <v>0</v>
      </c>
      <c r="K524" s="218" t="s">
        <v>145</v>
      </c>
      <c r="L524" s="42"/>
      <c r="M524" s="223" t="s">
        <v>1</v>
      </c>
      <c r="N524" s="224" t="s">
        <v>38</v>
      </c>
      <c r="O524" s="89"/>
      <c r="P524" s="225">
        <f>O524*H524</f>
        <v>0</v>
      </c>
      <c r="Q524" s="225">
        <v>0</v>
      </c>
      <c r="R524" s="225">
        <f>Q524*H524</f>
        <v>0</v>
      </c>
      <c r="S524" s="225">
        <v>0</v>
      </c>
      <c r="T524" s="226">
        <f>S524*H524</f>
        <v>0</v>
      </c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R524" s="227" t="s">
        <v>223</v>
      </c>
      <c r="AT524" s="227" t="s">
        <v>141</v>
      </c>
      <c r="AU524" s="227" t="s">
        <v>83</v>
      </c>
      <c r="AY524" s="15" t="s">
        <v>138</v>
      </c>
      <c r="BE524" s="228">
        <f>IF(N524="základní",J524,0)</f>
        <v>0</v>
      </c>
      <c r="BF524" s="228">
        <f>IF(N524="snížená",J524,0)</f>
        <v>0</v>
      </c>
      <c r="BG524" s="228">
        <f>IF(N524="zákl. přenesená",J524,0)</f>
        <v>0</v>
      </c>
      <c r="BH524" s="228">
        <f>IF(N524="sníž. přenesená",J524,0)</f>
        <v>0</v>
      </c>
      <c r="BI524" s="228">
        <f>IF(N524="nulová",J524,0)</f>
        <v>0</v>
      </c>
      <c r="BJ524" s="15" t="s">
        <v>81</v>
      </c>
      <c r="BK524" s="228">
        <f>ROUND(I524*H524,2)</f>
        <v>0</v>
      </c>
      <c r="BL524" s="15" t="s">
        <v>223</v>
      </c>
      <c r="BM524" s="227" t="s">
        <v>1154</v>
      </c>
    </row>
    <row r="525" s="12" customFormat="1" ht="22.8" customHeight="1">
      <c r="A525" s="12"/>
      <c r="B525" s="200"/>
      <c r="C525" s="201"/>
      <c r="D525" s="202" t="s">
        <v>72</v>
      </c>
      <c r="E525" s="214" t="s">
        <v>1155</v>
      </c>
      <c r="F525" s="214" t="s">
        <v>1156</v>
      </c>
      <c r="G525" s="201"/>
      <c r="H525" s="201"/>
      <c r="I525" s="204"/>
      <c r="J525" s="215">
        <f>BK525</f>
        <v>0</v>
      </c>
      <c r="K525" s="201"/>
      <c r="L525" s="206"/>
      <c r="M525" s="207"/>
      <c r="N525" s="208"/>
      <c r="O525" s="208"/>
      <c r="P525" s="209">
        <f>SUM(P526:P535)</f>
        <v>0</v>
      </c>
      <c r="Q525" s="208"/>
      <c r="R525" s="209">
        <f>SUM(R526:R535)</f>
        <v>0.0576744</v>
      </c>
      <c r="S525" s="208"/>
      <c r="T525" s="210">
        <f>SUM(T526:T535)</f>
        <v>0.1956</v>
      </c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R525" s="211" t="s">
        <v>83</v>
      </c>
      <c r="AT525" s="212" t="s">
        <v>72</v>
      </c>
      <c r="AU525" s="212" t="s">
        <v>81</v>
      </c>
      <c r="AY525" s="211" t="s">
        <v>138</v>
      </c>
      <c r="BK525" s="213">
        <f>SUM(BK526:BK535)</f>
        <v>0</v>
      </c>
    </row>
    <row r="526" s="2" customFormat="1" ht="16.5" customHeight="1">
      <c r="A526" s="36"/>
      <c r="B526" s="37"/>
      <c r="C526" s="216" t="s">
        <v>1157</v>
      </c>
      <c r="D526" s="216" t="s">
        <v>141</v>
      </c>
      <c r="E526" s="217" t="s">
        <v>1158</v>
      </c>
      <c r="F526" s="218" t="s">
        <v>1159</v>
      </c>
      <c r="G526" s="219" t="s">
        <v>156</v>
      </c>
      <c r="H526" s="220">
        <v>2.4</v>
      </c>
      <c r="I526" s="221"/>
      <c r="J526" s="222">
        <f>ROUND(I526*H526,2)</f>
        <v>0</v>
      </c>
      <c r="K526" s="218" t="s">
        <v>145</v>
      </c>
      <c r="L526" s="42"/>
      <c r="M526" s="223" t="s">
        <v>1</v>
      </c>
      <c r="N526" s="224" t="s">
        <v>38</v>
      </c>
      <c r="O526" s="89"/>
      <c r="P526" s="225">
        <f>O526*H526</f>
        <v>0</v>
      </c>
      <c r="Q526" s="225">
        <v>0.00029999999999999996</v>
      </c>
      <c r="R526" s="225">
        <f>Q526*H526</f>
        <v>0.00071999999999999992</v>
      </c>
      <c r="S526" s="225">
        <v>0</v>
      </c>
      <c r="T526" s="226">
        <f>S526*H526</f>
        <v>0</v>
      </c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R526" s="227" t="s">
        <v>223</v>
      </c>
      <c r="AT526" s="227" t="s">
        <v>141</v>
      </c>
      <c r="AU526" s="227" t="s">
        <v>83</v>
      </c>
      <c r="AY526" s="15" t="s">
        <v>138</v>
      </c>
      <c r="BE526" s="228">
        <f>IF(N526="základní",J526,0)</f>
        <v>0</v>
      </c>
      <c r="BF526" s="228">
        <f>IF(N526="snížená",J526,0)</f>
        <v>0</v>
      </c>
      <c r="BG526" s="228">
        <f>IF(N526="zákl. přenesená",J526,0)</f>
        <v>0</v>
      </c>
      <c r="BH526" s="228">
        <f>IF(N526="sníž. přenesená",J526,0)</f>
        <v>0</v>
      </c>
      <c r="BI526" s="228">
        <f>IF(N526="nulová",J526,0)</f>
        <v>0</v>
      </c>
      <c r="BJ526" s="15" t="s">
        <v>81</v>
      </c>
      <c r="BK526" s="228">
        <f>ROUND(I526*H526,2)</f>
        <v>0</v>
      </c>
      <c r="BL526" s="15" t="s">
        <v>223</v>
      </c>
      <c r="BM526" s="227" t="s">
        <v>1160</v>
      </c>
    </row>
    <row r="527" s="13" customFormat="1">
      <c r="A527" s="13"/>
      <c r="B527" s="234"/>
      <c r="C527" s="235"/>
      <c r="D527" s="229" t="s">
        <v>150</v>
      </c>
      <c r="E527" s="236" t="s">
        <v>1</v>
      </c>
      <c r="F527" s="237" t="s">
        <v>1161</v>
      </c>
      <c r="G527" s="235"/>
      <c r="H527" s="238">
        <v>2.4</v>
      </c>
      <c r="I527" s="239"/>
      <c r="J527" s="235"/>
      <c r="K527" s="235"/>
      <c r="L527" s="240"/>
      <c r="M527" s="241"/>
      <c r="N527" s="242"/>
      <c r="O527" s="242"/>
      <c r="P527" s="242"/>
      <c r="Q527" s="242"/>
      <c r="R527" s="242"/>
      <c r="S527" s="242"/>
      <c r="T527" s="24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4" t="s">
        <v>150</v>
      </c>
      <c r="AU527" s="244" t="s">
        <v>83</v>
      </c>
      <c r="AV527" s="13" t="s">
        <v>83</v>
      </c>
      <c r="AW527" s="13" t="s">
        <v>30</v>
      </c>
      <c r="AX527" s="13" t="s">
        <v>81</v>
      </c>
      <c r="AY527" s="244" t="s">
        <v>138</v>
      </c>
    </row>
    <row r="528" s="2" customFormat="1" ht="24.15" customHeight="1">
      <c r="A528" s="36"/>
      <c r="B528" s="37"/>
      <c r="C528" s="216" t="s">
        <v>1162</v>
      </c>
      <c r="D528" s="216" t="s">
        <v>141</v>
      </c>
      <c r="E528" s="217" t="s">
        <v>1163</v>
      </c>
      <c r="F528" s="218" t="s">
        <v>1164</v>
      </c>
      <c r="G528" s="219" t="s">
        <v>156</v>
      </c>
      <c r="H528" s="220">
        <v>2.4</v>
      </c>
      <c r="I528" s="221"/>
      <c r="J528" s="222">
        <f>ROUND(I528*H528,2)</f>
        <v>0</v>
      </c>
      <c r="K528" s="218" t="s">
        <v>145</v>
      </c>
      <c r="L528" s="42"/>
      <c r="M528" s="223" t="s">
        <v>1</v>
      </c>
      <c r="N528" s="224" t="s">
        <v>38</v>
      </c>
      <c r="O528" s="89"/>
      <c r="P528" s="225">
        <f>O528*H528</f>
        <v>0</v>
      </c>
      <c r="Q528" s="225">
        <v>0</v>
      </c>
      <c r="R528" s="225">
        <f>Q528*H528</f>
        <v>0</v>
      </c>
      <c r="S528" s="225">
        <v>0.0815</v>
      </c>
      <c r="T528" s="226">
        <f>S528*H528</f>
        <v>0.1956</v>
      </c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R528" s="227" t="s">
        <v>223</v>
      </c>
      <c r="AT528" s="227" t="s">
        <v>141</v>
      </c>
      <c r="AU528" s="227" t="s">
        <v>83</v>
      </c>
      <c r="AY528" s="15" t="s">
        <v>138</v>
      </c>
      <c r="BE528" s="228">
        <f>IF(N528="základní",J528,0)</f>
        <v>0</v>
      </c>
      <c r="BF528" s="228">
        <f>IF(N528="snížená",J528,0)</f>
        <v>0</v>
      </c>
      <c r="BG528" s="228">
        <f>IF(N528="zákl. přenesená",J528,0)</f>
        <v>0</v>
      </c>
      <c r="BH528" s="228">
        <f>IF(N528="sníž. přenesená",J528,0)</f>
        <v>0</v>
      </c>
      <c r="BI528" s="228">
        <f>IF(N528="nulová",J528,0)</f>
        <v>0</v>
      </c>
      <c r="BJ528" s="15" t="s">
        <v>81</v>
      </c>
      <c r="BK528" s="228">
        <f>ROUND(I528*H528,2)</f>
        <v>0</v>
      </c>
      <c r="BL528" s="15" t="s">
        <v>223</v>
      </c>
      <c r="BM528" s="227" t="s">
        <v>1165</v>
      </c>
    </row>
    <row r="529" s="2" customFormat="1" ht="33" customHeight="1">
      <c r="A529" s="36"/>
      <c r="B529" s="37"/>
      <c r="C529" s="216" t="s">
        <v>1166</v>
      </c>
      <c r="D529" s="216" t="s">
        <v>141</v>
      </c>
      <c r="E529" s="217" t="s">
        <v>1167</v>
      </c>
      <c r="F529" s="218" t="s">
        <v>1168</v>
      </c>
      <c r="G529" s="219" t="s">
        <v>156</v>
      </c>
      <c r="H529" s="220">
        <v>2.4</v>
      </c>
      <c r="I529" s="221"/>
      <c r="J529" s="222">
        <f>ROUND(I529*H529,2)</f>
        <v>0</v>
      </c>
      <c r="K529" s="218" t="s">
        <v>145</v>
      </c>
      <c r="L529" s="42"/>
      <c r="M529" s="223" t="s">
        <v>1</v>
      </c>
      <c r="N529" s="224" t="s">
        <v>38</v>
      </c>
      <c r="O529" s="89"/>
      <c r="P529" s="225">
        <f>O529*H529</f>
        <v>0</v>
      </c>
      <c r="Q529" s="225">
        <v>0.00535</v>
      </c>
      <c r="R529" s="225">
        <f>Q529*H529</f>
        <v>0.01284</v>
      </c>
      <c r="S529" s="225">
        <v>0</v>
      </c>
      <c r="T529" s="226">
        <f>S529*H529</f>
        <v>0</v>
      </c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R529" s="227" t="s">
        <v>223</v>
      </c>
      <c r="AT529" s="227" t="s">
        <v>141</v>
      </c>
      <c r="AU529" s="227" t="s">
        <v>83</v>
      </c>
      <c r="AY529" s="15" t="s">
        <v>138</v>
      </c>
      <c r="BE529" s="228">
        <f>IF(N529="základní",J529,0)</f>
        <v>0</v>
      </c>
      <c r="BF529" s="228">
        <f>IF(N529="snížená",J529,0)</f>
        <v>0</v>
      </c>
      <c r="BG529" s="228">
        <f>IF(N529="zákl. přenesená",J529,0)</f>
        <v>0</v>
      </c>
      <c r="BH529" s="228">
        <f>IF(N529="sníž. přenesená",J529,0)</f>
        <v>0</v>
      </c>
      <c r="BI529" s="228">
        <f>IF(N529="nulová",J529,0)</f>
        <v>0</v>
      </c>
      <c r="BJ529" s="15" t="s">
        <v>81</v>
      </c>
      <c r="BK529" s="228">
        <f>ROUND(I529*H529,2)</f>
        <v>0</v>
      </c>
      <c r="BL529" s="15" t="s">
        <v>223</v>
      </c>
      <c r="BM529" s="227" t="s">
        <v>1169</v>
      </c>
    </row>
    <row r="530" s="2" customFormat="1">
      <c r="A530" s="36"/>
      <c r="B530" s="37"/>
      <c r="C530" s="38"/>
      <c r="D530" s="229" t="s">
        <v>148</v>
      </c>
      <c r="E530" s="38"/>
      <c r="F530" s="230" t="s">
        <v>1170</v>
      </c>
      <c r="G530" s="38"/>
      <c r="H530" s="38"/>
      <c r="I530" s="231"/>
      <c r="J530" s="38"/>
      <c r="K530" s="38"/>
      <c r="L530" s="42"/>
      <c r="M530" s="232"/>
      <c r="N530" s="233"/>
      <c r="O530" s="89"/>
      <c r="P530" s="89"/>
      <c r="Q530" s="89"/>
      <c r="R530" s="89"/>
      <c r="S530" s="89"/>
      <c r="T530" s="90"/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T530" s="15" t="s">
        <v>148</v>
      </c>
      <c r="AU530" s="15" t="s">
        <v>83</v>
      </c>
    </row>
    <row r="531" s="13" customFormat="1">
      <c r="A531" s="13"/>
      <c r="B531" s="234"/>
      <c r="C531" s="235"/>
      <c r="D531" s="229" t="s">
        <v>150</v>
      </c>
      <c r="E531" s="236" t="s">
        <v>1</v>
      </c>
      <c r="F531" s="237" t="s">
        <v>1161</v>
      </c>
      <c r="G531" s="235"/>
      <c r="H531" s="238">
        <v>2.4</v>
      </c>
      <c r="I531" s="239"/>
      <c r="J531" s="235"/>
      <c r="K531" s="235"/>
      <c r="L531" s="240"/>
      <c r="M531" s="241"/>
      <c r="N531" s="242"/>
      <c r="O531" s="242"/>
      <c r="P531" s="242"/>
      <c r="Q531" s="242"/>
      <c r="R531" s="242"/>
      <c r="S531" s="242"/>
      <c r="T531" s="24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4" t="s">
        <v>150</v>
      </c>
      <c r="AU531" s="244" t="s">
        <v>83</v>
      </c>
      <c r="AV531" s="13" t="s">
        <v>83</v>
      </c>
      <c r="AW531" s="13" t="s">
        <v>30</v>
      </c>
      <c r="AX531" s="13" t="s">
        <v>81</v>
      </c>
      <c r="AY531" s="244" t="s">
        <v>138</v>
      </c>
    </row>
    <row r="532" s="2" customFormat="1" ht="24.15" customHeight="1">
      <c r="A532" s="36"/>
      <c r="B532" s="37"/>
      <c r="C532" s="245" t="s">
        <v>1171</v>
      </c>
      <c r="D532" s="245" t="s">
        <v>242</v>
      </c>
      <c r="E532" s="246" t="s">
        <v>1172</v>
      </c>
      <c r="F532" s="247" t="s">
        <v>1173</v>
      </c>
      <c r="G532" s="248" t="s">
        <v>156</v>
      </c>
      <c r="H532" s="249">
        <v>2.64</v>
      </c>
      <c r="I532" s="250"/>
      <c r="J532" s="251">
        <f>ROUND(I532*H532,2)</f>
        <v>0</v>
      </c>
      <c r="K532" s="247" t="s">
        <v>145</v>
      </c>
      <c r="L532" s="252"/>
      <c r="M532" s="253" t="s">
        <v>1</v>
      </c>
      <c r="N532" s="254" t="s">
        <v>38</v>
      </c>
      <c r="O532" s="89"/>
      <c r="P532" s="225">
        <f>O532*H532</f>
        <v>0</v>
      </c>
      <c r="Q532" s="225">
        <v>0.016709999999999998</v>
      </c>
      <c r="R532" s="225">
        <f>Q532*H532</f>
        <v>0.0441144</v>
      </c>
      <c r="S532" s="225">
        <v>0</v>
      </c>
      <c r="T532" s="226">
        <f>S532*H532</f>
        <v>0</v>
      </c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R532" s="227" t="s">
        <v>245</v>
      </c>
      <c r="AT532" s="227" t="s">
        <v>242</v>
      </c>
      <c r="AU532" s="227" t="s">
        <v>83</v>
      </c>
      <c r="AY532" s="15" t="s">
        <v>138</v>
      </c>
      <c r="BE532" s="228">
        <f>IF(N532="základní",J532,0)</f>
        <v>0</v>
      </c>
      <c r="BF532" s="228">
        <f>IF(N532="snížená",J532,0)</f>
        <v>0</v>
      </c>
      <c r="BG532" s="228">
        <f>IF(N532="zákl. přenesená",J532,0)</f>
        <v>0</v>
      </c>
      <c r="BH532" s="228">
        <f>IF(N532="sníž. přenesená",J532,0)</f>
        <v>0</v>
      </c>
      <c r="BI532" s="228">
        <f>IF(N532="nulová",J532,0)</f>
        <v>0</v>
      </c>
      <c r="BJ532" s="15" t="s">
        <v>81</v>
      </c>
      <c r="BK532" s="228">
        <f>ROUND(I532*H532,2)</f>
        <v>0</v>
      </c>
      <c r="BL532" s="15" t="s">
        <v>223</v>
      </c>
      <c r="BM532" s="227" t="s">
        <v>1174</v>
      </c>
    </row>
    <row r="533" s="13" customFormat="1">
      <c r="A533" s="13"/>
      <c r="B533" s="234"/>
      <c r="C533" s="235"/>
      <c r="D533" s="229" t="s">
        <v>150</v>
      </c>
      <c r="E533" s="235"/>
      <c r="F533" s="237" t="s">
        <v>1175</v>
      </c>
      <c r="G533" s="235"/>
      <c r="H533" s="238">
        <v>2.64</v>
      </c>
      <c r="I533" s="239"/>
      <c r="J533" s="235"/>
      <c r="K533" s="235"/>
      <c r="L533" s="240"/>
      <c r="M533" s="241"/>
      <c r="N533" s="242"/>
      <c r="O533" s="242"/>
      <c r="P533" s="242"/>
      <c r="Q533" s="242"/>
      <c r="R533" s="242"/>
      <c r="S533" s="242"/>
      <c r="T533" s="24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4" t="s">
        <v>150</v>
      </c>
      <c r="AU533" s="244" t="s">
        <v>83</v>
      </c>
      <c r="AV533" s="13" t="s">
        <v>83</v>
      </c>
      <c r="AW533" s="13" t="s">
        <v>4</v>
      </c>
      <c r="AX533" s="13" t="s">
        <v>81</v>
      </c>
      <c r="AY533" s="244" t="s">
        <v>138</v>
      </c>
    </row>
    <row r="534" s="2" customFormat="1" ht="33" customHeight="1">
      <c r="A534" s="36"/>
      <c r="B534" s="37"/>
      <c r="C534" s="216" t="s">
        <v>1176</v>
      </c>
      <c r="D534" s="216" t="s">
        <v>141</v>
      </c>
      <c r="E534" s="217" t="s">
        <v>1177</v>
      </c>
      <c r="F534" s="218" t="s">
        <v>1178</v>
      </c>
      <c r="G534" s="219" t="s">
        <v>156</v>
      </c>
      <c r="H534" s="220">
        <v>2</v>
      </c>
      <c r="I534" s="221"/>
      <c r="J534" s="222">
        <f>ROUND(I534*H534,2)</f>
        <v>0</v>
      </c>
      <c r="K534" s="218" t="s">
        <v>145</v>
      </c>
      <c r="L534" s="42"/>
      <c r="M534" s="223" t="s">
        <v>1</v>
      </c>
      <c r="N534" s="224" t="s">
        <v>38</v>
      </c>
      <c r="O534" s="89"/>
      <c r="P534" s="225">
        <f>O534*H534</f>
        <v>0</v>
      </c>
      <c r="Q534" s="225">
        <v>0</v>
      </c>
      <c r="R534" s="225">
        <f>Q534*H534</f>
        <v>0</v>
      </c>
      <c r="S534" s="225">
        <v>0</v>
      </c>
      <c r="T534" s="226">
        <f>S534*H534</f>
        <v>0</v>
      </c>
      <c r="U534" s="36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  <c r="AR534" s="227" t="s">
        <v>223</v>
      </c>
      <c r="AT534" s="227" t="s">
        <v>141</v>
      </c>
      <c r="AU534" s="227" t="s">
        <v>83</v>
      </c>
      <c r="AY534" s="15" t="s">
        <v>138</v>
      </c>
      <c r="BE534" s="228">
        <f>IF(N534="základní",J534,0)</f>
        <v>0</v>
      </c>
      <c r="BF534" s="228">
        <f>IF(N534="snížená",J534,0)</f>
        <v>0</v>
      </c>
      <c r="BG534" s="228">
        <f>IF(N534="zákl. přenesená",J534,0)</f>
        <v>0</v>
      </c>
      <c r="BH534" s="228">
        <f>IF(N534="sníž. přenesená",J534,0)</f>
        <v>0</v>
      </c>
      <c r="BI534" s="228">
        <f>IF(N534="nulová",J534,0)</f>
        <v>0</v>
      </c>
      <c r="BJ534" s="15" t="s">
        <v>81</v>
      </c>
      <c r="BK534" s="228">
        <f>ROUND(I534*H534,2)</f>
        <v>0</v>
      </c>
      <c r="BL534" s="15" t="s">
        <v>223</v>
      </c>
      <c r="BM534" s="227" t="s">
        <v>1179</v>
      </c>
    </row>
    <row r="535" s="2" customFormat="1" ht="24.15" customHeight="1">
      <c r="A535" s="36"/>
      <c r="B535" s="37"/>
      <c r="C535" s="216" t="s">
        <v>1180</v>
      </c>
      <c r="D535" s="216" t="s">
        <v>141</v>
      </c>
      <c r="E535" s="217" t="s">
        <v>1181</v>
      </c>
      <c r="F535" s="218" t="s">
        <v>1182</v>
      </c>
      <c r="G535" s="219" t="s">
        <v>202</v>
      </c>
      <c r="H535" s="220">
        <v>0.058000000000000008</v>
      </c>
      <c r="I535" s="221"/>
      <c r="J535" s="222">
        <f>ROUND(I535*H535,2)</f>
        <v>0</v>
      </c>
      <c r="K535" s="218" t="s">
        <v>145</v>
      </c>
      <c r="L535" s="42"/>
      <c r="M535" s="223" t="s">
        <v>1</v>
      </c>
      <c r="N535" s="224" t="s">
        <v>38</v>
      </c>
      <c r="O535" s="89"/>
      <c r="P535" s="225">
        <f>O535*H535</f>
        <v>0</v>
      </c>
      <c r="Q535" s="225">
        <v>0</v>
      </c>
      <c r="R535" s="225">
        <f>Q535*H535</f>
        <v>0</v>
      </c>
      <c r="S535" s="225">
        <v>0</v>
      </c>
      <c r="T535" s="226">
        <f>S535*H535</f>
        <v>0</v>
      </c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R535" s="227" t="s">
        <v>223</v>
      </c>
      <c r="AT535" s="227" t="s">
        <v>141</v>
      </c>
      <c r="AU535" s="227" t="s">
        <v>83</v>
      </c>
      <c r="AY535" s="15" t="s">
        <v>138</v>
      </c>
      <c r="BE535" s="228">
        <f>IF(N535="základní",J535,0)</f>
        <v>0</v>
      </c>
      <c r="BF535" s="228">
        <f>IF(N535="snížená",J535,0)</f>
        <v>0</v>
      </c>
      <c r="BG535" s="228">
        <f>IF(N535="zákl. přenesená",J535,0)</f>
        <v>0</v>
      </c>
      <c r="BH535" s="228">
        <f>IF(N535="sníž. přenesená",J535,0)</f>
        <v>0</v>
      </c>
      <c r="BI535" s="228">
        <f>IF(N535="nulová",J535,0)</f>
        <v>0</v>
      </c>
      <c r="BJ535" s="15" t="s">
        <v>81</v>
      </c>
      <c r="BK535" s="228">
        <f>ROUND(I535*H535,2)</f>
        <v>0</v>
      </c>
      <c r="BL535" s="15" t="s">
        <v>223</v>
      </c>
      <c r="BM535" s="227" t="s">
        <v>1183</v>
      </c>
    </row>
    <row r="536" s="12" customFormat="1" ht="22.8" customHeight="1">
      <c r="A536" s="12"/>
      <c r="B536" s="200"/>
      <c r="C536" s="201"/>
      <c r="D536" s="202" t="s">
        <v>72</v>
      </c>
      <c r="E536" s="214" t="s">
        <v>1184</v>
      </c>
      <c r="F536" s="214" t="s">
        <v>1185</v>
      </c>
      <c r="G536" s="201"/>
      <c r="H536" s="201"/>
      <c r="I536" s="204"/>
      <c r="J536" s="215">
        <f>BK536</f>
        <v>0</v>
      </c>
      <c r="K536" s="201"/>
      <c r="L536" s="206"/>
      <c r="M536" s="207"/>
      <c r="N536" s="208"/>
      <c r="O536" s="208"/>
      <c r="P536" s="209">
        <f>SUM(P537:P560)</f>
        <v>0</v>
      </c>
      <c r="Q536" s="208"/>
      <c r="R536" s="209">
        <f>SUM(R537:R560)</f>
        <v>0.0066800000000000008</v>
      </c>
      <c r="S536" s="208"/>
      <c r="T536" s="210">
        <f>SUM(T537:T560)</f>
        <v>0</v>
      </c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R536" s="211" t="s">
        <v>83</v>
      </c>
      <c r="AT536" s="212" t="s">
        <v>72</v>
      </c>
      <c r="AU536" s="212" t="s">
        <v>81</v>
      </c>
      <c r="AY536" s="211" t="s">
        <v>138</v>
      </c>
      <c r="BK536" s="213">
        <f>SUM(BK537:BK560)</f>
        <v>0</v>
      </c>
    </row>
    <row r="537" s="2" customFormat="1" ht="24.15" customHeight="1">
      <c r="A537" s="36"/>
      <c r="B537" s="37"/>
      <c r="C537" s="216" t="s">
        <v>1186</v>
      </c>
      <c r="D537" s="216" t="s">
        <v>141</v>
      </c>
      <c r="E537" s="217" t="s">
        <v>1187</v>
      </c>
      <c r="F537" s="218" t="s">
        <v>1188</v>
      </c>
      <c r="G537" s="219" t="s">
        <v>234</v>
      </c>
      <c r="H537" s="220">
        <v>73</v>
      </c>
      <c r="I537" s="221"/>
      <c r="J537" s="222">
        <f>ROUND(I537*H537,2)</f>
        <v>0</v>
      </c>
      <c r="K537" s="218" t="s">
        <v>145</v>
      </c>
      <c r="L537" s="42"/>
      <c r="M537" s="223" t="s">
        <v>1</v>
      </c>
      <c r="N537" s="224" t="s">
        <v>38</v>
      </c>
      <c r="O537" s="89"/>
      <c r="P537" s="225">
        <f>O537*H537</f>
        <v>0</v>
      </c>
      <c r="Q537" s="225">
        <v>2E-05</v>
      </c>
      <c r="R537" s="225">
        <f>Q537*H537</f>
        <v>0.00146</v>
      </c>
      <c r="S537" s="225">
        <v>0</v>
      </c>
      <c r="T537" s="226">
        <f>S537*H537</f>
        <v>0</v>
      </c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R537" s="227" t="s">
        <v>223</v>
      </c>
      <c r="AT537" s="227" t="s">
        <v>141</v>
      </c>
      <c r="AU537" s="227" t="s">
        <v>83</v>
      </c>
      <c r="AY537" s="15" t="s">
        <v>138</v>
      </c>
      <c r="BE537" s="228">
        <f>IF(N537="základní",J537,0)</f>
        <v>0</v>
      </c>
      <c r="BF537" s="228">
        <f>IF(N537="snížená",J537,0)</f>
        <v>0</v>
      </c>
      <c r="BG537" s="228">
        <f>IF(N537="zákl. přenesená",J537,0)</f>
        <v>0</v>
      </c>
      <c r="BH537" s="228">
        <f>IF(N537="sníž. přenesená",J537,0)</f>
        <v>0</v>
      </c>
      <c r="BI537" s="228">
        <f>IF(N537="nulová",J537,0)</f>
        <v>0</v>
      </c>
      <c r="BJ537" s="15" t="s">
        <v>81</v>
      </c>
      <c r="BK537" s="228">
        <f>ROUND(I537*H537,2)</f>
        <v>0</v>
      </c>
      <c r="BL537" s="15" t="s">
        <v>223</v>
      </c>
      <c r="BM537" s="227" t="s">
        <v>1189</v>
      </c>
    </row>
    <row r="538" s="2" customFormat="1">
      <c r="A538" s="36"/>
      <c r="B538" s="37"/>
      <c r="C538" s="38"/>
      <c r="D538" s="229" t="s">
        <v>148</v>
      </c>
      <c r="E538" s="38"/>
      <c r="F538" s="230" t="s">
        <v>1190</v>
      </c>
      <c r="G538" s="38"/>
      <c r="H538" s="38"/>
      <c r="I538" s="231"/>
      <c r="J538" s="38"/>
      <c r="K538" s="38"/>
      <c r="L538" s="42"/>
      <c r="M538" s="232"/>
      <c r="N538" s="233"/>
      <c r="O538" s="89"/>
      <c r="P538" s="89"/>
      <c r="Q538" s="89"/>
      <c r="R538" s="89"/>
      <c r="S538" s="89"/>
      <c r="T538" s="90"/>
      <c r="U538" s="36"/>
      <c r="V538" s="36"/>
      <c r="W538" s="36"/>
      <c r="X538" s="36"/>
      <c r="Y538" s="36"/>
      <c r="Z538" s="36"/>
      <c r="AA538" s="36"/>
      <c r="AB538" s="36"/>
      <c r="AC538" s="36"/>
      <c r="AD538" s="36"/>
      <c r="AE538" s="36"/>
      <c r="AT538" s="15" t="s">
        <v>148</v>
      </c>
      <c r="AU538" s="15" t="s">
        <v>83</v>
      </c>
    </row>
    <row r="539" s="13" customFormat="1">
      <c r="A539" s="13"/>
      <c r="B539" s="234"/>
      <c r="C539" s="235"/>
      <c r="D539" s="229" t="s">
        <v>150</v>
      </c>
      <c r="E539" s="236" t="s">
        <v>1</v>
      </c>
      <c r="F539" s="237" t="s">
        <v>1191</v>
      </c>
      <c r="G539" s="235"/>
      <c r="H539" s="238">
        <v>73</v>
      </c>
      <c r="I539" s="239"/>
      <c r="J539" s="235"/>
      <c r="K539" s="235"/>
      <c r="L539" s="240"/>
      <c r="M539" s="241"/>
      <c r="N539" s="242"/>
      <c r="O539" s="242"/>
      <c r="P539" s="242"/>
      <c r="Q539" s="242"/>
      <c r="R539" s="242"/>
      <c r="S539" s="242"/>
      <c r="T539" s="24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4" t="s">
        <v>150</v>
      </c>
      <c r="AU539" s="244" t="s">
        <v>83</v>
      </c>
      <c r="AV539" s="13" t="s">
        <v>83</v>
      </c>
      <c r="AW539" s="13" t="s">
        <v>30</v>
      </c>
      <c r="AX539" s="13" t="s">
        <v>81</v>
      </c>
      <c r="AY539" s="244" t="s">
        <v>138</v>
      </c>
    </row>
    <row r="540" s="2" customFormat="1" ht="24.15" customHeight="1">
      <c r="A540" s="36"/>
      <c r="B540" s="37"/>
      <c r="C540" s="216" t="s">
        <v>1192</v>
      </c>
      <c r="D540" s="216" t="s">
        <v>141</v>
      </c>
      <c r="E540" s="217" t="s">
        <v>1193</v>
      </c>
      <c r="F540" s="218" t="s">
        <v>1194</v>
      </c>
      <c r="G540" s="219" t="s">
        <v>234</v>
      </c>
      <c r="H540" s="220">
        <v>35</v>
      </c>
      <c r="I540" s="221"/>
      <c r="J540" s="222">
        <f>ROUND(I540*H540,2)</f>
        <v>0</v>
      </c>
      <c r="K540" s="218" t="s">
        <v>145</v>
      </c>
      <c r="L540" s="42"/>
      <c r="M540" s="223" t="s">
        <v>1</v>
      </c>
      <c r="N540" s="224" t="s">
        <v>38</v>
      </c>
      <c r="O540" s="89"/>
      <c r="P540" s="225">
        <f>O540*H540</f>
        <v>0</v>
      </c>
      <c r="Q540" s="225">
        <v>4E-05</v>
      </c>
      <c r="R540" s="225">
        <f>Q540*H540</f>
        <v>0.0014000000000000002</v>
      </c>
      <c r="S540" s="225">
        <v>0</v>
      </c>
      <c r="T540" s="226">
        <f>S540*H540</f>
        <v>0</v>
      </c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R540" s="227" t="s">
        <v>223</v>
      </c>
      <c r="AT540" s="227" t="s">
        <v>141</v>
      </c>
      <c r="AU540" s="227" t="s">
        <v>83</v>
      </c>
      <c r="AY540" s="15" t="s">
        <v>138</v>
      </c>
      <c r="BE540" s="228">
        <f>IF(N540="základní",J540,0)</f>
        <v>0</v>
      </c>
      <c r="BF540" s="228">
        <f>IF(N540="snížená",J540,0)</f>
        <v>0</v>
      </c>
      <c r="BG540" s="228">
        <f>IF(N540="zákl. přenesená",J540,0)</f>
        <v>0</v>
      </c>
      <c r="BH540" s="228">
        <f>IF(N540="sníž. přenesená",J540,0)</f>
        <v>0</v>
      </c>
      <c r="BI540" s="228">
        <f>IF(N540="nulová",J540,0)</f>
        <v>0</v>
      </c>
      <c r="BJ540" s="15" t="s">
        <v>81</v>
      </c>
      <c r="BK540" s="228">
        <f>ROUND(I540*H540,2)</f>
        <v>0</v>
      </c>
      <c r="BL540" s="15" t="s">
        <v>223</v>
      </c>
      <c r="BM540" s="227" t="s">
        <v>1195</v>
      </c>
    </row>
    <row r="541" s="2" customFormat="1">
      <c r="A541" s="36"/>
      <c r="B541" s="37"/>
      <c r="C541" s="38"/>
      <c r="D541" s="229" t="s">
        <v>148</v>
      </c>
      <c r="E541" s="38"/>
      <c r="F541" s="230" t="s">
        <v>1196</v>
      </c>
      <c r="G541" s="38"/>
      <c r="H541" s="38"/>
      <c r="I541" s="231"/>
      <c r="J541" s="38"/>
      <c r="K541" s="38"/>
      <c r="L541" s="42"/>
      <c r="M541" s="232"/>
      <c r="N541" s="233"/>
      <c r="O541" s="89"/>
      <c r="P541" s="89"/>
      <c r="Q541" s="89"/>
      <c r="R541" s="89"/>
      <c r="S541" s="89"/>
      <c r="T541" s="90"/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T541" s="15" t="s">
        <v>148</v>
      </c>
      <c r="AU541" s="15" t="s">
        <v>83</v>
      </c>
    </row>
    <row r="542" s="13" customFormat="1">
      <c r="A542" s="13"/>
      <c r="B542" s="234"/>
      <c r="C542" s="235"/>
      <c r="D542" s="229" t="s">
        <v>150</v>
      </c>
      <c r="E542" s="236" t="s">
        <v>1</v>
      </c>
      <c r="F542" s="237" t="s">
        <v>1197</v>
      </c>
      <c r="G542" s="235"/>
      <c r="H542" s="238">
        <v>35</v>
      </c>
      <c r="I542" s="239"/>
      <c r="J542" s="235"/>
      <c r="K542" s="235"/>
      <c r="L542" s="240"/>
      <c r="M542" s="241"/>
      <c r="N542" s="242"/>
      <c r="O542" s="242"/>
      <c r="P542" s="242"/>
      <c r="Q542" s="242"/>
      <c r="R542" s="242"/>
      <c r="S542" s="242"/>
      <c r="T542" s="24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4" t="s">
        <v>150</v>
      </c>
      <c r="AU542" s="244" t="s">
        <v>83</v>
      </c>
      <c r="AV542" s="13" t="s">
        <v>83</v>
      </c>
      <c r="AW542" s="13" t="s">
        <v>30</v>
      </c>
      <c r="AX542" s="13" t="s">
        <v>81</v>
      </c>
      <c r="AY542" s="244" t="s">
        <v>138</v>
      </c>
    </row>
    <row r="543" s="2" customFormat="1" ht="24.15" customHeight="1">
      <c r="A543" s="36"/>
      <c r="B543" s="37"/>
      <c r="C543" s="216" t="s">
        <v>1198</v>
      </c>
      <c r="D543" s="216" t="s">
        <v>141</v>
      </c>
      <c r="E543" s="217" t="s">
        <v>1199</v>
      </c>
      <c r="F543" s="218" t="s">
        <v>1200</v>
      </c>
      <c r="G543" s="219" t="s">
        <v>234</v>
      </c>
      <c r="H543" s="220">
        <v>3</v>
      </c>
      <c r="I543" s="221"/>
      <c r="J543" s="222">
        <f>ROUND(I543*H543,2)</f>
        <v>0</v>
      </c>
      <c r="K543" s="218" t="s">
        <v>145</v>
      </c>
      <c r="L543" s="42"/>
      <c r="M543" s="223" t="s">
        <v>1</v>
      </c>
      <c r="N543" s="224" t="s">
        <v>38</v>
      </c>
      <c r="O543" s="89"/>
      <c r="P543" s="225">
        <f>O543*H543</f>
        <v>0</v>
      </c>
      <c r="Q543" s="225">
        <v>6E-05</v>
      </c>
      <c r="R543" s="225">
        <f>Q543*H543</f>
        <v>0.00018</v>
      </c>
      <c r="S543" s="225">
        <v>0</v>
      </c>
      <c r="T543" s="226">
        <f>S543*H543</f>
        <v>0</v>
      </c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R543" s="227" t="s">
        <v>223</v>
      </c>
      <c r="AT543" s="227" t="s">
        <v>141</v>
      </c>
      <c r="AU543" s="227" t="s">
        <v>83</v>
      </c>
      <c r="AY543" s="15" t="s">
        <v>138</v>
      </c>
      <c r="BE543" s="228">
        <f>IF(N543="základní",J543,0)</f>
        <v>0</v>
      </c>
      <c r="BF543" s="228">
        <f>IF(N543="snížená",J543,0)</f>
        <v>0</v>
      </c>
      <c r="BG543" s="228">
        <f>IF(N543="zákl. přenesená",J543,0)</f>
        <v>0</v>
      </c>
      <c r="BH543" s="228">
        <f>IF(N543="sníž. přenesená",J543,0)</f>
        <v>0</v>
      </c>
      <c r="BI543" s="228">
        <f>IF(N543="nulová",J543,0)</f>
        <v>0</v>
      </c>
      <c r="BJ543" s="15" t="s">
        <v>81</v>
      </c>
      <c r="BK543" s="228">
        <f>ROUND(I543*H543,2)</f>
        <v>0</v>
      </c>
      <c r="BL543" s="15" t="s">
        <v>223</v>
      </c>
      <c r="BM543" s="227" t="s">
        <v>1201</v>
      </c>
    </row>
    <row r="544" s="2" customFormat="1">
      <c r="A544" s="36"/>
      <c r="B544" s="37"/>
      <c r="C544" s="38"/>
      <c r="D544" s="229" t="s">
        <v>148</v>
      </c>
      <c r="E544" s="38"/>
      <c r="F544" s="230" t="s">
        <v>1202</v>
      </c>
      <c r="G544" s="38"/>
      <c r="H544" s="38"/>
      <c r="I544" s="231"/>
      <c r="J544" s="38"/>
      <c r="K544" s="38"/>
      <c r="L544" s="42"/>
      <c r="M544" s="232"/>
      <c r="N544" s="233"/>
      <c r="O544" s="89"/>
      <c r="P544" s="89"/>
      <c r="Q544" s="89"/>
      <c r="R544" s="89"/>
      <c r="S544" s="89"/>
      <c r="T544" s="90"/>
      <c r="U544" s="36"/>
      <c r="V544" s="36"/>
      <c r="W544" s="36"/>
      <c r="X544" s="36"/>
      <c r="Y544" s="36"/>
      <c r="Z544" s="36"/>
      <c r="AA544" s="36"/>
      <c r="AB544" s="36"/>
      <c r="AC544" s="36"/>
      <c r="AD544" s="36"/>
      <c r="AE544" s="36"/>
      <c r="AT544" s="15" t="s">
        <v>148</v>
      </c>
      <c r="AU544" s="15" t="s">
        <v>83</v>
      </c>
    </row>
    <row r="545" s="13" customFormat="1">
      <c r="A545" s="13"/>
      <c r="B545" s="234"/>
      <c r="C545" s="235"/>
      <c r="D545" s="229" t="s">
        <v>150</v>
      </c>
      <c r="E545" s="236" t="s">
        <v>1</v>
      </c>
      <c r="F545" s="237" t="s">
        <v>1203</v>
      </c>
      <c r="G545" s="235"/>
      <c r="H545" s="238">
        <v>3</v>
      </c>
      <c r="I545" s="239"/>
      <c r="J545" s="235"/>
      <c r="K545" s="235"/>
      <c r="L545" s="240"/>
      <c r="M545" s="241"/>
      <c r="N545" s="242"/>
      <c r="O545" s="242"/>
      <c r="P545" s="242"/>
      <c r="Q545" s="242"/>
      <c r="R545" s="242"/>
      <c r="S545" s="242"/>
      <c r="T545" s="24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4" t="s">
        <v>150</v>
      </c>
      <c r="AU545" s="244" t="s">
        <v>83</v>
      </c>
      <c r="AV545" s="13" t="s">
        <v>83</v>
      </c>
      <c r="AW545" s="13" t="s">
        <v>30</v>
      </c>
      <c r="AX545" s="13" t="s">
        <v>81</v>
      </c>
      <c r="AY545" s="244" t="s">
        <v>138</v>
      </c>
    </row>
    <row r="546" s="2" customFormat="1" ht="24.15" customHeight="1">
      <c r="A546" s="36"/>
      <c r="B546" s="37"/>
      <c r="C546" s="216" t="s">
        <v>1204</v>
      </c>
      <c r="D546" s="216" t="s">
        <v>141</v>
      </c>
      <c r="E546" s="217" t="s">
        <v>1205</v>
      </c>
      <c r="F546" s="218" t="s">
        <v>1206</v>
      </c>
      <c r="G546" s="219" t="s">
        <v>234</v>
      </c>
      <c r="H546" s="220">
        <v>60</v>
      </c>
      <c r="I546" s="221"/>
      <c r="J546" s="222">
        <f>ROUND(I546*H546,2)</f>
        <v>0</v>
      </c>
      <c r="K546" s="218" t="s">
        <v>145</v>
      </c>
      <c r="L546" s="42"/>
      <c r="M546" s="223" t="s">
        <v>1</v>
      </c>
      <c r="N546" s="224" t="s">
        <v>38</v>
      </c>
      <c r="O546" s="89"/>
      <c r="P546" s="225">
        <f>O546*H546</f>
        <v>0</v>
      </c>
      <c r="Q546" s="225">
        <v>2E-05</v>
      </c>
      <c r="R546" s="225">
        <f>Q546*H546</f>
        <v>0.0012000000000000002</v>
      </c>
      <c r="S546" s="225">
        <v>0</v>
      </c>
      <c r="T546" s="226">
        <f>S546*H546</f>
        <v>0</v>
      </c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R546" s="227" t="s">
        <v>223</v>
      </c>
      <c r="AT546" s="227" t="s">
        <v>141</v>
      </c>
      <c r="AU546" s="227" t="s">
        <v>83</v>
      </c>
      <c r="AY546" s="15" t="s">
        <v>138</v>
      </c>
      <c r="BE546" s="228">
        <f>IF(N546="základní",J546,0)</f>
        <v>0</v>
      </c>
      <c r="BF546" s="228">
        <f>IF(N546="snížená",J546,0)</f>
        <v>0</v>
      </c>
      <c r="BG546" s="228">
        <f>IF(N546="zákl. přenesená",J546,0)</f>
        <v>0</v>
      </c>
      <c r="BH546" s="228">
        <f>IF(N546="sníž. přenesená",J546,0)</f>
        <v>0</v>
      </c>
      <c r="BI546" s="228">
        <f>IF(N546="nulová",J546,0)</f>
        <v>0</v>
      </c>
      <c r="BJ546" s="15" t="s">
        <v>81</v>
      </c>
      <c r="BK546" s="228">
        <f>ROUND(I546*H546,2)</f>
        <v>0</v>
      </c>
      <c r="BL546" s="15" t="s">
        <v>223</v>
      </c>
      <c r="BM546" s="227" t="s">
        <v>1207</v>
      </c>
    </row>
    <row r="547" s="2" customFormat="1">
      <c r="A547" s="36"/>
      <c r="B547" s="37"/>
      <c r="C547" s="38"/>
      <c r="D547" s="229" t="s">
        <v>148</v>
      </c>
      <c r="E547" s="38"/>
      <c r="F547" s="230" t="s">
        <v>1208</v>
      </c>
      <c r="G547" s="38"/>
      <c r="H547" s="38"/>
      <c r="I547" s="231"/>
      <c r="J547" s="38"/>
      <c r="K547" s="38"/>
      <c r="L547" s="42"/>
      <c r="M547" s="232"/>
      <c r="N547" s="233"/>
      <c r="O547" s="89"/>
      <c r="P547" s="89"/>
      <c r="Q547" s="89"/>
      <c r="R547" s="89"/>
      <c r="S547" s="89"/>
      <c r="T547" s="90"/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T547" s="15" t="s">
        <v>148</v>
      </c>
      <c r="AU547" s="15" t="s">
        <v>83</v>
      </c>
    </row>
    <row r="548" s="13" customFormat="1">
      <c r="A548" s="13"/>
      <c r="B548" s="234"/>
      <c r="C548" s="235"/>
      <c r="D548" s="229" t="s">
        <v>150</v>
      </c>
      <c r="E548" s="236" t="s">
        <v>1</v>
      </c>
      <c r="F548" s="237" t="s">
        <v>1209</v>
      </c>
      <c r="G548" s="235"/>
      <c r="H548" s="238">
        <v>60</v>
      </c>
      <c r="I548" s="239"/>
      <c r="J548" s="235"/>
      <c r="K548" s="235"/>
      <c r="L548" s="240"/>
      <c r="M548" s="241"/>
      <c r="N548" s="242"/>
      <c r="O548" s="242"/>
      <c r="P548" s="242"/>
      <c r="Q548" s="242"/>
      <c r="R548" s="242"/>
      <c r="S548" s="242"/>
      <c r="T548" s="24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4" t="s">
        <v>150</v>
      </c>
      <c r="AU548" s="244" t="s">
        <v>83</v>
      </c>
      <c r="AV548" s="13" t="s">
        <v>83</v>
      </c>
      <c r="AW548" s="13" t="s">
        <v>30</v>
      </c>
      <c r="AX548" s="13" t="s">
        <v>81</v>
      </c>
      <c r="AY548" s="244" t="s">
        <v>138</v>
      </c>
    </row>
    <row r="549" s="2" customFormat="1" ht="24.15" customHeight="1">
      <c r="A549" s="36"/>
      <c r="B549" s="37"/>
      <c r="C549" s="216" t="s">
        <v>1210</v>
      </c>
      <c r="D549" s="216" t="s">
        <v>141</v>
      </c>
      <c r="E549" s="217" t="s">
        <v>1211</v>
      </c>
      <c r="F549" s="218" t="s">
        <v>1212</v>
      </c>
      <c r="G549" s="219" t="s">
        <v>234</v>
      </c>
      <c r="H549" s="220">
        <v>33</v>
      </c>
      <c r="I549" s="221"/>
      <c r="J549" s="222">
        <f>ROUND(I549*H549,2)</f>
        <v>0</v>
      </c>
      <c r="K549" s="218" t="s">
        <v>145</v>
      </c>
      <c r="L549" s="42"/>
      <c r="M549" s="223" t="s">
        <v>1</v>
      </c>
      <c r="N549" s="224" t="s">
        <v>38</v>
      </c>
      <c r="O549" s="89"/>
      <c r="P549" s="225">
        <f>O549*H549</f>
        <v>0</v>
      </c>
      <c r="Q549" s="225">
        <v>4E-05</v>
      </c>
      <c r="R549" s="225">
        <f>Q549*H549</f>
        <v>0.0013200000000000003</v>
      </c>
      <c r="S549" s="225">
        <v>0</v>
      </c>
      <c r="T549" s="226">
        <f>S549*H549</f>
        <v>0</v>
      </c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R549" s="227" t="s">
        <v>223</v>
      </c>
      <c r="AT549" s="227" t="s">
        <v>141</v>
      </c>
      <c r="AU549" s="227" t="s">
        <v>83</v>
      </c>
      <c r="AY549" s="15" t="s">
        <v>138</v>
      </c>
      <c r="BE549" s="228">
        <f>IF(N549="základní",J549,0)</f>
        <v>0</v>
      </c>
      <c r="BF549" s="228">
        <f>IF(N549="snížená",J549,0)</f>
        <v>0</v>
      </c>
      <c r="BG549" s="228">
        <f>IF(N549="zákl. přenesená",J549,0)</f>
        <v>0</v>
      </c>
      <c r="BH549" s="228">
        <f>IF(N549="sníž. přenesená",J549,0)</f>
        <v>0</v>
      </c>
      <c r="BI549" s="228">
        <f>IF(N549="nulová",J549,0)</f>
        <v>0</v>
      </c>
      <c r="BJ549" s="15" t="s">
        <v>81</v>
      </c>
      <c r="BK549" s="228">
        <f>ROUND(I549*H549,2)</f>
        <v>0</v>
      </c>
      <c r="BL549" s="15" t="s">
        <v>223</v>
      </c>
      <c r="BM549" s="227" t="s">
        <v>1213</v>
      </c>
    </row>
    <row r="550" s="2" customFormat="1">
      <c r="A550" s="36"/>
      <c r="B550" s="37"/>
      <c r="C550" s="38"/>
      <c r="D550" s="229" t="s">
        <v>148</v>
      </c>
      <c r="E550" s="38"/>
      <c r="F550" s="230" t="s">
        <v>1214</v>
      </c>
      <c r="G550" s="38"/>
      <c r="H550" s="38"/>
      <c r="I550" s="231"/>
      <c r="J550" s="38"/>
      <c r="K550" s="38"/>
      <c r="L550" s="42"/>
      <c r="M550" s="232"/>
      <c r="N550" s="233"/>
      <c r="O550" s="89"/>
      <c r="P550" s="89"/>
      <c r="Q550" s="89"/>
      <c r="R550" s="89"/>
      <c r="S550" s="89"/>
      <c r="T550" s="90"/>
      <c r="U550" s="36"/>
      <c r="V550" s="36"/>
      <c r="W550" s="36"/>
      <c r="X550" s="36"/>
      <c r="Y550" s="36"/>
      <c r="Z550" s="36"/>
      <c r="AA550" s="36"/>
      <c r="AB550" s="36"/>
      <c r="AC550" s="36"/>
      <c r="AD550" s="36"/>
      <c r="AE550" s="36"/>
      <c r="AT550" s="15" t="s">
        <v>148</v>
      </c>
      <c r="AU550" s="15" t="s">
        <v>83</v>
      </c>
    </row>
    <row r="551" s="13" customFormat="1">
      <c r="A551" s="13"/>
      <c r="B551" s="234"/>
      <c r="C551" s="235"/>
      <c r="D551" s="229" t="s">
        <v>150</v>
      </c>
      <c r="E551" s="236" t="s">
        <v>1</v>
      </c>
      <c r="F551" s="237" t="s">
        <v>1215</v>
      </c>
      <c r="G551" s="235"/>
      <c r="H551" s="238">
        <v>33</v>
      </c>
      <c r="I551" s="239"/>
      <c r="J551" s="235"/>
      <c r="K551" s="235"/>
      <c r="L551" s="240"/>
      <c r="M551" s="241"/>
      <c r="N551" s="242"/>
      <c r="O551" s="242"/>
      <c r="P551" s="242"/>
      <c r="Q551" s="242"/>
      <c r="R551" s="242"/>
      <c r="S551" s="242"/>
      <c r="T551" s="24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4" t="s">
        <v>150</v>
      </c>
      <c r="AU551" s="244" t="s">
        <v>83</v>
      </c>
      <c r="AV551" s="13" t="s">
        <v>83</v>
      </c>
      <c r="AW551" s="13" t="s">
        <v>30</v>
      </c>
      <c r="AX551" s="13" t="s">
        <v>81</v>
      </c>
      <c r="AY551" s="244" t="s">
        <v>138</v>
      </c>
    </row>
    <row r="552" s="2" customFormat="1" ht="24.15" customHeight="1">
      <c r="A552" s="36"/>
      <c r="B552" s="37"/>
      <c r="C552" s="216" t="s">
        <v>1216</v>
      </c>
      <c r="D552" s="216" t="s">
        <v>141</v>
      </c>
      <c r="E552" s="217" t="s">
        <v>1217</v>
      </c>
      <c r="F552" s="218" t="s">
        <v>1218</v>
      </c>
      <c r="G552" s="219" t="s">
        <v>234</v>
      </c>
      <c r="H552" s="220">
        <v>20</v>
      </c>
      <c r="I552" s="221"/>
      <c r="J552" s="222">
        <f>ROUND(I552*H552,2)</f>
        <v>0</v>
      </c>
      <c r="K552" s="218" t="s">
        <v>145</v>
      </c>
      <c r="L552" s="42"/>
      <c r="M552" s="223" t="s">
        <v>1</v>
      </c>
      <c r="N552" s="224" t="s">
        <v>38</v>
      </c>
      <c r="O552" s="89"/>
      <c r="P552" s="225">
        <f>O552*H552</f>
        <v>0</v>
      </c>
      <c r="Q552" s="225">
        <v>3E-05</v>
      </c>
      <c r="R552" s="225">
        <f>Q552*H552</f>
        <v>0.00060000000000000008</v>
      </c>
      <c r="S552" s="225">
        <v>0</v>
      </c>
      <c r="T552" s="226">
        <f>S552*H552</f>
        <v>0</v>
      </c>
      <c r="U552" s="36"/>
      <c r="V552" s="36"/>
      <c r="W552" s="36"/>
      <c r="X552" s="36"/>
      <c r="Y552" s="36"/>
      <c r="Z552" s="36"/>
      <c r="AA552" s="36"/>
      <c r="AB552" s="36"/>
      <c r="AC552" s="36"/>
      <c r="AD552" s="36"/>
      <c r="AE552" s="36"/>
      <c r="AR552" s="227" t="s">
        <v>223</v>
      </c>
      <c r="AT552" s="227" t="s">
        <v>141</v>
      </c>
      <c r="AU552" s="227" t="s">
        <v>83</v>
      </c>
      <c r="AY552" s="15" t="s">
        <v>138</v>
      </c>
      <c r="BE552" s="228">
        <f>IF(N552="základní",J552,0)</f>
        <v>0</v>
      </c>
      <c r="BF552" s="228">
        <f>IF(N552="snížená",J552,0)</f>
        <v>0</v>
      </c>
      <c r="BG552" s="228">
        <f>IF(N552="zákl. přenesená",J552,0)</f>
        <v>0</v>
      </c>
      <c r="BH552" s="228">
        <f>IF(N552="sníž. přenesená",J552,0)</f>
        <v>0</v>
      </c>
      <c r="BI552" s="228">
        <f>IF(N552="nulová",J552,0)</f>
        <v>0</v>
      </c>
      <c r="BJ552" s="15" t="s">
        <v>81</v>
      </c>
      <c r="BK552" s="228">
        <f>ROUND(I552*H552,2)</f>
        <v>0</v>
      </c>
      <c r="BL552" s="15" t="s">
        <v>223</v>
      </c>
      <c r="BM552" s="227" t="s">
        <v>1219</v>
      </c>
    </row>
    <row r="553" s="2" customFormat="1">
      <c r="A553" s="36"/>
      <c r="B553" s="37"/>
      <c r="C553" s="38"/>
      <c r="D553" s="229" t="s">
        <v>148</v>
      </c>
      <c r="E553" s="38"/>
      <c r="F553" s="230" t="s">
        <v>1220</v>
      </c>
      <c r="G553" s="38"/>
      <c r="H553" s="38"/>
      <c r="I553" s="231"/>
      <c r="J553" s="38"/>
      <c r="K553" s="38"/>
      <c r="L553" s="42"/>
      <c r="M553" s="232"/>
      <c r="N553" s="233"/>
      <c r="O553" s="89"/>
      <c r="P553" s="89"/>
      <c r="Q553" s="89"/>
      <c r="R553" s="89"/>
      <c r="S553" s="89"/>
      <c r="T553" s="90"/>
      <c r="U553" s="36"/>
      <c r="V553" s="36"/>
      <c r="W553" s="36"/>
      <c r="X553" s="36"/>
      <c r="Y553" s="36"/>
      <c r="Z553" s="36"/>
      <c r="AA553" s="36"/>
      <c r="AB553" s="36"/>
      <c r="AC553" s="36"/>
      <c r="AD553" s="36"/>
      <c r="AE553" s="36"/>
      <c r="AT553" s="15" t="s">
        <v>148</v>
      </c>
      <c r="AU553" s="15" t="s">
        <v>83</v>
      </c>
    </row>
    <row r="554" s="13" customFormat="1">
      <c r="A554" s="13"/>
      <c r="B554" s="234"/>
      <c r="C554" s="235"/>
      <c r="D554" s="229" t="s">
        <v>150</v>
      </c>
      <c r="E554" s="236" t="s">
        <v>1</v>
      </c>
      <c r="F554" s="237" t="s">
        <v>1221</v>
      </c>
      <c r="G554" s="235"/>
      <c r="H554" s="238">
        <v>20</v>
      </c>
      <c r="I554" s="239"/>
      <c r="J554" s="235"/>
      <c r="K554" s="235"/>
      <c r="L554" s="240"/>
      <c r="M554" s="241"/>
      <c r="N554" s="242"/>
      <c r="O554" s="242"/>
      <c r="P554" s="242"/>
      <c r="Q554" s="242"/>
      <c r="R554" s="242"/>
      <c r="S554" s="242"/>
      <c r="T554" s="24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4" t="s">
        <v>150</v>
      </c>
      <c r="AU554" s="244" t="s">
        <v>83</v>
      </c>
      <c r="AV554" s="13" t="s">
        <v>83</v>
      </c>
      <c r="AW554" s="13" t="s">
        <v>30</v>
      </c>
      <c r="AX554" s="13" t="s">
        <v>81</v>
      </c>
      <c r="AY554" s="244" t="s">
        <v>138</v>
      </c>
    </row>
    <row r="555" s="2" customFormat="1" ht="24.15" customHeight="1">
      <c r="A555" s="36"/>
      <c r="B555" s="37"/>
      <c r="C555" s="216" t="s">
        <v>1222</v>
      </c>
      <c r="D555" s="216" t="s">
        <v>141</v>
      </c>
      <c r="E555" s="217" t="s">
        <v>1223</v>
      </c>
      <c r="F555" s="218" t="s">
        <v>1224</v>
      </c>
      <c r="G555" s="219" t="s">
        <v>234</v>
      </c>
      <c r="H555" s="220">
        <v>2</v>
      </c>
      <c r="I555" s="221"/>
      <c r="J555" s="222">
        <f>ROUND(I555*H555,2)</f>
        <v>0</v>
      </c>
      <c r="K555" s="218" t="s">
        <v>145</v>
      </c>
      <c r="L555" s="42"/>
      <c r="M555" s="223" t="s">
        <v>1</v>
      </c>
      <c r="N555" s="224" t="s">
        <v>38</v>
      </c>
      <c r="O555" s="89"/>
      <c r="P555" s="225">
        <f>O555*H555</f>
        <v>0</v>
      </c>
      <c r="Q555" s="225">
        <v>8E-05</v>
      </c>
      <c r="R555" s="225">
        <f>Q555*H555</f>
        <v>0.00016</v>
      </c>
      <c r="S555" s="225">
        <v>0</v>
      </c>
      <c r="T555" s="226">
        <f>S555*H555</f>
        <v>0</v>
      </c>
      <c r="U555" s="36"/>
      <c r="V555" s="36"/>
      <c r="W555" s="36"/>
      <c r="X555" s="36"/>
      <c r="Y555" s="36"/>
      <c r="Z555" s="36"/>
      <c r="AA555" s="36"/>
      <c r="AB555" s="36"/>
      <c r="AC555" s="36"/>
      <c r="AD555" s="36"/>
      <c r="AE555" s="36"/>
      <c r="AR555" s="227" t="s">
        <v>223</v>
      </c>
      <c r="AT555" s="227" t="s">
        <v>141</v>
      </c>
      <c r="AU555" s="227" t="s">
        <v>83</v>
      </c>
      <c r="AY555" s="15" t="s">
        <v>138</v>
      </c>
      <c r="BE555" s="228">
        <f>IF(N555="základní",J555,0)</f>
        <v>0</v>
      </c>
      <c r="BF555" s="228">
        <f>IF(N555="snížená",J555,0)</f>
        <v>0</v>
      </c>
      <c r="BG555" s="228">
        <f>IF(N555="zákl. přenesená",J555,0)</f>
        <v>0</v>
      </c>
      <c r="BH555" s="228">
        <f>IF(N555="sníž. přenesená",J555,0)</f>
        <v>0</v>
      </c>
      <c r="BI555" s="228">
        <f>IF(N555="nulová",J555,0)</f>
        <v>0</v>
      </c>
      <c r="BJ555" s="15" t="s">
        <v>81</v>
      </c>
      <c r="BK555" s="228">
        <f>ROUND(I555*H555,2)</f>
        <v>0</v>
      </c>
      <c r="BL555" s="15" t="s">
        <v>223</v>
      </c>
      <c r="BM555" s="227" t="s">
        <v>1225</v>
      </c>
    </row>
    <row r="556" s="2" customFormat="1">
      <c r="A556" s="36"/>
      <c r="B556" s="37"/>
      <c r="C556" s="38"/>
      <c r="D556" s="229" t="s">
        <v>148</v>
      </c>
      <c r="E556" s="38"/>
      <c r="F556" s="230" t="s">
        <v>1226</v>
      </c>
      <c r="G556" s="38"/>
      <c r="H556" s="38"/>
      <c r="I556" s="231"/>
      <c r="J556" s="38"/>
      <c r="K556" s="38"/>
      <c r="L556" s="42"/>
      <c r="M556" s="232"/>
      <c r="N556" s="233"/>
      <c r="O556" s="89"/>
      <c r="P556" s="89"/>
      <c r="Q556" s="89"/>
      <c r="R556" s="89"/>
      <c r="S556" s="89"/>
      <c r="T556" s="90"/>
      <c r="U556" s="36"/>
      <c r="V556" s="36"/>
      <c r="W556" s="36"/>
      <c r="X556" s="36"/>
      <c r="Y556" s="36"/>
      <c r="Z556" s="36"/>
      <c r="AA556" s="36"/>
      <c r="AB556" s="36"/>
      <c r="AC556" s="36"/>
      <c r="AD556" s="36"/>
      <c r="AE556" s="36"/>
      <c r="AT556" s="15" t="s">
        <v>148</v>
      </c>
      <c r="AU556" s="15" t="s">
        <v>83</v>
      </c>
    </row>
    <row r="557" s="13" customFormat="1">
      <c r="A557" s="13"/>
      <c r="B557" s="234"/>
      <c r="C557" s="235"/>
      <c r="D557" s="229" t="s">
        <v>150</v>
      </c>
      <c r="E557" s="236" t="s">
        <v>1</v>
      </c>
      <c r="F557" s="237" t="s">
        <v>1227</v>
      </c>
      <c r="G557" s="235"/>
      <c r="H557" s="238">
        <v>2</v>
      </c>
      <c r="I557" s="239"/>
      <c r="J557" s="235"/>
      <c r="K557" s="235"/>
      <c r="L557" s="240"/>
      <c r="M557" s="241"/>
      <c r="N557" s="242"/>
      <c r="O557" s="242"/>
      <c r="P557" s="242"/>
      <c r="Q557" s="242"/>
      <c r="R557" s="242"/>
      <c r="S557" s="242"/>
      <c r="T557" s="24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4" t="s">
        <v>150</v>
      </c>
      <c r="AU557" s="244" t="s">
        <v>83</v>
      </c>
      <c r="AV557" s="13" t="s">
        <v>83</v>
      </c>
      <c r="AW557" s="13" t="s">
        <v>30</v>
      </c>
      <c r="AX557" s="13" t="s">
        <v>81</v>
      </c>
      <c r="AY557" s="244" t="s">
        <v>138</v>
      </c>
    </row>
    <row r="558" s="2" customFormat="1" ht="24.15" customHeight="1">
      <c r="A558" s="36"/>
      <c r="B558" s="37"/>
      <c r="C558" s="216" t="s">
        <v>1228</v>
      </c>
      <c r="D558" s="216" t="s">
        <v>141</v>
      </c>
      <c r="E558" s="217" t="s">
        <v>1229</v>
      </c>
      <c r="F558" s="218" t="s">
        <v>1230</v>
      </c>
      <c r="G558" s="219" t="s">
        <v>234</v>
      </c>
      <c r="H558" s="220">
        <v>3</v>
      </c>
      <c r="I558" s="221"/>
      <c r="J558" s="222">
        <f>ROUND(I558*H558,2)</f>
        <v>0</v>
      </c>
      <c r="K558" s="218" t="s">
        <v>145</v>
      </c>
      <c r="L558" s="42"/>
      <c r="M558" s="223" t="s">
        <v>1</v>
      </c>
      <c r="N558" s="224" t="s">
        <v>38</v>
      </c>
      <c r="O558" s="89"/>
      <c r="P558" s="225">
        <f>O558*H558</f>
        <v>0</v>
      </c>
      <c r="Q558" s="225">
        <v>0.00012</v>
      </c>
      <c r="R558" s="225">
        <f>Q558*H558</f>
        <v>0.00036</v>
      </c>
      <c r="S558" s="225">
        <v>0</v>
      </c>
      <c r="T558" s="226">
        <f>S558*H558</f>
        <v>0</v>
      </c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R558" s="227" t="s">
        <v>223</v>
      </c>
      <c r="AT558" s="227" t="s">
        <v>141</v>
      </c>
      <c r="AU558" s="227" t="s">
        <v>83</v>
      </c>
      <c r="AY558" s="15" t="s">
        <v>138</v>
      </c>
      <c r="BE558" s="228">
        <f>IF(N558="základní",J558,0)</f>
        <v>0</v>
      </c>
      <c r="BF558" s="228">
        <f>IF(N558="snížená",J558,0)</f>
        <v>0</v>
      </c>
      <c r="BG558" s="228">
        <f>IF(N558="zákl. přenesená",J558,0)</f>
        <v>0</v>
      </c>
      <c r="BH558" s="228">
        <f>IF(N558="sníž. přenesená",J558,0)</f>
        <v>0</v>
      </c>
      <c r="BI558" s="228">
        <f>IF(N558="nulová",J558,0)</f>
        <v>0</v>
      </c>
      <c r="BJ558" s="15" t="s">
        <v>81</v>
      </c>
      <c r="BK558" s="228">
        <f>ROUND(I558*H558,2)</f>
        <v>0</v>
      </c>
      <c r="BL558" s="15" t="s">
        <v>223</v>
      </c>
      <c r="BM558" s="227" t="s">
        <v>1231</v>
      </c>
    </row>
    <row r="559" s="2" customFormat="1">
      <c r="A559" s="36"/>
      <c r="B559" s="37"/>
      <c r="C559" s="38"/>
      <c r="D559" s="229" t="s">
        <v>148</v>
      </c>
      <c r="E559" s="38"/>
      <c r="F559" s="230" t="s">
        <v>1232</v>
      </c>
      <c r="G559" s="38"/>
      <c r="H559" s="38"/>
      <c r="I559" s="231"/>
      <c r="J559" s="38"/>
      <c r="K559" s="38"/>
      <c r="L559" s="42"/>
      <c r="M559" s="232"/>
      <c r="N559" s="233"/>
      <c r="O559" s="89"/>
      <c r="P559" s="89"/>
      <c r="Q559" s="89"/>
      <c r="R559" s="89"/>
      <c r="S559" s="89"/>
      <c r="T559" s="90"/>
      <c r="U559" s="36"/>
      <c r="V559" s="36"/>
      <c r="W559" s="36"/>
      <c r="X559" s="36"/>
      <c r="Y559" s="36"/>
      <c r="Z559" s="36"/>
      <c r="AA559" s="36"/>
      <c r="AB559" s="36"/>
      <c r="AC559" s="36"/>
      <c r="AD559" s="36"/>
      <c r="AE559" s="36"/>
      <c r="AT559" s="15" t="s">
        <v>148</v>
      </c>
      <c r="AU559" s="15" t="s">
        <v>83</v>
      </c>
    </row>
    <row r="560" s="13" customFormat="1">
      <c r="A560" s="13"/>
      <c r="B560" s="234"/>
      <c r="C560" s="235"/>
      <c r="D560" s="229" t="s">
        <v>150</v>
      </c>
      <c r="E560" s="236" t="s">
        <v>1</v>
      </c>
      <c r="F560" s="237" t="s">
        <v>1203</v>
      </c>
      <c r="G560" s="235"/>
      <c r="H560" s="238">
        <v>3</v>
      </c>
      <c r="I560" s="239"/>
      <c r="J560" s="235"/>
      <c r="K560" s="235"/>
      <c r="L560" s="240"/>
      <c r="M560" s="241"/>
      <c r="N560" s="242"/>
      <c r="O560" s="242"/>
      <c r="P560" s="242"/>
      <c r="Q560" s="242"/>
      <c r="R560" s="242"/>
      <c r="S560" s="242"/>
      <c r="T560" s="24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4" t="s">
        <v>150</v>
      </c>
      <c r="AU560" s="244" t="s">
        <v>83</v>
      </c>
      <c r="AV560" s="13" t="s">
        <v>83</v>
      </c>
      <c r="AW560" s="13" t="s">
        <v>30</v>
      </c>
      <c r="AX560" s="13" t="s">
        <v>81</v>
      </c>
      <c r="AY560" s="244" t="s">
        <v>138</v>
      </c>
    </row>
    <row r="561" s="12" customFormat="1" ht="22.8" customHeight="1">
      <c r="A561" s="12"/>
      <c r="B561" s="200"/>
      <c r="C561" s="201"/>
      <c r="D561" s="202" t="s">
        <v>72</v>
      </c>
      <c r="E561" s="214" t="s">
        <v>1233</v>
      </c>
      <c r="F561" s="214" t="s">
        <v>1234</v>
      </c>
      <c r="G561" s="201"/>
      <c r="H561" s="201"/>
      <c r="I561" s="204"/>
      <c r="J561" s="215">
        <f>BK561</f>
        <v>0</v>
      </c>
      <c r="K561" s="201"/>
      <c r="L561" s="206"/>
      <c r="M561" s="207"/>
      <c r="N561" s="208"/>
      <c r="O561" s="208"/>
      <c r="P561" s="209">
        <f>SUM(P562:P569)</f>
        <v>0</v>
      </c>
      <c r="Q561" s="208"/>
      <c r="R561" s="209">
        <f>SUM(R562:R569)</f>
        <v>0.0158125</v>
      </c>
      <c r="S561" s="208"/>
      <c r="T561" s="210">
        <f>SUM(T562:T569)</f>
        <v>0.00135</v>
      </c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R561" s="211" t="s">
        <v>83</v>
      </c>
      <c r="AT561" s="212" t="s">
        <v>72</v>
      </c>
      <c r="AU561" s="212" t="s">
        <v>81</v>
      </c>
      <c r="AY561" s="211" t="s">
        <v>138</v>
      </c>
      <c r="BK561" s="213">
        <f>SUM(BK562:BK569)</f>
        <v>0</v>
      </c>
    </row>
    <row r="562" s="2" customFormat="1" ht="16.5" customHeight="1">
      <c r="A562" s="36"/>
      <c r="B562" s="37"/>
      <c r="C562" s="216" t="s">
        <v>1235</v>
      </c>
      <c r="D562" s="216" t="s">
        <v>141</v>
      </c>
      <c r="E562" s="217" t="s">
        <v>1236</v>
      </c>
      <c r="F562" s="218" t="s">
        <v>1237</v>
      </c>
      <c r="G562" s="219" t="s">
        <v>156</v>
      </c>
      <c r="H562" s="220">
        <v>45</v>
      </c>
      <c r="I562" s="221"/>
      <c r="J562" s="222">
        <f>ROUND(I562*H562,2)</f>
        <v>0</v>
      </c>
      <c r="K562" s="218" t="s">
        <v>145</v>
      </c>
      <c r="L562" s="42"/>
      <c r="M562" s="223" t="s">
        <v>1</v>
      </c>
      <c r="N562" s="224" t="s">
        <v>38</v>
      </c>
      <c r="O562" s="89"/>
      <c r="P562" s="225">
        <f>O562*H562</f>
        <v>0</v>
      </c>
      <c r="Q562" s="225">
        <v>0</v>
      </c>
      <c r="R562" s="225">
        <f>Q562*H562</f>
        <v>0</v>
      </c>
      <c r="S562" s="225">
        <v>3E-05</v>
      </c>
      <c r="T562" s="226">
        <f>S562*H562</f>
        <v>0.00135</v>
      </c>
      <c r="U562" s="36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  <c r="AR562" s="227" t="s">
        <v>223</v>
      </c>
      <c r="AT562" s="227" t="s">
        <v>141</v>
      </c>
      <c r="AU562" s="227" t="s">
        <v>83</v>
      </c>
      <c r="AY562" s="15" t="s">
        <v>138</v>
      </c>
      <c r="BE562" s="228">
        <f>IF(N562="základní",J562,0)</f>
        <v>0</v>
      </c>
      <c r="BF562" s="228">
        <f>IF(N562="snížená",J562,0)</f>
        <v>0</v>
      </c>
      <c r="BG562" s="228">
        <f>IF(N562="zákl. přenesená",J562,0)</f>
        <v>0</v>
      </c>
      <c r="BH562" s="228">
        <f>IF(N562="sníž. přenesená",J562,0)</f>
        <v>0</v>
      </c>
      <c r="BI562" s="228">
        <f>IF(N562="nulová",J562,0)</f>
        <v>0</v>
      </c>
      <c r="BJ562" s="15" t="s">
        <v>81</v>
      </c>
      <c r="BK562" s="228">
        <f>ROUND(I562*H562,2)</f>
        <v>0</v>
      </c>
      <c r="BL562" s="15" t="s">
        <v>223</v>
      </c>
      <c r="BM562" s="227" t="s">
        <v>1238</v>
      </c>
    </row>
    <row r="563" s="2" customFormat="1" ht="16.5" customHeight="1">
      <c r="A563" s="36"/>
      <c r="B563" s="37"/>
      <c r="C563" s="245" t="s">
        <v>1239</v>
      </c>
      <c r="D563" s="245" t="s">
        <v>242</v>
      </c>
      <c r="E563" s="246" t="s">
        <v>1240</v>
      </c>
      <c r="F563" s="247" t="s">
        <v>1241</v>
      </c>
      <c r="G563" s="248" t="s">
        <v>156</v>
      </c>
      <c r="H563" s="249">
        <v>47.25</v>
      </c>
      <c r="I563" s="250"/>
      <c r="J563" s="251">
        <f>ROUND(I563*H563,2)</f>
        <v>0</v>
      </c>
      <c r="K563" s="247" t="s">
        <v>145</v>
      </c>
      <c r="L563" s="252"/>
      <c r="M563" s="253" t="s">
        <v>1</v>
      </c>
      <c r="N563" s="254" t="s">
        <v>38</v>
      </c>
      <c r="O563" s="89"/>
      <c r="P563" s="225">
        <f>O563*H563</f>
        <v>0</v>
      </c>
      <c r="Q563" s="225">
        <v>0.00025</v>
      </c>
      <c r="R563" s="225">
        <f>Q563*H563</f>
        <v>0.0118125</v>
      </c>
      <c r="S563" s="225">
        <v>0</v>
      </c>
      <c r="T563" s="226">
        <f>S563*H563</f>
        <v>0</v>
      </c>
      <c r="U563" s="36"/>
      <c r="V563" s="36"/>
      <c r="W563" s="36"/>
      <c r="X563" s="36"/>
      <c r="Y563" s="36"/>
      <c r="Z563" s="36"/>
      <c r="AA563" s="36"/>
      <c r="AB563" s="36"/>
      <c r="AC563" s="36"/>
      <c r="AD563" s="36"/>
      <c r="AE563" s="36"/>
      <c r="AR563" s="227" t="s">
        <v>245</v>
      </c>
      <c r="AT563" s="227" t="s">
        <v>242</v>
      </c>
      <c r="AU563" s="227" t="s">
        <v>83</v>
      </c>
      <c r="AY563" s="15" t="s">
        <v>138</v>
      </c>
      <c r="BE563" s="228">
        <f>IF(N563="základní",J563,0)</f>
        <v>0</v>
      </c>
      <c r="BF563" s="228">
        <f>IF(N563="snížená",J563,0)</f>
        <v>0</v>
      </c>
      <c r="BG563" s="228">
        <f>IF(N563="zákl. přenesená",J563,0)</f>
        <v>0</v>
      </c>
      <c r="BH563" s="228">
        <f>IF(N563="sníž. přenesená",J563,0)</f>
        <v>0</v>
      </c>
      <c r="BI563" s="228">
        <f>IF(N563="nulová",J563,0)</f>
        <v>0</v>
      </c>
      <c r="BJ563" s="15" t="s">
        <v>81</v>
      </c>
      <c r="BK563" s="228">
        <f>ROUND(I563*H563,2)</f>
        <v>0</v>
      </c>
      <c r="BL563" s="15" t="s">
        <v>223</v>
      </c>
      <c r="BM563" s="227" t="s">
        <v>1242</v>
      </c>
    </row>
    <row r="564" s="13" customFormat="1">
      <c r="A564" s="13"/>
      <c r="B564" s="234"/>
      <c r="C564" s="235"/>
      <c r="D564" s="229" t="s">
        <v>150</v>
      </c>
      <c r="E564" s="235"/>
      <c r="F564" s="237" t="s">
        <v>1243</v>
      </c>
      <c r="G564" s="235"/>
      <c r="H564" s="238">
        <v>47.25</v>
      </c>
      <c r="I564" s="239"/>
      <c r="J564" s="235"/>
      <c r="K564" s="235"/>
      <c r="L564" s="240"/>
      <c r="M564" s="241"/>
      <c r="N564" s="242"/>
      <c r="O564" s="242"/>
      <c r="P564" s="242"/>
      <c r="Q564" s="242"/>
      <c r="R564" s="242"/>
      <c r="S564" s="242"/>
      <c r="T564" s="24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4" t="s">
        <v>150</v>
      </c>
      <c r="AU564" s="244" t="s">
        <v>83</v>
      </c>
      <c r="AV564" s="13" t="s">
        <v>83</v>
      </c>
      <c r="AW564" s="13" t="s">
        <v>4</v>
      </c>
      <c r="AX564" s="13" t="s">
        <v>81</v>
      </c>
      <c r="AY564" s="244" t="s">
        <v>138</v>
      </c>
    </row>
    <row r="565" s="2" customFormat="1" ht="24.15" customHeight="1">
      <c r="A565" s="36"/>
      <c r="B565" s="37"/>
      <c r="C565" s="216" t="s">
        <v>1244</v>
      </c>
      <c r="D565" s="216" t="s">
        <v>141</v>
      </c>
      <c r="E565" s="217" t="s">
        <v>1245</v>
      </c>
      <c r="F565" s="218" t="s">
        <v>1246</v>
      </c>
      <c r="G565" s="219" t="s">
        <v>156</v>
      </c>
      <c r="H565" s="220">
        <v>8</v>
      </c>
      <c r="I565" s="221"/>
      <c r="J565" s="222">
        <f>ROUND(I565*H565,2)</f>
        <v>0</v>
      </c>
      <c r="K565" s="218" t="s">
        <v>145</v>
      </c>
      <c r="L565" s="42"/>
      <c r="M565" s="223" t="s">
        <v>1</v>
      </c>
      <c r="N565" s="224" t="s">
        <v>38</v>
      </c>
      <c r="O565" s="89"/>
      <c r="P565" s="225">
        <f>O565*H565</f>
        <v>0</v>
      </c>
      <c r="Q565" s="225">
        <v>0.00021</v>
      </c>
      <c r="R565" s="225">
        <f>Q565*H565</f>
        <v>0.00168</v>
      </c>
      <c r="S565" s="225">
        <v>0</v>
      </c>
      <c r="T565" s="226">
        <f>S565*H565</f>
        <v>0</v>
      </c>
      <c r="U565" s="36"/>
      <c r="V565" s="36"/>
      <c r="W565" s="36"/>
      <c r="X565" s="36"/>
      <c r="Y565" s="36"/>
      <c r="Z565" s="36"/>
      <c r="AA565" s="36"/>
      <c r="AB565" s="36"/>
      <c r="AC565" s="36"/>
      <c r="AD565" s="36"/>
      <c r="AE565" s="36"/>
      <c r="AR565" s="227" t="s">
        <v>223</v>
      </c>
      <c r="AT565" s="227" t="s">
        <v>141</v>
      </c>
      <c r="AU565" s="227" t="s">
        <v>83</v>
      </c>
      <c r="AY565" s="15" t="s">
        <v>138</v>
      </c>
      <c r="BE565" s="228">
        <f>IF(N565="základní",J565,0)</f>
        <v>0</v>
      </c>
      <c r="BF565" s="228">
        <f>IF(N565="snížená",J565,0)</f>
        <v>0</v>
      </c>
      <c r="BG565" s="228">
        <f>IF(N565="zákl. přenesená",J565,0)</f>
        <v>0</v>
      </c>
      <c r="BH565" s="228">
        <f>IF(N565="sníž. přenesená",J565,0)</f>
        <v>0</v>
      </c>
      <c r="BI565" s="228">
        <f>IF(N565="nulová",J565,0)</f>
        <v>0</v>
      </c>
      <c r="BJ565" s="15" t="s">
        <v>81</v>
      </c>
      <c r="BK565" s="228">
        <f>ROUND(I565*H565,2)</f>
        <v>0</v>
      </c>
      <c r="BL565" s="15" t="s">
        <v>223</v>
      </c>
      <c r="BM565" s="227" t="s">
        <v>1247</v>
      </c>
    </row>
    <row r="566" s="2" customFormat="1">
      <c r="A566" s="36"/>
      <c r="B566" s="37"/>
      <c r="C566" s="38"/>
      <c r="D566" s="229" t="s">
        <v>148</v>
      </c>
      <c r="E566" s="38"/>
      <c r="F566" s="230" t="s">
        <v>1248</v>
      </c>
      <c r="G566" s="38"/>
      <c r="H566" s="38"/>
      <c r="I566" s="231"/>
      <c r="J566" s="38"/>
      <c r="K566" s="38"/>
      <c r="L566" s="42"/>
      <c r="M566" s="232"/>
      <c r="N566" s="233"/>
      <c r="O566" s="89"/>
      <c r="P566" s="89"/>
      <c r="Q566" s="89"/>
      <c r="R566" s="89"/>
      <c r="S566" s="89"/>
      <c r="T566" s="90"/>
      <c r="U566" s="36"/>
      <c r="V566" s="36"/>
      <c r="W566" s="36"/>
      <c r="X566" s="36"/>
      <c r="Y566" s="36"/>
      <c r="Z566" s="36"/>
      <c r="AA566" s="36"/>
      <c r="AB566" s="36"/>
      <c r="AC566" s="36"/>
      <c r="AD566" s="36"/>
      <c r="AE566" s="36"/>
      <c r="AT566" s="15" t="s">
        <v>148</v>
      </c>
      <c r="AU566" s="15" t="s">
        <v>83</v>
      </c>
    </row>
    <row r="567" s="2" customFormat="1" ht="24.15" customHeight="1">
      <c r="A567" s="36"/>
      <c r="B567" s="37"/>
      <c r="C567" s="216" t="s">
        <v>1249</v>
      </c>
      <c r="D567" s="216" t="s">
        <v>141</v>
      </c>
      <c r="E567" s="217" t="s">
        <v>1250</v>
      </c>
      <c r="F567" s="218" t="s">
        <v>1251</v>
      </c>
      <c r="G567" s="219" t="s">
        <v>156</v>
      </c>
      <c r="H567" s="220">
        <v>8</v>
      </c>
      <c r="I567" s="221"/>
      <c r="J567" s="222">
        <f>ROUND(I567*H567,2)</f>
        <v>0</v>
      </c>
      <c r="K567" s="218" t="s">
        <v>145</v>
      </c>
      <c r="L567" s="42"/>
      <c r="M567" s="223" t="s">
        <v>1</v>
      </c>
      <c r="N567" s="224" t="s">
        <v>38</v>
      </c>
      <c r="O567" s="89"/>
      <c r="P567" s="225">
        <f>O567*H567</f>
        <v>0</v>
      </c>
      <c r="Q567" s="225">
        <v>0.00029</v>
      </c>
      <c r="R567" s="225">
        <f>Q567*H567</f>
        <v>0.00232</v>
      </c>
      <c r="S567" s="225">
        <v>0</v>
      </c>
      <c r="T567" s="226">
        <f>S567*H567</f>
        <v>0</v>
      </c>
      <c r="U567" s="36"/>
      <c r="V567" s="36"/>
      <c r="W567" s="36"/>
      <c r="X567" s="36"/>
      <c r="Y567" s="36"/>
      <c r="Z567" s="36"/>
      <c r="AA567" s="36"/>
      <c r="AB567" s="36"/>
      <c r="AC567" s="36"/>
      <c r="AD567" s="36"/>
      <c r="AE567" s="36"/>
      <c r="AR567" s="227" t="s">
        <v>223</v>
      </c>
      <c r="AT567" s="227" t="s">
        <v>141</v>
      </c>
      <c r="AU567" s="227" t="s">
        <v>83</v>
      </c>
      <c r="AY567" s="15" t="s">
        <v>138</v>
      </c>
      <c r="BE567" s="228">
        <f>IF(N567="základní",J567,0)</f>
        <v>0</v>
      </c>
      <c r="BF567" s="228">
        <f>IF(N567="snížená",J567,0)</f>
        <v>0</v>
      </c>
      <c r="BG567" s="228">
        <f>IF(N567="zákl. přenesená",J567,0)</f>
        <v>0</v>
      </c>
      <c r="BH567" s="228">
        <f>IF(N567="sníž. přenesená",J567,0)</f>
        <v>0</v>
      </c>
      <c r="BI567" s="228">
        <f>IF(N567="nulová",J567,0)</f>
        <v>0</v>
      </c>
      <c r="BJ567" s="15" t="s">
        <v>81</v>
      </c>
      <c r="BK567" s="228">
        <f>ROUND(I567*H567,2)</f>
        <v>0</v>
      </c>
      <c r="BL567" s="15" t="s">
        <v>223</v>
      </c>
      <c r="BM567" s="227" t="s">
        <v>1252</v>
      </c>
    </row>
    <row r="568" s="2" customFormat="1">
      <c r="A568" s="36"/>
      <c r="B568" s="37"/>
      <c r="C568" s="38"/>
      <c r="D568" s="229" t="s">
        <v>148</v>
      </c>
      <c r="E568" s="38"/>
      <c r="F568" s="230" t="s">
        <v>1248</v>
      </c>
      <c r="G568" s="38"/>
      <c r="H568" s="38"/>
      <c r="I568" s="231"/>
      <c r="J568" s="38"/>
      <c r="K568" s="38"/>
      <c r="L568" s="42"/>
      <c r="M568" s="232"/>
      <c r="N568" s="233"/>
      <c r="O568" s="89"/>
      <c r="P568" s="89"/>
      <c r="Q568" s="89"/>
      <c r="R568" s="89"/>
      <c r="S568" s="89"/>
      <c r="T568" s="90"/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T568" s="15" t="s">
        <v>148</v>
      </c>
      <c r="AU568" s="15" t="s">
        <v>83</v>
      </c>
    </row>
    <row r="569" s="2" customFormat="1" ht="24.15" customHeight="1">
      <c r="A569" s="36"/>
      <c r="B569" s="37"/>
      <c r="C569" s="216" t="s">
        <v>1253</v>
      </c>
      <c r="D569" s="216" t="s">
        <v>141</v>
      </c>
      <c r="E569" s="217" t="s">
        <v>1254</v>
      </c>
      <c r="F569" s="218" t="s">
        <v>1255</v>
      </c>
      <c r="G569" s="219" t="s">
        <v>156</v>
      </c>
      <c r="H569" s="220">
        <v>8</v>
      </c>
      <c r="I569" s="221"/>
      <c r="J569" s="222">
        <f>ROUND(I569*H569,2)</f>
        <v>0</v>
      </c>
      <c r="K569" s="218" t="s">
        <v>145</v>
      </c>
      <c r="L569" s="42"/>
      <c r="M569" s="223" t="s">
        <v>1</v>
      </c>
      <c r="N569" s="224" t="s">
        <v>38</v>
      </c>
      <c r="O569" s="89"/>
      <c r="P569" s="225">
        <f>O569*H569</f>
        <v>0</v>
      </c>
      <c r="Q569" s="225">
        <v>0</v>
      </c>
      <c r="R569" s="225">
        <f>Q569*H569</f>
        <v>0</v>
      </c>
      <c r="S569" s="225">
        <v>0</v>
      </c>
      <c r="T569" s="226">
        <f>S569*H569</f>
        <v>0</v>
      </c>
      <c r="U569" s="36"/>
      <c r="V569" s="36"/>
      <c r="W569" s="36"/>
      <c r="X569" s="36"/>
      <c r="Y569" s="36"/>
      <c r="Z569" s="36"/>
      <c r="AA569" s="36"/>
      <c r="AB569" s="36"/>
      <c r="AC569" s="36"/>
      <c r="AD569" s="36"/>
      <c r="AE569" s="36"/>
      <c r="AR569" s="227" t="s">
        <v>223</v>
      </c>
      <c r="AT569" s="227" t="s">
        <v>141</v>
      </c>
      <c r="AU569" s="227" t="s">
        <v>83</v>
      </c>
      <c r="AY569" s="15" t="s">
        <v>138</v>
      </c>
      <c r="BE569" s="228">
        <f>IF(N569="základní",J569,0)</f>
        <v>0</v>
      </c>
      <c r="BF569" s="228">
        <f>IF(N569="snížená",J569,0)</f>
        <v>0</v>
      </c>
      <c r="BG569" s="228">
        <f>IF(N569="zákl. přenesená",J569,0)</f>
        <v>0</v>
      </c>
      <c r="BH569" s="228">
        <f>IF(N569="sníž. přenesená",J569,0)</f>
        <v>0</v>
      </c>
      <c r="BI569" s="228">
        <f>IF(N569="nulová",J569,0)</f>
        <v>0</v>
      </c>
      <c r="BJ569" s="15" t="s">
        <v>81</v>
      </c>
      <c r="BK569" s="228">
        <f>ROUND(I569*H569,2)</f>
        <v>0</v>
      </c>
      <c r="BL569" s="15" t="s">
        <v>223</v>
      </c>
      <c r="BM569" s="227" t="s">
        <v>1256</v>
      </c>
    </row>
    <row r="570" s="12" customFormat="1" ht="25.92" customHeight="1">
      <c r="A570" s="12"/>
      <c r="B570" s="200"/>
      <c r="C570" s="201"/>
      <c r="D570" s="202" t="s">
        <v>72</v>
      </c>
      <c r="E570" s="203" t="s">
        <v>1257</v>
      </c>
      <c r="F570" s="203" t="s">
        <v>1258</v>
      </c>
      <c r="G570" s="201"/>
      <c r="H570" s="201"/>
      <c r="I570" s="204"/>
      <c r="J570" s="205">
        <f>BK570</f>
        <v>0</v>
      </c>
      <c r="K570" s="201"/>
      <c r="L570" s="206"/>
      <c r="M570" s="207"/>
      <c r="N570" s="208"/>
      <c r="O570" s="208"/>
      <c r="P570" s="209">
        <f>SUM(P571:P583)</f>
        <v>0</v>
      </c>
      <c r="Q570" s="208"/>
      <c r="R570" s="209">
        <f>SUM(R571:R583)</f>
        <v>0</v>
      </c>
      <c r="S570" s="208"/>
      <c r="T570" s="210">
        <f>SUM(T571:T583)</f>
        <v>0</v>
      </c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R570" s="211" t="s">
        <v>146</v>
      </c>
      <c r="AT570" s="212" t="s">
        <v>72</v>
      </c>
      <c r="AU570" s="212" t="s">
        <v>73</v>
      </c>
      <c r="AY570" s="211" t="s">
        <v>138</v>
      </c>
      <c r="BK570" s="213">
        <f>SUM(BK571:BK583)</f>
        <v>0</v>
      </c>
    </row>
    <row r="571" s="2" customFormat="1" ht="16.5" customHeight="1">
      <c r="A571" s="36"/>
      <c r="B571" s="37"/>
      <c r="C571" s="216" t="s">
        <v>1259</v>
      </c>
      <c r="D571" s="216" t="s">
        <v>141</v>
      </c>
      <c r="E571" s="217" t="s">
        <v>1260</v>
      </c>
      <c r="F571" s="218" t="s">
        <v>1261</v>
      </c>
      <c r="G571" s="219" t="s">
        <v>1262</v>
      </c>
      <c r="H571" s="220">
        <v>8</v>
      </c>
      <c r="I571" s="221"/>
      <c r="J571" s="222">
        <f>ROUND(I571*H571,2)</f>
        <v>0</v>
      </c>
      <c r="K571" s="218" t="s">
        <v>1</v>
      </c>
      <c r="L571" s="42"/>
      <c r="M571" s="223" t="s">
        <v>1</v>
      </c>
      <c r="N571" s="224" t="s">
        <v>38</v>
      </c>
      <c r="O571" s="89"/>
      <c r="P571" s="225">
        <f>O571*H571</f>
        <v>0</v>
      </c>
      <c r="Q571" s="225">
        <v>0</v>
      </c>
      <c r="R571" s="225">
        <f>Q571*H571</f>
        <v>0</v>
      </c>
      <c r="S571" s="225">
        <v>0</v>
      </c>
      <c r="T571" s="226">
        <f>S571*H571</f>
        <v>0</v>
      </c>
      <c r="U571" s="36"/>
      <c r="V571" s="36"/>
      <c r="W571" s="36"/>
      <c r="X571" s="36"/>
      <c r="Y571" s="36"/>
      <c r="Z571" s="36"/>
      <c r="AA571" s="36"/>
      <c r="AB571" s="36"/>
      <c r="AC571" s="36"/>
      <c r="AD571" s="36"/>
      <c r="AE571" s="36"/>
      <c r="AR571" s="227" t="s">
        <v>223</v>
      </c>
      <c r="AT571" s="227" t="s">
        <v>141</v>
      </c>
      <c r="AU571" s="227" t="s">
        <v>81</v>
      </c>
      <c r="AY571" s="15" t="s">
        <v>138</v>
      </c>
      <c r="BE571" s="228">
        <f>IF(N571="základní",J571,0)</f>
        <v>0</v>
      </c>
      <c r="BF571" s="228">
        <f>IF(N571="snížená",J571,0)</f>
        <v>0</v>
      </c>
      <c r="BG571" s="228">
        <f>IF(N571="zákl. přenesená",J571,0)</f>
        <v>0</v>
      </c>
      <c r="BH571" s="228">
        <f>IF(N571="sníž. přenesená",J571,0)</f>
        <v>0</v>
      </c>
      <c r="BI571" s="228">
        <f>IF(N571="nulová",J571,0)</f>
        <v>0</v>
      </c>
      <c r="BJ571" s="15" t="s">
        <v>81</v>
      </c>
      <c r="BK571" s="228">
        <f>ROUND(I571*H571,2)</f>
        <v>0</v>
      </c>
      <c r="BL571" s="15" t="s">
        <v>223</v>
      </c>
      <c r="BM571" s="227" t="s">
        <v>1263</v>
      </c>
    </row>
    <row r="572" s="2" customFormat="1" ht="16.5" customHeight="1">
      <c r="A572" s="36"/>
      <c r="B572" s="37"/>
      <c r="C572" s="216" t="s">
        <v>1264</v>
      </c>
      <c r="D572" s="216" t="s">
        <v>141</v>
      </c>
      <c r="E572" s="217" t="s">
        <v>1265</v>
      </c>
      <c r="F572" s="218" t="s">
        <v>1266</v>
      </c>
      <c r="G572" s="219" t="s">
        <v>1262</v>
      </c>
      <c r="H572" s="220">
        <v>8</v>
      </c>
      <c r="I572" s="221"/>
      <c r="J572" s="222">
        <f>ROUND(I572*H572,2)</f>
        <v>0</v>
      </c>
      <c r="K572" s="218" t="s">
        <v>1</v>
      </c>
      <c r="L572" s="42"/>
      <c r="M572" s="223" t="s">
        <v>1</v>
      </c>
      <c r="N572" s="224" t="s">
        <v>38</v>
      </c>
      <c r="O572" s="89"/>
      <c r="P572" s="225">
        <f>O572*H572</f>
        <v>0</v>
      </c>
      <c r="Q572" s="225">
        <v>0</v>
      </c>
      <c r="R572" s="225">
        <f>Q572*H572</f>
        <v>0</v>
      </c>
      <c r="S572" s="225">
        <v>0</v>
      </c>
      <c r="T572" s="226">
        <f>S572*H572</f>
        <v>0</v>
      </c>
      <c r="U572" s="36"/>
      <c r="V572" s="36"/>
      <c r="W572" s="36"/>
      <c r="X572" s="36"/>
      <c r="Y572" s="36"/>
      <c r="Z572" s="36"/>
      <c r="AA572" s="36"/>
      <c r="AB572" s="36"/>
      <c r="AC572" s="36"/>
      <c r="AD572" s="36"/>
      <c r="AE572" s="36"/>
      <c r="AR572" s="227" t="s">
        <v>223</v>
      </c>
      <c r="AT572" s="227" t="s">
        <v>141</v>
      </c>
      <c r="AU572" s="227" t="s">
        <v>81</v>
      </c>
      <c r="AY572" s="15" t="s">
        <v>138</v>
      </c>
      <c r="BE572" s="228">
        <f>IF(N572="základní",J572,0)</f>
        <v>0</v>
      </c>
      <c r="BF572" s="228">
        <f>IF(N572="snížená",J572,0)</f>
        <v>0</v>
      </c>
      <c r="BG572" s="228">
        <f>IF(N572="zákl. přenesená",J572,0)</f>
        <v>0</v>
      </c>
      <c r="BH572" s="228">
        <f>IF(N572="sníž. přenesená",J572,0)</f>
        <v>0</v>
      </c>
      <c r="BI572" s="228">
        <f>IF(N572="nulová",J572,0)</f>
        <v>0</v>
      </c>
      <c r="BJ572" s="15" t="s">
        <v>81</v>
      </c>
      <c r="BK572" s="228">
        <f>ROUND(I572*H572,2)</f>
        <v>0</v>
      </c>
      <c r="BL572" s="15" t="s">
        <v>223</v>
      </c>
      <c r="BM572" s="227" t="s">
        <v>1267</v>
      </c>
    </row>
    <row r="573" s="2" customFormat="1" ht="16.5" customHeight="1">
      <c r="A573" s="36"/>
      <c r="B573" s="37"/>
      <c r="C573" s="216" t="s">
        <v>1268</v>
      </c>
      <c r="D573" s="216" t="s">
        <v>141</v>
      </c>
      <c r="E573" s="217" t="s">
        <v>1269</v>
      </c>
      <c r="F573" s="218" t="s">
        <v>1270</v>
      </c>
      <c r="G573" s="219" t="s">
        <v>468</v>
      </c>
      <c r="H573" s="220">
        <v>2</v>
      </c>
      <c r="I573" s="221"/>
      <c r="J573" s="222">
        <f>ROUND(I573*H573,2)</f>
        <v>0</v>
      </c>
      <c r="K573" s="218" t="s">
        <v>1</v>
      </c>
      <c r="L573" s="42"/>
      <c r="M573" s="223" t="s">
        <v>1</v>
      </c>
      <c r="N573" s="224" t="s">
        <v>38</v>
      </c>
      <c r="O573" s="89"/>
      <c r="P573" s="225">
        <f>O573*H573</f>
        <v>0</v>
      </c>
      <c r="Q573" s="225">
        <v>0</v>
      </c>
      <c r="R573" s="225">
        <f>Q573*H573</f>
        <v>0</v>
      </c>
      <c r="S573" s="225">
        <v>0</v>
      </c>
      <c r="T573" s="226">
        <f>S573*H573</f>
        <v>0</v>
      </c>
      <c r="U573" s="36"/>
      <c r="V573" s="36"/>
      <c r="W573" s="36"/>
      <c r="X573" s="36"/>
      <c r="Y573" s="36"/>
      <c r="Z573" s="36"/>
      <c r="AA573" s="36"/>
      <c r="AB573" s="36"/>
      <c r="AC573" s="36"/>
      <c r="AD573" s="36"/>
      <c r="AE573" s="36"/>
      <c r="AR573" s="227" t="s">
        <v>223</v>
      </c>
      <c r="AT573" s="227" t="s">
        <v>141</v>
      </c>
      <c r="AU573" s="227" t="s">
        <v>81</v>
      </c>
      <c r="AY573" s="15" t="s">
        <v>138</v>
      </c>
      <c r="BE573" s="228">
        <f>IF(N573="základní",J573,0)</f>
        <v>0</v>
      </c>
      <c r="BF573" s="228">
        <f>IF(N573="snížená",J573,0)</f>
        <v>0</v>
      </c>
      <c r="BG573" s="228">
        <f>IF(N573="zákl. přenesená",J573,0)</f>
        <v>0</v>
      </c>
      <c r="BH573" s="228">
        <f>IF(N573="sníž. přenesená",J573,0)</f>
        <v>0</v>
      </c>
      <c r="BI573" s="228">
        <f>IF(N573="nulová",J573,0)</f>
        <v>0</v>
      </c>
      <c r="BJ573" s="15" t="s">
        <v>81</v>
      </c>
      <c r="BK573" s="228">
        <f>ROUND(I573*H573,2)</f>
        <v>0</v>
      </c>
      <c r="BL573" s="15" t="s">
        <v>223</v>
      </c>
      <c r="BM573" s="227" t="s">
        <v>1271</v>
      </c>
    </row>
    <row r="574" s="2" customFormat="1" ht="16.5" customHeight="1">
      <c r="A574" s="36"/>
      <c r="B574" s="37"/>
      <c r="C574" s="216" t="s">
        <v>1272</v>
      </c>
      <c r="D574" s="216" t="s">
        <v>141</v>
      </c>
      <c r="E574" s="217" t="s">
        <v>1273</v>
      </c>
      <c r="F574" s="218" t="s">
        <v>1274</v>
      </c>
      <c r="G574" s="219" t="s">
        <v>468</v>
      </c>
      <c r="H574" s="220">
        <v>1</v>
      </c>
      <c r="I574" s="221"/>
      <c r="J574" s="222">
        <f>ROUND(I574*H574,2)</f>
        <v>0</v>
      </c>
      <c r="K574" s="218" t="s">
        <v>1</v>
      </c>
      <c r="L574" s="42"/>
      <c r="M574" s="223" t="s">
        <v>1</v>
      </c>
      <c r="N574" s="224" t="s">
        <v>38</v>
      </c>
      <c r="O574" s="89"/>
      <c r="P574" s="225">
        <f>O574*H574</f>
        <v>0</v>
      </c>
      <c r="Q574" s="225">
        <v>0</v>
      </c>
      <c r="R574" s="225">
        <f>Q574*H574</f>
        <v>0</v>
      </c>
      <c r="S574" s="225">
        <v>0</v>
      </c>
      <c r="T574" s="226">
        <f>S574*H574</f>
        <v>0</v>
      </c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R574" s="227" t="s">
        <v>223</v>
      </c>
      <c r="AT574" s="227" t="s">
        <v>141</v>
      </c>
      <c r="AU574" s="227" t="s">
        <v>81</v>
      </c>
      <c r="AY574" s="15" t="s">
        <v>138</v>
      </c>
      <c r="BE574" s="228">
        <f>IF(N574="základní",J574,0)</f>
        <v>0</v>
      </c>
      <c r="BF574" s="228">
        <f>IF(N574="snížená",J574,0)</f>
        <v>0</v>
      </c>
      <c r="BG574" s="228">
        <f>IF(N574="zákl. přenesená",J574,0)</f>
        <v>0</v>
      </c>
      <c r="BH574" s="228">
        <f>IF(N574="sníž. přenesená",J574,0)</f>
        <v>0</v>
      </c>
      <c r="BI574" s="228">
        <f>IF(N574="nulová",J574,0)</f>
        <v>0</v>
      </c>
      <c r="BJ574" s="15" t="s">
        <v>81</v>
      </c>
      <c r="BK574" s="228">
        <f>ROUND(I574*H574,2)</f>
        <v>0</v>
      </c>
      <c r="BL574" s="15" t="s">
        <v>223</v>
      </c>
      <c r="BM574" s="227" t="s">
        <v>1275</v>
      </c>
    </row>
    <row r="575" s="2" customFormat="1" ht="16.5" customHeight="1">
      <c r="A575" s="36"/>
      <c r="B575" s="37"/>
      <c r="C575" s="216" t="s">
        <v>1276</v>
      </c>
      <c r="D575" s="216" t="s">
        <v>141</v>
      </c>
      <c r="E575" s="217" t="s">
        <v>1277</v>
      </c>
      <c r="F575" s="218" t="s">
        <v>1278</v>
      </c>
      <c r="G575" s="219" t="s">
        <v>468</v>
      </c>
      <c r="H575" s="220">
        <v>4</v>
      </c>
      <c r="I575" s="221"/>
      <c r="J575" s="222">
        <f>ROUND(I575*H575,2)</f>
        <v>0</v>
      </c>
      <c r="K575" s="218" t="s">
        <v>1</v>
      </c>
      <c r="L575" s="42"/>
      <c r="M575" s="223" t="s">
        <v>1</v>
      </c>
      <c r="N575" s="224" t="s">
        <v>38</v>
      </c>
      <c r="O575" s="89"/>
      <c r="P575" s="225">
        <f>O575*H575</f>
        <v>0</v>
      </c>
      <c r="Q575" s="225">
        <v>0</v>
      </c>
      <c r="R575" s="225">
        <f>Q575*H575</f>
        <v>0</v>
      </c>
      <c r="S575" s="225">
        <v>0</v>
      </c>
      <c r="T575" s="226">
        <f>S575*H575</f>
        <v>0</v>
      </c>
      <c r="U575" s="36"/>
      <c r="V575" s="36"/>
      <c r="W575" s="36"/>
      <c r="X575" s="36"/>
      <c r="Y575" s="36"/>
      <c r="Z575" s="36"/>
      <c r="AA575" s="36"/>
      <c r="AB575" s="36"/>
      <c r="AC575" s="36"/>
      <c r="AD575" s="36"/>
      <c r="AE575" s="36"/>
      <c r="AR575" s="227" t="s">
        <v>1279</v>
      </c>
      <c r="AT575" s="227" t="s">
        <v>141</v>
      </c>
      <c r="AU575" s="227" t="s">
        <v>81</v>
      </c>
      <c r="AY575" s="15" t="s">
        <v>138</v>
      </c>
      <c r="BE575" s="228">
        <f>IF(N575="základní",J575,0)</f>
        <v>0</v>
      </c>
      <c r="BF575" s="228">
        <f>IF(N575="snížená",J575,0)</f>
        <v>0</v>
      </c>
      <c r="BG575" s="228">
        <f>IF(N575="zákl. přenesená",J575,0)</f>
        <v>0</v>
      </c>
      <c r="BH575" s="228">
        <f>IF(N575="sníž. přenesená",J575,0)</f>
        <v>0</v>
      </c>
      <c r="BI575" s="228">
        <f>IF(N575="nulová",J575,0)</f>
        <v>0</v>
      </c>
      <c r="BJ575" s="15" t="s">
        <v>81</v>
      </c>
      <c r="BK575" s="228">
        <f>ROUND(I575*H575,2)</f>
        <v>0</v>
      </c>
      <c r="BL575" s="15" t="s">
        <v>1279</v>
      </c>
      <c r="BM575" s="227" t="s">
        <v>1280</v>
      </c>
    </row>
    <row r="576" s="2" customFormat="1" ht="24.15" customHeight="1">
      <c r="A576" s="36"/>
      <c r="B576" s="37"/>
      <c r="C576" s="216" t="s">
        <v>1281</v>
      </c>
      <c r="D576" s="216" t="s">
        <v>141</v>
      </c>
      <c r="E576" s="217" t="s">
        <v>1282</v>
      </c>
      <c r="F576" s="218" t="s">
        <v>1283</v>
      </c>
      <c r="G576" s="219" t="s">
        <v>468</v>
      </c>
      <c r="H576" s="220">
        <v>1</v>
      </c>
      <c r="I576" s="221"/>
      <c r="J576" s="222">
        <f>ROUND(I576*H576,2)</f>
        <v>0</v>
      </c>
      <c r="K576" s="218" t="s">
        <v>1</v>
      </c>
      <c r="L576" s="42"/>
      <c r="M576" s="223" t="s">
        <v>1</v>
      </c>
      <c r="N576" s="224" t="s">
        <v>38</v>
      </c>
      <c r="O576" s="89"/>
      <c r="P576" s="225">
        <f>O576*H576</f>
        <v>0</v>
      </c>
      <c r="Q576" s="225">
        <v>0</v>
      </c>
      <c r="R576" s="225">
        <f>Q576*H576</f>
        <v>0</v>
      </c>
      <c r="S576" s="225">
        <v>0</v>
      </c>
      <c r="T576" s="226">
        <f>S576*H576</f>
        <v>0</v>
      </c>
      <c r="U576" s="36"/>
      <c r="V576" s="36"/>
      <c r="W576" s="36"/>
      <c r="X576" s="36"/>
      <c r="Y576" s="36"/>
      <c r="Z576" s="36"/>
      <c r="AA576" s="36"/>
      <c r="AB576" s="36"/>
      <c r="AC576" s="36"/>
      <c r="AD576" s="36"/>
      <c r="AE576" s="36"/>
      <c r="AR576" s="227" t="s">
        <v>1279</v>
      </c>
      <c r="AT576" s="227" t="s">
        <v>141</v>
      </c>
      <c r="AU576" s="227" t="s">
        <v>81</v>
      </c>
      <c r="AY576" s="15" t="s">
        <v>138</v>
      </c>
      <c r="BE576" s="228">
        <f>IF(N576="základní",J576,0)</f>
        <v>0</v>
      </c>
      <c r="BF576" s="228">
        <f>IF(N576="snížená",J576,0)</f>
        <v>0</v>
      </c>
      <c r="BG576" s="228">
        <f>IF(N576="zákl. přenesená",J576,0)</f>
        <v>0</v>
      </c>
      <c r="BH576" s="228">
        <f>IF(N576="sníž. přenesená",J576,0)</f>
        <v>0</v>
      </c>
      <c r="BI576" s="228">
        <f>IF(N576="nulová",J576,0)</f>
        <v>0</v>
      </c>
      <c r="BJ576" s="15" t="s">
        <v>81</v>
      </c>
      <c r="BK576" s="228">
        <f>ROUND(I576*H576,2)</f>
        <v>0</v>
      </c>
      <c r="BL576" s="15" t="s">
        <v>1279</v>
      </c>
      <c r="BM576" s="227" t="s">
        <v>1284</v>
      </c>
    </row>
    <row r="577" s="2" customFormat="1" ht="16.5" customHeight="1">
      <c r="A577" s="36"/>
      <c r="B577" s="37"/>
      <c r="C577" s="216" t="s">
        <v>1285</v>
      </c>
      <c r="D577" s="216" t="s">
        <v>141</v>
      </c>
      <c r="E577" s="217" t="s">
        <v>1286</v>
      </c>
      <c r="F577" s="218" t="s">
        <v>1287</v>
      </c>
      <c r="G577" s="219" t="s">
        <v>468</v>
      </c>
      <c r="H577" s="220">
        <v>2</v>
      </c>
      <c r="I577" s="221"/>
      <c r="J577" s="222">
        <f>ROUND(I577*H577,2)</f>
        <v>0</v>
      </c>
      <c r="K577" s="218" t="s">
        <v>1</v>
      </c>
      <c r="L577" s="42"/>
      <c r="M577" s="223" t="s">
        <v>1</v>
      </c>
      <c r="N577" s="224" t="s">
        <v>38</v>
      </c>
      <c r="O577" s="89"/>
      <c r="P577" s="225">
        <f>O577*H577</f>
        <v>0</v>
      </c>
      <c r="Q577" s="225">
        <v>0</v>
      </c>
      <c r="R577" s="225">
        <f>Q577*H577</f>
        <v>0</v>
      </c>
      <c r="S577" s="225">
        <v>0</v>
      </c>
      <c r="T577" s="226">
        <f>S577*H577</f>
        <v>0</v>
      </c>
      <c r="U577" s="36"/>
      <c r="V577" s="36"/>
      <c r="W577" s="36"/>
      <c r="X577" s="36"/>
      <c r="Y577" s="36"/>
      <c r="Z577" s="36"/>
      <c r="AA577" s="36"/>
      <c r="AB577" s="36"/>
      <c r="AC577" s="36"/>
      <c r="AD577" s="36"/>
      <c r="AE577" s="36"/>
      <c r="AR577" s="227" t="s">
        <v>223</v>
      </c>
      <c r="AT577" s="227" t="s">
        <v>141</v>
      </c>
      <c r="AU577" s="227" t="s">
        <v>81</v>
      </c>
      <c r="AY577" s="15" t="s">
        <v>138</v>
      </c>
      <c r="BE577" s="228">
        <f>IF(N577="základní",J577,0)</f>
        <v>0</v>
      </c>
      <c r="BF577" s="228">
        <f>IF(N577="snížená",J577,0)</f>
        <v>0</v>
      </c>
      <c r="BG577" s="228">
        <f>IF(N577="zákl. přenesená",J577,0)</f>
        <v>0</v>
      </c>
      <c r="BH577" s="228">
        <f>IF(N577="sníž. přenesená",J577,0)</f>
        <v>0</v>
      </c>
      <c r="BI577" s="228">
        <f>IF(N577="nulová",J577,0)</f>
        <v>0</v>
      </c>
      <c r="BJ577" s="15" t="s">
        <v>81</v>
      </c>
      <c r="BK577" s="228">
        <f>ROUND(I577*H577,2)</f>
        <v>0</v>
      </c>
      <c r="BL577" s="15" t="s">
        <v>223</v>
      </c>
      <c r="BM577" s="227" t="s">
        <v>1288</v>
      </c>
    </row>
    <row r="578" s="2" customFormat="1" ht="16.5" customHeight="1">
      <c r="A578" s="36"/>
      <c r="B578" s="37"/>
      <c r="C578" s="216" t="s">
        <v>1289</v>
      </c>
      <c r="D578" s="216" t="s">
        <v>141</v>
      </c>
      <c r="E578" s="217" t="s">
        <v>1290</v>
      </c>
      <c r="F578" s="218" t="s">
        <v>1291</v>
      </c>
      <c r="G578" s="219" t="s">
        <v>1262</v>
      </c>
      <c r="H578" s="220">
        <v>2</v>
      </c>
      <c r="I578" s="221"/>
      <c r="J578" s="222">
        <f>ROUND(I578*H578,2)</f>
        <v>0</v>
      </c>
      <c r="K578" s="218" t="s">
        <v>1</v>
      </c>
      <c r="L578" s="42"/>
      <c r="M578" s="223" t="s">
        <v>1</v>
      </c>
      <c r="N578" s="224" t="s">
        <v>38</v>
      </c>
      <c r="O578" s="89"/>
      <c r="P578" s="225">
        <f>O578*H578</f>
        <v>0</v>
      </c>
      <c r="Q578" s="225">
        <v>0</v>
      </c>
      <c r="R578" s="225">
        <f>Q578*H578</f>
        <v>0</v>
      </c>
      <c r="S578" s="225">
        <v>0</v>
      </c>
      <c r="T578" s="226">
        <f>S578*H578</f>
        <v>0</v>
      </c>
      <c r="U578" s="36"/>
      <c r="V578" s="36"/>
      <c r="W578" s="36"/>
      <c r="X578" s="36"/>
      <c r="Y578" s="36"/>
      <c r="Z578" s="36"/>
      <c r="AA578" s="36"/>
      <c r="AB578" s="36"/>
      <c r="AC578" s="36"/>
      <c r="AD578" s="36"/>
      <c r="AE578" s="36"/>
      <c r="AR578" s="227" t="s">
        <v>1279</v>
      </c>
      <c r="AT578" s="227" t="s">
        <v>141</v>
      </c>
      <c r="AU578" s="227" t="s">
        <v>81</v>
      </c>
      <c r="AY578" s="15" t="s">
        <v>138</v>
      </c>
      <c r="BE578" s="228">
        <f>IF(N578="základní",J578,0)</f>
        <v>0</v>
      </c>
      <c r="BF578" s="228">
        <f>IF(N578="snížená",J578,0)</f>
        <v>0</v>
      </c>
      <c r="BG578" s="228">
        <f>IF(N578="zákl. přenesená",J578,0)</f>
        <v>0</v>
      </c>
      <c r="BH578" s="228">
        <f>IF(N578="sníž. přenesená",J578,0)</f>
        <v>0</v>
      </c>
      <c r="BI578" s="228">
        <f>IF(N578="nulová",J578,0)</f>
        <v>0</v>
      </c>
      <c r="BJ578" s="15" t="s">
        <v>81</v>
      </c>
      <c r="BK578" s="228">
        <f>ROUND(I578*H578,2)</f>
        <v>0</v>
      </c>
      <c r="BL578" s="15" t="s">
        <v>1279</v>
      </c>
      <c r="BM578" s="227" t="s">
        <v>1292</v>
      </c>
    </row>
    <row r="579" s="2" customFormat="1" ht="24.15" customHeight="1">
      <c r="A579" s="36"/>
      <c r="B579" s="37"/>
      <c r="C579" s="216" t="s">
        <v>1293</v>
      </c>
      <c r="D579" s="216" t="s">
        <v>141</v>
      </c>
      <c r="E579" s="217" t="s">
        <v>1294</v>
      </c>
      <c r="F579" s="218" t="s">
        <v>1295</v>
      </c>
      <c r="G579" s="219" t="s">
        <v>1262</v>
      </c>
      <c r="H579" s="220">
        <v>8</v>
      </c>
      <c r="I579" s="221"/>
      <c r="J579" s="222">
        <f>ROUND(I579*H579,2)</f>
        <v>0</v>
      </c>
      <c r="K579" s="218" t="s">
        <v>1</v>
      </c>
      <c r="L579" s="42"/>
      <c r="M579" s="223" t="s">
        <v>1</v>
      </c>
      <c r="N579" s="224" t="s">
        <v>38</v>
      </c>
      <c r="O579" s="89"/>
      <c r="P579" s="225">
        <f>O579*H579</f>
        <v>0</v>
      </c>
      <c r="Q579" s="225">
        <v>0</v>
      </c>
      <c r="R579" s="225">
        <f>Q579*H579</f>
        <v>0</v>
      </c>
      <c r="S579" s="225">
        <v>0</v>
      </c>
      <c r="T579" s="226">
        <f>S579*H579</f>
        <v>0</v>
      </c>
      <c r="U579" s="36"/>
      <c r="V579" s="36"/>
      <c r="W579" s="36"/>
      <c r="X579" s="36"/>
      <c r="Y579" s="36"/>
      <c r="Z579" s="36"/>
      <c r="AA579" s="36"/>
      <c r="AB579" s="36"/>
      <c r="AC579" s="36"/>
      <c r="AD579" s="36"/>
      <c r="AE579" s="36"/>
      <c r="AR579" s="227" t="s">
        <v>1279</v>
      </c>
      <c r="AT579" s="227" t="s">
        <v>141</v>
      </c>
      <c r="AU579" s="227" t="s">
        <v>81</v>
      </c>
      <c r="AY579" s="15" t="s">
        <v>138</v>
      </c>
      <c r="BE579" s="228">
        <f>IF(N579="základní",J579,0)</f>
        <v>0</v>
      </c>
      <c r="BF579" s="228">
        <f>IF(N579="snížená",J579,0)</f>
        <v>0</v>
      </c>
      <c r="BG579" s="228">
        <f>IF(N579="zákl. přenesená",J579,0)</f>
        <v>0</v>
      </c>
      <c r="BH579" s="228">
        <f>IF(N579="sníž. přenesená",J579,0)</f>
        <v>0</v>
      </c>
      <c r="BI579" s="228">
        <f>IF(N579="nulová",J579,0)</f>
        <v>0</v>
      </c>
      <c r="BJ579" s="15" t="s">
        <v>81</v>
      </c>
      <c r="BK579" s="228">
        <f>ROUND(I579*H579,2)</f>
        <v>0</v>
      </c>
      <c r="BL579" s="15" t="s">
        <v>1279</v>
      </c>
      <c r="BM579" s="227" t="s">
        <v>1296</v>
      </c>
    </row>
    <row r="580" s="2" customFormat="1" ht="16.5" customHeight="1">
      <c r="A580" s="36"/>
      <c r="B580" s="37"/>
      <c r="C580" s="216" t="s">
        <v>1297</v>
      </c>
      <c r="D580" s="216" t="s">
        <v>141</v>
      </c>
      <c r="E580" s="217" t="s">
        <v>1298</v>
      </c>
      <c r="F580" s="218" t="s">
        <v>1299</v>
      </c>
      <c r="G580" s="219" t="s">
        <v>468</v>
      </c>
      <c r="H580" s="220">
        <v>1</v>
      </c>
      <c r="I580" s="221"/>
      <c r="J580" s="222">
        <f>ROUND(I580*H580,2)</f>
        <v>0</v>
      </c>
      <c r="K580" s="218" t="s">
        <v>1</v>
      </c>
      <c r="L580" s="42"/>
      <c r="M580" s="223" t="s">
        <v>1</v>
      </c>
      <c r="N580" s="224" t="s">
        <v>38</v>
      </c>
      <c r="O580" s="89"/>
      <c r="P580" s="225">
        <f>O580*H580</f>
        <v>0</v>
      </c>
      <c r="Q580" s="225">
        <v>0</v>
      </c>
      <c r="R580" s="225">
        <f>Q580*H580</f>
        <v>0</v>
      </c>
      <c r="S580" s="225">
        <v>0</v>
      </c>
      <c r="T580" s="226">
        <f>S580*H580</f>
        <v>0</v>
      </c>
      <c r="U580" s="36"/>
      <c r="V580" s="36"/>
      <c r="W580" s="36"/>
      <c r="X580" s="36"/>
      <c r="Y580" s="36"/>
      <c r="Z580" s="36"/>
      <c r="AA580" s="36"/>
      <c r="AB580" s="36"/>
      <c r="AC580" s="36"/>
      <c r="AD580" s="36"/>
      <c r="AE580" s="36"/>
      <c r="AR580" s="227" t="s">
        <v>223</v>
      </c>
      <c r="AT580" s="227" t="s">
        <v>141</v>
      </c>
      <c r="AU580" s="227" t="s">
        <v>81</v>
      </c>
      <c r="AY580" s="15" t="s">
        <v>138</v>
      </c>
      <c r="BE580" s="228">
        <f>IF(N580="základní",J580,0)</f>
        <v>0</v>
      </c>
      <c r="BF580" s="228">
        <f>IF(N580="snížená",J580,0)</f>
        <v>0</v>
      </c>
      <c r="BG580" s="228">
        <f>IF(N580="zákl. přenesená",J580,0)</f>
        <v>0</v>
      </c>
      <c r="BH580" s="228">
        <f>IF(N580="sníž. přenesená",J580,0)</f>
        <v>0</v>
      </c>
      <c r="BI580" s="228">
        <f>IF(N580="nulová",J580,0)</f>
        <v>0</v>
      </c>
      <c r="BJ580" s="15" t="s">
        <v>81</v>
      </c>
      <c r="BK580" s="228">
        <f>ROUND(I580*H580,2)</f>
        <v>0</v>
      </c>
      <c r="BL580" s="15" t="s">
        <v>223</v>
      </c>
      <c r="BM580" s="227" t="s">
        <v>1300</v>
      </c>
    </row>
    <row r="581" s="2" customFormat="1" ht="16.5" customHeight="1">
      <c r="A581" s="36"/>
      <c r="B581" s="37"/>
      <c r="C581" s="216" t="s">
        <v>1301</v>
      </c>
      <c r="D581" s="216" t="s">
        <v>141</v>
      </c>
      <c r="E581" s="217" t="s">
        <v>1302</v>
      </c>
      <c r="F581" s="218" t="s">
        <v>1303</v>
      </c>
      <c r="G581" s="219" t="s">
        <v>468</v>
      </c>
      <c r="H581" s="220">
        <v>1</v>
      </c>
      <c r="I581" s="221"/>
      <c r="J581" s="222">
        <f>ROUND(I581*H581,2)</f>
        <v>0</v>
      </c>
      <c r="K581" s="218" t="s">
        <v>1</v>
      </c>
      <c r="L581" s="42"/>
      <c r="M581" s="223" t="s">
        <v>1</v>
      </c>
      <c r="N581" s="224" t="s">
        <v>38</v>
      </c>
      <c r="O581" s="89"/>
      <c r="P581" s="225">
        <f>O581*H581</f>
        <v>0</v>
      </c>
      <c r="Q581" s="225">
        <v>0</v>
      </c>
      <c r="R581" s="225">
        <f>Q581*H581</f>
        <v>0</v>
      </c>
      <c r="S581" s="225">
        <v>0</v>
      </c>
      <c r="T581" s="226">
        <f>S581*H581</f>
        <v>0</v>
      </c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R581" s="227" t="s">
        <v>223</v>
      </c>
      <c r="AT581" s="227" t="s">
        <v>141</v>
      </c>
      <c r="AU581" s="227" t="s">
        <v>81</v>
      </c>
      <c r="AY581" s="15" t="s">
        <v>138</v>
      </c>
      <c r="BE581" s="228">
        <f>IF(N581="základní",J581,0)</f>
        <v>0</v>
      </c>
      <c r="BF581" s="228">
        <f>IF(N581="snížená",J581,0)</f>
        <v>0</v>
      </c>
      <c r="BG581" s="228">
        <f>IF(N581="zákl. přenesená",J581,0)</f>
        <v>0</v>
      </c>
      <c r="BH581" s="228">
        <f>IF(N581="sníž. přenesená",J581,0)</f>
        <v>0</v>
      </c>
      <c r="BI581" s="228">
        <f>IF(N581="nulová",J581,0)</f>
        <v>0</v>
      </c>
      <c r="BJ581" s="15" t="s">
        <v>81</v>
      </c>
      <c r="BK581" s="228">
        <f>ROUND(I581*H581,2)</f>
        <v>0</v>
      </c>
      <c r="BL581" s="15" t="s">
        <v>223</v>
      </c>
      <c r="BM581" s="227" t="s">
        <v>1304</v>
      </c>
    </row>
    <row r="582" s="2" customFormat="1" ht="16.5" customHeight="1">
      <c r="A582" s="36"/>
      <c r="B582" s="37"/>
      <c r="C582" s="245" t="s">
        <v>1305</v>
      </c>
      <c r="D582" s="245" t="s">
        <v>242</v>
      </c>
      <c r="E582" s="246" t="s">
        <v>1306</v>
      </c>
      <c r="F582" s="247" t="s">
        <v>1307</v>
      </c>
      <c r="G582" s="248" t="s">
        <v>1308</v>
      </c>
      <c r="H582" s="249">
        <v>2</v>
      </c>
      <c r="I582" s="250"/>
      <c r="J582" s="251">
        <f>ROUND(I582*H582,2)</f>
        <v>0</v>
      </c>
      <c r="K582" s="247" t="s">
        <v>1</v>
      </c>
      <c r="L582" s="252"/>
      <c r="M582" s="253" t="s">
        <v>1</v>
      </c>
      <c r="N582" s="254" t="s">
        <v>38</v>
      </c>
      <c r="O582" s="89"/>
      <c r="P582" s="225">
        <f>O582*H582</f>
        <v>0</v>
      </c>
      <c r="Q582" s="225">
        <v>0</v>
      </c>
      <c r="R582" s="225">
        <f>Q582*H582</f>
        <v>0</v>
      </c>
      <c r="S582" s="225">
        <v>0</v>
      </c>
      <c r="T582" s="226">
        <f>S582*H582</f>
        <v>0</v>
      </c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R582" s="227" t="s">
        <v>245</v>
      </c>
      <c r="AT582" s="227" t="s">
        <v>242</v>
      </c>
      <c r="AU582" s="227" t="s">
        <v>81</v>
      </c>
      <c r="AY582" s="15" t="s">
        <v>138</v>
      </c>
      <c r="BE582" s="228">
        <f>IF(N582="základní",J582,0)</f>
        <v>0</v>
      </c>
      <c r="BF582" s="228">
        <f>IF(N582="snížená",J582,0)</f>
        <v>0</v>
      </c>
      <c r="BG582" s="228">
        <f>IF(N582="zákl. přenesená",J582,0)</f>
        <v>0</v>
      </c>
      <c r="BH582" s="228">
        <f>IF(N582="sníž. přenesená",J582,0)</f>
        <v>0</v>
      </c>
      <c r="BI582" s="228">
        <f>IF(N582="nulová",J582,0)</f>
        <v>0</v>
      </c>
      <c r="BJ582" s="15" t="s">
        <v>81</v>
      </c>
      <c r="BK582" s="228">
        <f>ROUND(I582*H582,2)</f>
        <v>0</v>
      </c>
      <c r="BL582" s="15" t="s">
        <v>223</v>
      </c>
      <c r="BM582" s="227" t="s">
        <v>1309</v>
      </c>
    </row>
    <row r="583" s="2" customFormat="1">
      <c r="A583" s="36"/>
      <c r="B583" s="37"/>
      <c r="C583" s="38"/>
      <c r="D583" s="229" t="s">
        <v>148</v>
      </c>
      <c r="E583" s="38"/>
      <c r="F583" s="230" t="s">
        <v>1310</v>
      </c>
      <c r="G583" s="38"/>
      <c r="H583" s="38"/>
      <c r="I583" s="231"/>
      <c r="J583" s="38"/>
      <c r="K583" s="38"/>
      <c r="L583" s="42"/>
      <c r="M583" s="232"/>
      <c r="N583" s="233"/>
      <c r="O583" s="89"/>
      <c r="P583" s="89"/>
      <c r="Q583" s="89"/>
      <c r="R583" s="89"/>
      <c r="S583" s="89"/>
      <c r="T583" s="90"/>
      <c r="U583" s="36"/>
      <c r="V583" s="36"/>
      <c r="W583" s="36"/>
      <c r="X583" s="36"/>
      <c r="Y583" s="36"/>
      <c r="Z583" s="36"/>
      <c r="AA583" s="36"/>
      <c r="AB583" s="36"/>
      <c r="AC583" s="36"/>
      <c r="AD583" s="36"/>
      <c r="AE583" s="36"/>
      <c r="AT583" s="15" t="s">
        <v>148</v>
      </c>
      <c r="AU583" s="15" t="s">
        <v>81</v>
      </c>
    </row>
    <row r="584" s="12" customFormat="1" ht="25.92" customHeight="1">
      <c r="A584" s="12"/>
      <c r="B584" s="200"/>
      <c r="C584" s="201"/>
      <c r="D584" s="202" t="s">
        <v>72</v>
      </c>
      <c r="E584" s="203" t="s">
        <v>1311</v>
      </c>
      <c r="F584" s="203" t="s">
        <v>1312</v>
      </c>
      <c r="G584" s="201"/>
      <c r="H584" s="201"/>
      <c r="I584" s="204"/>
      <c r="J584" s="205">
        <f>BK584</f>
        <v>0</v>
      </c>
      <c r="K584" s="201"/>
      <c r="L584" s="206"/>
      <c r="M584" s="207"/>
      <c r="N584" s="208"/>
      <c r="O584" s="208"/>
      <c r="P584" s="209">
        <f>P585</f>
        <v>0</v>
      </c>
      <c r="Q584" s="208"/>
      <c r="R584" s="209">
        <f>R585</f>
        <v>0</v>
      </c>
      <c r="S584" s="208"/>
      <c r="T584" s="210">
        <f>T585</f>
        <v>0</v>
      </c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R584" s="211" t="s">
        <v>167</v>
      </c>
      <c r="AT584" s="212" t="s">
        <v>72</v>
      </c>
      <c r="AU584" s="212" t="s">
        <v>73</v>
      </c>
      <c r="AY584" s="211" t="s">
        <v>138</v>
      </c>
      <c r="BK584" s="213">
        <f>BK585</f>
        <v>0</v>
      </c>
    </row>
    <row r="585" s="12" customFormat="1" ht="22.8" customHeight="1">
      <c r="A585" s="12"/>
      <c r="B585" s="200"/>
      <c r="C585" s="201"/>
      <c r="D585" s="202" t="s">
        <v>72</v>
      </c>
      <c r="E585" s="214" t="s">
        <v>1313</v>
      </c>
      <c r="F585" s="214" t="s">
        <v>1314</v>
      </c>
      <c r="G585" s="201"/>
      <c r="H585" s="201"/>
      <c r="I585" s="204"/>
      <c r="J585" s="215">
        <f>BK585</f>
        <v>0</v>
      </c>
      <c r="K585" s="201"/>
      <c r="L585" s="206"/>
      <c r="M585" s="207"/>
      <c r="N585" s="208"/>
      <c r="O585" s="208"/>
      <c r="P585" s="209">
        <f>SUM(P586:P587)</f>
        <v>0</v>
      </c>
      <c r="Q585" s="208"/>
      <c r="R585" s="209">
        <f>SUM(R586:R587)</f>
        <v>0</v>
      </c>
      <c r="S585" s="208"/>
      <c r="T585" s="210">
        <f>SUM(T586:T587)</f>
        <v>0</v>
      </c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R585" s="211" t="s">
        <v>167</v>
      </c>
      <c r="AT585" s="212" t="s">
        <v>72</v>
      </c>
      <c r="AU585" s="212" t="s">
        <v>81</v>
      </c>
      <c r="AY585" s="211" t="s">
        <v>138</v>
      </c>
      <c r="BK585" s="213">
        <f>SUM(BK586:BK587)</f>
        <v>0</v>
      </c>
    </row>
    <row r="586" s="2" customFormat="1" ht="16.5" customHeight="1">
      <c r="A586" s="36"/>
      <c r="B586" s="37"/>
      <c r="C586" s="216" t="s">
        <v>1315</v>
      </c>
      <c r="D586" s="216" t="s">
        <v>141</v>
      </c>
      <c r="E586" s="217" t="s">
        <v>1316</v>
      </c>
      <c r="F586" s="218" t="s">
        <v>1317</v>
      </c>
      <c r="G586" s="219" t="s">
        <v>1262</v>
      </c>
      <c r="H586" s="220">
        <v>72</v>
      </c>
      <c r="I586" s="221"/>
      <c r="J586" s="222">
        <f>ROUND(I586*H586,2)</f>
        <v>0</v>
      </c>
      <c r="K586" s="218" t="s">
        <v>1</v>
      </c>
      <c r="L586" s="42"/>
      <c r="M586" s="223" t="s">
        <v>1</v>
      </c>
      <c r="N586" s="224" t="s">
        <v>38</v>
      </c>
      <c r="O586" s="89"/>
      <c r="P586" s="225">
        <f>O586*H586</f>
        <v>0</v>
      </c>
      <c r="Q586" s="225">
        <v>0</v>
      </c>
      <c r="R586" s="225">
        <f>Q586*H586</f>
        <v>0</v>
      </c>
      <c r="S586" s="225">
        <v>0</v>
      </c>
      <c r="T586" s="226">
        <f>S586*H586</f>
        <v>0</v>
      </c>
      <c r="U586" s="36"/>
      <c r="V586" s="36"/>
      <c r="W586" s="36"/>
      <c r="X586" s="36"/>
      <c r="Y586" s="36"/>
      <c r="Z586" s="36"/>
      <c r="AA586" s="36"/>
      <c r="AB586" s="36"/>
      <c r="AC586" s="36"/>
      <c r="AD586" s="36"/>
      <c r="AE586" s="36"/>
      <c r="AR586" s="227" t="s">
        <v>1318</v>
      </c>
      <c r="AT586" s="227" t="s">
        <v>141</v>
      </c>
      <c r="AU586" s="227" t="s">
        <v>83</v>
      </c>
      <c r="AY586" s="15" t="s">
        <v>138</v>
      </c>
      <c r="BE586" s="228">
        <f>IF(N586="základní",J586,0)</f>
        <v>0</v>
      </c>
      <c r="BF586" s="228">
        <f>IF(N586="snížená",J586,0)</f>
        <v>0</v>
      </c>
      <c r="BG586" s="228">
        <f>IF(N586="zákl. přenesená",J586,0)</f>
        <v>0</v>
      </c>
      <c r="BH586" s="228">
        <f>IF(N586="sníž. přenesená",J586,0)</f>
        <v>0</v>
      </c>
      <c r="BI586" s="228">
        <f>IF(N586="nulová",J586,0)</f>
        <v>0</v>
      </c>
      <c r="BJ586" s="15" t="s">
        <v>81</v>
      </c>
      <c r="BK586" s="228">
        <f>ROUND(I586*H586,2)</f>
        <v>0</v>
      </c>
      <c r="BL586" s="15" t="s">
        <v>1318</v>
      </c>
      <c r="BM586" s="227" t="s">
        <v>1319</v>
      </c>
    </row>
    <row r="587" s="13" customFormat="1">
      <c r="A587" s="13"/>
      <c r="B587" s="234"/>
      <c r="C587" s="235"/>
      <c r="D587" s="229" t="s">
        <v>150</v>
      </c>
      <c r="E587" s="236" t="s">
        <v>1</v>
      </c>
      <c r="F587" s="237" t="s">
        <v>1320</v>
      </c>
      <c r="G587" s="235"/>
      <c r="H587" s="238">
        <v>72</v>
      </c>
      <c r="I587" s="239"/>
      <c r="J587" s="235"/>
      <c r="K587" s="235"/>
      <c r="L587" s="240"/>
      <c r="M587" s="255"/>
      <c r="N587" s="256"/>
      <c r="O587" s="256"/>
      <c r="P587" s="256"/>
      <c r="Q587" s="256"/>
      <c r="R587" s="256"/>
      <c r="S587" s="256"/>
      <c r="T587" s="257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4" t="s">
        <v>150</v>
      </c>
      <c r="AU587" s="244" t="s">
        <v>83</v>
      </c>
      <c r="AV587" s="13" t="s">
        <v>83</v>
      </c>
      <c r="AW587" s="13" t="s">
        <v>30</v>
      </c>
      <c r="AX587" s="13" t="s">
        <v>81</v>
      </c>
      <c r="AY587" s="244" t="s">
        <v>138</v>
      </c>
    </row>
    <row r="588" s="2" customFormat="1" ht="6.96" customHeight="1">
      <c r="A588" s="36"/>
      <c r="B588" s="64"/>
      <c r="C588" s="65"/>
      <c r="D588" s="65"/>
      <c r="E588" s="65"/>
      <c r="F588" s="65"/>
      <c r="G588" s="65"/>
      <c r="H588" s="65"/>
      <c r="I588" s="65"/>
      <c r="J588" s="65"/>
      <c r="K588" s="65"/>
      <c r="L588" s="42"/>
      <c r="M588" s="36"/>
      <c r="O588" s="36"/>
      <c r="P588" s="36"/>
      <c r="Q588" s="36"/>
      <c r="R588" s="36"/>
      <c r="S588" s="36"/>
      <c r="T588" s="36"/>
      <c r="U588" s="36"/>
      <c r="V588" s="36"/>
      <c r="W588" s="36"/>
      <c r="X588" s="36"/>
      <c r="Y588" s="36"/>
      <c r="Z588" s="36"/>
      <c r="AA588" s="36"/>
      <c r="AB588" s="36"/>
      <c r="AC588" s="36"/>
      <c r="AD588" s="36"/>
      <c r="AE588" s="36"/>
    </row>
  </sheetData>
  <sheetProtection sheet="1" autoFilter="0" formatColumns="0" formatRows="0" objects="1" scenarios="1" spinCount="100000" saltValue="gy9mWFPKDuHe2LJjHPPJiRFZwiY1I3Y9QviStavcXtVTMGdia0/SgMRKo/mF4n+2KSgNA5IlpDYKE3Gf1yiUDw==" hashValue="WVJ6nP0LBDZBE57T3RsxDOoKJoZPB76SxvZEWWcqYIzjJCAVSMhZaD3qg3AcMVv1kQ2vJOEkmNck+SgAttV80w==" algorithmName="SHA-512" password="CC35"/>
  <autoFilter ref="C140:K587"/>
  <mergeCells count="9">
    <mergeCell ref="E7:H7"/>
    <mergeCell ref="E9:H9"/>
    <mergeCell ref="E18:H18"/>
    <mergeCell ref="E27:H27"/>
    <mergeCell ref="E85:H85"/>
    <mergeCell ref="E87:H87"/>
    <mergeCell ref="E131:H131"/>
    <mergeCell ref="E133:H13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83</v>
      </c>
    </row>
    <row r="4" s="1" customFormat="1" ht="24.96" customHeight="1">
      <c r="B4" s="18"/>
      <c r="D4" s="136" t="s">
        <v>90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26.25" customHeight="1">
      <c r="B7" s="18"/>
      <c r="E7" s="139" t="str">
        <f>'Rekapitulace stavby'!K6</f>
        <v>Rekonstrukce zdroje vytápění hlavní budovy školy, Obchodní akademie Opava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91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1321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21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8. 10. 2024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1322</v>
      </c>
      <c r="F15" s="36"/>
      <c r="G15" s="36"/>
      <c r="H15" s="36"/>
      <c r="I15" s="138" t="s">
        <v>26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27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29</v>
      </c>
      <c r="E20" s="36"/>
      <c r="F20" s="36"/>
      <c r="G20" s="36"/>
      <c r="H20" s="36"/>
      <c r="I20" s="138" t="s">
        <v>25</v>
      </c>
      <c r="J20" s="141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tr">
        <f>IF('Rekapitulace stavby'!E17="","",'Rekapitulace stavby'!E17)</f>
        <v xml:space="preserve"> </v>
      </c>
      <c r="F21" s="36"/>
      <c r="G21" s="36"/>
      <c r="H21" s="36"/>
      <c r="I21" s="138" t="s">
        <v>26</v>
      </c>
      <c r="J21" s="141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31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26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33</v>
      </c>
      <c r="E30" s="36"/>
      <c r="F30" s="36"/>
      <c r="G30" s="36"/>
      <c r="H30" s="36"/>
      <c r="I30" s="36"/>
      <c r="J30" s="149">
        <f>ROUND(J122,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35</v>
      </c>
      <c r="G32" s="36"/>
      <c r="H32" s="36"/>
      <c r="I32" s="150" t="s">
        <v>34</v>
      </c>
      <c r="J32" s="150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37</v>
      </c>
      <c r="E33" s="138" t="s">
        <v>38</v>
      </c>
      <c r="F33" s="152">
        <f>ROUND((SUM(BE122:BE264)),  2)</f>
        <v>0</v>
      </c>
      <c r="G33" s="36"/>
      <c r="H33" s="36"/>
      <c r="I33" s="153">
        <v>0.21</v>
      </c>
      <c r="J33" s="152">
        <f>ROUND(((SUM(BE122:BE264))*I33),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39</v>
      </c>
      <c r="F34" s="152">
        <f>ROUND((SUM(BF122:BF264)),  2)</f>
        <v>0</v>
      </c>
      <c r="G34" s="36"/>
      <c r="H34" s="36"/>
      <c r="I34" s="153">
        <v>0.12</v>
      </c>
      <c r="J34" s="152">
        <f>ROUND(((SUM(BF122:BF264))*I34),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40</v>
      </c>
      <c r="F35" s="152">
        <f>ROUND((SUM(BG122:BG264)),  2)</f>
        <v>0</v>
      </c>
      <c r="G35" s="36"/>
      <c r="H35" s="36"/>
      <c r="I35" s="153">
        <v>0.21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41</v>
      </c>
      <c r="F36" s="152">
        <f>ROUND((SUM(BH122:BH264)),  2)</f>
        <v>0</v>
      </c>
      <c r="G36" s="36"/>
      <c r="H36" s="36"/>
      <c r="I36" s="153">
        <v>0.12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42</v>
      </c>
      <c r="F37" s="152">
        <f>ROUND((SUM(BI122:BI264)),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93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6.25" customHeight="1">
      <c r="A85" s="36"/>
      <c r="B85" s="37"/>
      <c r="C85" s="38"/>
      <c r="D85" s="38"/>
      <c r="E85" s="172" t="str">
        <f>E7</f>
        <v>Rekonstrukce zdroje vytápění hlavní budovy školy, Obchodní akademie Opava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91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002 - MaR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8. 10. 2024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Hany Kvapilové 20 746 01 Opava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94</v>
      </c>
      <c r="D94" s="174"/>
      <c r="E94" s="174"/>
      <c r="F94" s="174"/>
      <c r="G94" s="174"/>
      <c r="H94" s="174"/>
      <c r="I94" s="174"/>
      <c r="J94" s="175" t="s">
        <v>95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96</v>
      </c>
      <c r="D96" s="38"/>
      <c r="E96" s="38"/>
      <c r="F96" s="38"/>
      <c r="G96" s="38"/>
      <c r="H96" s="38"/>
      <c r="I96" s="38"/>
      <c r="J96" s="108">
        <f>J122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97</v>
      </c>
    </row>
    <row r="97" s="9" customFormat="1" ht="24.96" customHeight="1">
      <c r="A97" s="9"/>
      <c r="B97" s="177"/>
      <c r="C97" s="178"/>
      <c r="D97" s="179" t="s">
        <v>1323</v>
      </c>
      <c r="E97" s="180"/>
      <c r="F97" s="180"/>
      <c r="G97" s="180"/>
      <c r="H97" s="180"/>
      <c r="I97" s="180"/>
      <c r="J97" s="181">
        <f>J123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7"/>
      <c r="C98" s="178"/>
      <c r="D98" s="179" t="s">
        <v>1324</v>
      </c>
      <c r="E98" s="180"/>
      <c r="F98" s="180"/>
      <c r="G98" s="180"/>
      <c r="H98" s="180"/>
      <c r="I98" s="180"/>
      <c r="J98" s="181">
        <f>J144</f>
        <v>0</v>
      </c>
      <c r="K98" s="178"/>
      <c r="L98" s="182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7"/>
      <c r="C99" s="178"/>
      <c r="D99" s="179" t="s">
        <v>1325</v>
      </c>
      <c r="E99" s="180"/>
      <c r="F99" s="180"/>
      <c r="G99" s="180"/>
      <c r="H99" s="180"/>
      <c r="I99" s="180"/>
      <c r="J99" s="181">
        <f>J181</f>
        <v>0</v>
      </c>
      <c r="K99" s="178"/>
      <c r="L99" s="18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7"/>
      <c r="C100" s="178"/>
      <c r="D100" s="179" t="s">
        <v>1326</v>
      </c>
      <c r="E100" s="180"/>
      <c r="F100" s="180"/>
      <c r="G100" s="180"/>
      <c r="H100" s="180"/>
      <c r="I100" s="180"/>
      <c r="J100" s="181">
        <f>J196</f>
        <v>0</v>
      </c>
      <c r="K100" s="178"/>
      <c r="L100" s="18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7"/>
      <c r="C101" s="178"/>
      <c r="D101" s="179" t="s">
        <v>1327</v>
      </c>
      <c r="E101" s="180"/>
      <c r="F101" s="180"/>
      <c r="G101" s="180"/>
      <c r="H101" s="180"/>
      <c r="I101" s="180"/>
      <c r="J101" s="181">
        <f>J204</f>
        <v>0</v>
      </c>
      <c r="K101" s="178"/>
      <c r="L101" s="18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7"/>
      <c r="C102" s="178"/>
      <c r="D102" s="179" t="s">
        <v>1328</v>
      </c>
      <c r="E102" s="180"/>
      <c r="F102" s="180"/>
      <c r="G102" s="180"/>
      <c r="H102" s="180"/>
      <c r="I102" s="180"/>
      <c r="J102" s="181">
        <f>J230</f>
        <v>0</v>
      </c>
      <c r="K102" s="178"/>
      <c r="L102" s="18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6"/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8" s="2" customFormat="1" ht="6.96" customHeight="1">
      <c r="A108" s="36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4.96" customHeight="1">
      <c r="A109" s="36"/>
      <c r="B109" s="37"/>
      <c r="C109" s="21" t="s">
        <v>123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16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26.25" customHeight="1">
      <c r="A112" s="36"/>
      <c r="B112" s="37"/>
      <c r="C112" s="38"/>
      <c r="D112" s="38"/>
      <c r="E112" s="172" t="str">
        <f>E7</f>
        <v>Rekonstrukce zdroje vytápění hlavní budovy školy, Obchodní akademie Opava</v>
      </c>
      <c r="F112" s="30"/>
      <c r="G112" s="30"/>
      <c r="H112" s="30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91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74" t="str">
        <f>E9</f>
        <v>002 - MaR</v>
      </c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20</v>
      </c>
      <c r="D116" s="38"/>
      <c r="E116" s="38"/>
      <c r="F116" s="25" t="str">
        <f>F12</f>
        <v xml:space="preserve"> </v>
      </c>
      <c r="G116" s="38"/>
      <c r="H116" s="38"/>
      <c r="I116" s="30" t="s">
        <v>22</v>
      </c>
      <c r="J116" s="77" t="str">
        <f>IF(J12="","",J12)</f>
        <v>8. 10. 2024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24</v>
      </c>
      <c r="D118" s="38"/>
      <c r="E118" s="38"/>
      <c r="F118" s="25" t="str">
        <f>E15</f>
        <v>Hany Kvapilové 20 746 01 Opava</v>
      </c>
      <c r="G118" s="38"/>
      <c r="H118" s="38"/>
      <c r="I118" s="30" t="s">
        <v>29</v>
      </c>
      <c r="J118" s="34" t="str">
        <f>E21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27</v>
      </c>
      <c r="D119" s="38"/>
      <c r="E119" s="38"/>
      <c r="F119" s="25" t="str">
        <f>IF(E18="","",E18)</f>
        <v>Vyplň údaj</v>
      </c>
      <c r="G119" s="38"/>
      <c r="H119" s="38"/>
      <c r="I119" s="30" t="s">
        <v>31</v>
      </c>
      <c r="J119" s="34" t="str">
        <f>E24</f>
        <v xml:space="preserve"> 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89"/>
      <c r="B121" s="190"/>
      <c r="C121" s="191" t="s">
        <v>124</v>
      </c>
      <c r="D121" s="192" t="s">
        <v>58</v>
      </c>
      <c r="E121" s="192" t="s">
        <v>54</v>
      </c>
      <c r="F121" s="192" t="s">
        <v>55</v>
      </c>
      <c r="G121" s="192" t="s">
        <v>125</v>
      </c>
      <c r="H121" s="192" t="s">
        <v>126</v>
      </c>
      <c r="I121" s="192" t="s">
        <v>127</v>
      </c>
      <c r="J121" s="192" t="s">
        <v>95</v>
      </c>
      <c r="K121" s="193" t="s">
        <v>128</v>
      </c>
      <c r="L121" s="194"/>
      <c r="M121" s="98" t="s">
        <v>1</v>
      </c>
      <c r="N121" s="99" t="s">
        <v>37</v>
      </c>
      <c r="O121" s="99" t="s">
        <v>129</v>
      </c>
      <c r="P121" s="99" t="s">
        <v>130</v>
      </c>
      <c r="Q121" s="99" t="s">
        <v>131</v>
      </c>
      <c r="R121" s="99" t="s">
        <v>132</v>
      </c>
      <c r="S121" s="99" t="s">
        <v>133</v>
      </c>
      <c r="T121" s="100" t="s">
        <v>134</v>
      </c>
      <c r="U121" s="189"/>
      <c r="V121" s="189"/>
      <c r="W121" s="189"/>
      <c r="X121" s="189"/>
      <c r="Y121" s="189"/>
      <c r="Z121" s="189"/>
      <c r="AA121" s="189"/>
      <c r="AB121" s="189"/>
      <c r="AC121" s="189"/>
      <c r="AD121" s="189"/>
      <c r="AE121" s="189"/>
    </row>
    <row r="122" s="2" customFormat="1" ht="22.8" customHeight="1">
      <c r="A122" s="36"/>
      <c r="B122" s="37"/>
      <c r="C122" s="105" t="s">
        <v>135</v>
      </c>
      <c r="D122" s="38"/>
      <c r="E122" s="38"/>
      <c r="F122" s="38"/>
      <c r="G122" s="38"/>
      <c r="H122" s="38"/>
      <c r="I122" s="38"/>
      <c r="J122" s="195">
        <f>BK122</f>
        <v>0</v>
      </c>
      <c r="K122" s="38"/>
      <c r="L122" s="42"/>
      <c r="M122" s="101"/>
      <c r="N122" s="196"/>
      <c r="O122" s="102"/>
      <c r="P122" s="197">
        <f>P123+P144+P181+P196+P204+P230</f>
        <v>0</v>
      </c>
      <c r="Q122" s="102"/>
      <c r="R122" s="197">
        <f>R123+R144+R181+R196+R204+R230</f>
        <v>0</v>
      </c>
      <c r="S122" s="102"/>
      <c r="T122" s="198">
        <f>T123+T144+T181+T196+T204+T230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72</v>
      </c>
      <c r="AU122" s="15" t="s">
        <v>97</v>
      </c>
      <c r="BK122" s="199">
        <f>BK123+BK144+BK181+BK196+BK204+BK230</f>
        <v>0</v>
      </c>
    </row>
    <row r="123" s="12" customFormat="1" ht="25.92" customHeight="1">
      <c r="A123" s="12"/>
      <c r="B123" s="200"/>
      <c r="C123" s="201"/>
      <c r="D123" s="202" t="s">
        <v>72</v>
      </c>
      <c r="E123" s="203" t="s">
        <v>1329</v>
      </c>
      <c r="F123" s="203" t="s">
        <v>1330</v>
      </c>
      <c r="G123" s="201"/>
      <c r="H123" s="201"/>
      <c r="I123" s="204"/>
      <c r="J123" s="205">
        <f>BK123</f>
        <v>0</v>
      </c>
      <c r="K123" s="201"/>
      <c r="L123" s="206"/>
      <c r="M123" s="207"/>
      <c r="N123" s="208"/>
      <c r="O123" s="208"/>
      <c r="P123" s="209">
        <f>SUM(P124:P143)</f>
        <v>0</v>
      </c>
      <c r="Q123" s="208"/>
      <c r="R123" s="209">
        <f>SUM(R124:R143)</f>
        <v>0</v>
      </c>
      <c r="S123" s="208"/>
      <c r="T123" s="210">
        <f>SUM(T124:T143)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81</v>
      </c>
      <c r="AT123" s="212" t="s">
        <v>72</v>
      </c>
      <c r="AU123" s="212" t="s">
        <v>73</v>
      </c>
      <c r="AY123" s="211" t="s">
        <v>138</v>
      </c>
      <c r="BK123" s="213">
        <f>SUM(BK124:BK143)</f>
        <v>0</v>
      </c>
    </row>
    <row r="124" s="2" customFormat="1" ht="16.5" customHeight="1">
      <c r="A124" s="36"/>
      <c r="B124" s="37"/>
      <c r="C124" s="216" t="s">
        <v>81</v>
      </c>
      <c r="D124" s="216" t="s">
        <v>141</v>
      </c>
      <c r="E124" s="217" t="s">
        <v>1331</v>
      </c>
      <c r="F124" s="218" t="s">
        <v>1332</v>
      </c>
      <c r="G124" s="219" t="s">
        <v>160</v>
      </c>
      <c r="H124" s="220">
        <v>1</v>
      </c>
      <c r="I124" s="221"/>
      <c r="J124" s="222">
        <f>ROUND(I124*H124,2)</f>
        <v>0</v>
      </c>
      <c r="K124" s="218" t="s">
        <v>1</v>
      </c>
      <c r="L124" s="42"/>
      <c r="M124" s="223" t="s">
        <v>1</v>
      </c>
      <c r="N124" s="224" t="s">
        <v>38</v>
      </c>
      <c r="O124" s="89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7" t="s">
        <v>146</v>
      </c>
      <c r="AT124" s="227" t="s">
        <v>141</v>
      </c>
      <c r="AU124" s="227" t="s">
        <v>81</v>
      </c>
      <c r="AY124" s="15" t="s">
        <v>138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5" t="s">
        <v>81</v>
      </c>
      <c r="BK124" s="228">
        <f>ROUND(I124*H124,2)</f>
        <v>0</v>
      </c>
      <c r="BL124" s="15" t="s">
        <v>146</v>
      </c>
      <c r="BM124" s="227" t="s">
        <v>83</v>
      </c>
    </row>
    <row r="125" s="2" customFormat="1" ht="16.5" customHeight="1">
      <c r="A125" s="36"/>
      <c r="B125" s="37"/>
      <c r="C125" s="216" t="s">
        <v>83</v>
      </c>
      <c r="D125" s="216" t="s">
        <v>141</v>
      </c>
      <c r="E125" s="217" t="s">
        <v>1333</v>
      </c>
      <c r="F125" s="218" t="s">
        <v>1334</v>
      </c>
      <c r="G125" s="219" t="s">
        <v>160</v>
      </c>
      <c r="H125" s="220">
        <v>1</v>
      </c>
      <c r="I125" s="221"/>
      <c r="J125" s="222">
        <f>ROUND(I125*H125,2)</f>
        <v>0</v>
      </c>
      <c r="K125" s="218" t="s">
        <v>1</v>
      </c>
      <c r="L125" s="42"/>
      <c r="M125" s="223" t="s">
        <v>1</v>
      </c>
      <c r="N125" s="224" t="s">
        <v>38</v>
      </c>
      <c r="O125" s="89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7" t="s">
        <v>146</v>
      </c>
      <c r="AT125" s="227" t="s">
        <v>141</v>
      </c>
      <c r="AU125" s="227" t="s">
        <v>81</v>
      </c>
      <c r="AY125" s="15" t="s">
        <v>138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5" t="s">
        <v>81</v>
      </c>
      <c r="BK125" s="228">
        <f>ROUND(I125*H125,2)</f>
        <v>0</v>
      </c>
      <c r="BL125" s="15" t="s">
        <v>146</v>
      </c>
      <c r="BM125" s="227" t="s">
        <v>146</v>
      </c>
    </row>
    <row r="126" s="2" customFormat="1" ht="24.15" customHeight="1">
      <c r="A126" s="36"/>
      <c r="B126" s="37"/>
      <c r="C126" s="216" t="s">
        <v>139</v>
      </c>
      <c r="D126" s="216" t="s">
        <v>141</v>
      </c>
      <c r="E126" s="217" t="s">
        <v>1335</v>
      </c>
      <c r="F126" s="218" t="s">
        <v>1336</v>
      </c>
      <c r="G126" s="219" t="s">
        <v>160</v>
      </c>
      <c r="H126" s="220">
        <v>1</v>
      </c>
      <c r="I126" s="221"/>
      <c r="J126" s="222">
        <f>ROUND(I126*H126,2)</f>
        <v>0</v>
      </c>
      <c r="K126" s="218" t="s">
        <v>1</v>
      </c>
      <c r="L126" s="42"/>
      <c r="M126" s="223" t="s">
        <v>1</v>
      </c>
      <c r="N126" s="224" t="s">
        <v>38</v>
      </c>
      <c r="O126" s="89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7" t="s">
        <v>146</v>
      </c>
      <c r="AT126" s="227" t="s">
        <v>141</v>
      </c>
      <c r="AU126" s="227" t="s">
        <v>81</v>
      </c>
      <c r="AY126" s="15" t="s">
        <v>138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5" t="s">
        <v>81</v>
      </c>
      <c r="BK126" s="228">
        <f>ROUND(I126*H126,2)</f>
        <v>0</v>
      </c>
      <c r="BL126" s="15" t="s">
        <v>146</v>
      </c>
      <c r="BM126" s="227" t="s">
        <v>1337</v>
      </c>
    </row>
    <row r="127" s="2" customFormat="1" ht="16.5" customHeight="1">
      <c r="A127" s="36"/>
      <c r="B127" s="37"/>
      <c r="C127" s="216" t="s">
        <v>146</v>
      </c>
      <c r="D127" s="216" t="s">
        <v>141</v>
      </c>
      <c r="E127" s="217" t="s">
        <v>1338</v>
      </c>
      <c r="F127" s="218" t="s">
        <v>1339</v>
      </c>
      <c r="G127" s="219" t="s">
        <v>160</v>
      </c>
      <c r="H127" s="220">
        <v>3</v>
      </c>
      <c r="I127" s="221"/>
      <c r="J127" s="222">
        <f>ROUND(I127*H127,2)</f>
        <v>0</v>
      </c>
      <c r="K127" s="218" t="s">
        <v>1</v>
      </c>
      <c r="L127" s="42"/>
      <c r="M127" s="223" t="s">
        <v>1</v>
      </c>
      <c r="N127" s="224" t="s">
        <v>38</v>
      </c>
      <c r="O127" s="89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7" t="s">
        <v>146</v>
      </c>
      <c r="AT127" s="227" t="s">
        <v>141</v>
      </c>
      <c r="AU127" s="227" t="s">
        <v>81</v>
      </c>
      <c r="AY127" s="15" t="s">
        <v>138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5" t="s">
        <v>81</v>
      </c>
      <c r="BK127" s="228">
        <f>ROUND(I127*H127,2)</f>
        <v>0</v>
      </c>
      <c r="BL127" s="15" t="s">
        <v>146</v>
      </c>
      <c r="BM127" s="227" t="s">
        <v>152</v>
      </c>
    </row>
    <row r="128" s="2" customFormat="1" ht="16.5" customHeight="1">
      <c r="A128" s="36"/>
      <c r="B128" s="37"/>
      <c r="C128" s="216" t="s">
        <v>167</v>
      </c>
      <c r="D128" s="216" t="s">
        <v>141</v>
      </c>
      <c r="E128" s="217" t="s">
        <v>1340</v>
      </c>
      <c r="F128" s="218" t="s">
        <v>1341</v>
      </c>
      <c r="G128" s="219" t="s">
        <v>160</v>
      </c>
      <c r="H128" s="220">
        <v>1</v>
      </c>
      <c r="I128" s="221"/>
      <c r="J128" s="222">
        <f>ROUND(I128*H128,2)</f>
        <v>0</v>
      </c>
      <c r="K128" s="218" t="s">
        <v>1</v>
      </c>
      <c r="L128" s="42"/>
      <c r="M128" s="223" t="s">
        <v>1</v>
      </c>
      <c r="N128" s="224" t="s">
        <v>38</v>
      </c>
      <c r="O128" s="89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7" t="s">
        <v>146</v>
      </c>
      <c r="AT128" s="227" t="s">
        <v>141</v>
      </c>
      <c r="AU128" s="227" t="s">
        <v>81</v>
      </c>
      <c r="AY128" s="15" t="s">
        <v>138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5" t="s">
        <v>81</v>
      </c>
      <c r="BK128" s="228">
        <f>ROUND(I128*H128,2)</f>
        <v>0</v>
      </c>
      <c r="BL128" s="15" t="s">
        <v>146</v>
      </c>
      <c r="BM128" s="227" t="s">
        <v>180</v>
      </c>
    </row>
    <row r="129" s="2" customFormat="1" ht="16.5" customHeight="1">
      <c r="A129" s="36"/>
      <c r="B129" s="37"/>
      <c r="C129" s="216" t="s">
        <v>152</v>
      </c>
      <c r="D129" s="216" t="s">
        <v>141</v>
      </c>
      <c r="E129" s="217" t="s">
        <v>1342</v>
      </c>
      <c r="F129" s="218" t="s">
        <v>1343</v>
      </c>
      <c r="G129" s="219" t="s">
        <v>160</v>
      </c>
      <c r="H129" s="220">
        <v>1</v>
      </c>
      <c r="I129" s="221"/>
      <c r="J129" s="222">
        <f>ROUND(I129*H129,2)</f>
        <v>0</v>
      </c>
      <c r="K129" s="218" t="s">
        <v>1</v>
      </c>
      <c r="L129" s="42"/>
      <c r="M129" s="223" t="s">
        <v>1</v>
      </c>
      <c r="N129" s="224" t="s">
        <v>38</v>
      </c>
      <c r="O129" s="89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7" t="s">
        <v>146</v>
      </c>
      <c r="AT129" s="227" t="s">
        <v>141</v>
      </c>
      <c r="AU129" s="227" t="s">
        <v>81</v>
      </c>
      <c r="AY129" s="15" t="s">
        <v>138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5" t="s">
        <v>81</v>
      </c>
      <c r="BK129" s="228">
        <f>ROUND(I129*H129,2)</f>
        <v>0</v>
      </c>
      <c r="BL129" s="15" t="s">
        <v>146</v>
      </c>
      <c r="BM129" s="227" t="s">
        <v>192</v>
      </c>
    </row>
    <row r="130" s="2" customFormat="1" ht="16.5" customHeight="1">
      <c r="A130" s="36"/>
      <c r="B130" s="37"/>
      <c r="C130" s="216" t="s">
        <v>175</v>
      </c>
      <c r="D130" s="216" t="s">
        <v>141</v>
      </c>
      <c r="E130" s="217" t="s">
        <v>1344</v>
      </c>
      <c r="F130" s="218" t="s">
        <v>1345</v>
      </c>
      <c r="G130" s="219" t="s">
        <v>160</v>
      </c>
      <c r="H130" s="220">
        <v>2</v>
      </c>
      <c r="I130" s="221"/>
      <c r="J130" s="222">
        <f>ROUND(I130*H130,2)</f>
        <v>0</v>
      </c>
      <c r="K130" s="218" t="s">
        <v>1</v>
      </c>
      <c r="L130" s="42"/>
      <c r="M130" s="223" t="s">
        <v>1</v>
      </c>
      <c r="N130" s="224" t="s">
        <v>38</v>
      </c>
      <c r="O130" s="89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7" t="s">
        <v>146</v>
      </c>
      <c r="AT130" s="227" t="s">
        <v>141</v>
      </c>
      <c r="AU130" s="227" t="s">
        <v>81</v>
      </c>
      <c r="AY130" s="15" t="s">
        <v>138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5" t="s">
        <v>81</v>
      </c>
      <c r="BK130" s="228">
        <f>ROUND(I130*H130,2)</f>
        <v>0</v>
      </c>
      <c r="BL130" s="15" t="s">
        <v>146</v>
      </c>
      <c r="BM130" s="227" t="s">
        <v>8</v>
      </c>
    </row>
    <row r="131" s="2" customFormat="1" ht="16.5" customHeight="1">
      <c r="A131" s="36"/>
      <c r="B131" s="37"/>
      <c r="C131" s="216" t="s">
        <v>180</v>
      </c>
      <c r="D131" s="216" t="s">
        <v>141</v>
      </c>
      <c r="E131" s="217" t="s">
        <v>1346</v>
      </c>
      <c r="F131" s="218" t="s">
        <v>1347</v>
      </c>
      <c r="G131" s="219" t="s">
        <v>160</v>
      </c>
      <c r="H131" s="220">
        <v>1</v>
      </c>
      <c r="I131" s="221"/>
      <c r="J131" s="222">
        <f>ROUND(I131*H131,2)</f>
        <v>0</v>
      </c>
      <c r="K131" s="218" t="s">
        <v>1</v>
      </c>
      <c r="L131" s="42"/>
      <c r="M131" s="223" t="s">
        <v>1</v>
      </c>
      <c r="N131" s="224" t="s">
        <v>38</v>
      </c>
      <c r="O131" s="8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146</v>
      </c>
      <c r="AT131" s="227" t="s">
        <v>141</v>
      </c>
      <c r="AU131" s="227" t="s">
        <v>81</v>
      </c>
      <c r="AY131" s="15" t="s">
        <v>138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81</v>
      </c>
      <c r="BK131" s="228">
        <f>ROUND(I131*H131,2)</f>
        <v>0</v>
      </c>
      <c r="BL131" s="15" t="s">
        <v>146</v>
      </c>
      <c r="BM131" s="227" t="s">
        <v>212</v>
      </c>
    </row>
    <row r="132" s="2" customFormat="1" ht="16.5" customHeight="1">
      <c r="A132" s="36"/>
      <c r="B132" s="37"/>
      <c r="C132" s="216" t="s">
        <v>185</v>
      </c>
      <c r="D132" s="216" t="s">
        <v>141</v>
      </c>
      <c r="E132" s="217" t="s">
        <v>1348</v>
      </c>
      <c r="F132" s="218" t="s">
        <v>1349</v>
      </c>
      <c r="G132" s="219" t="s">
        <v>160</v>
      </c>
      <c r="H132" s="220">
        <v>1</v>
      </c>
      <c r="I132" s="221"/>
      <c r="J132" s="222">
        <f>ROUND(I132*H132,2)</f>
        <v>0</v>
      </c>
      <c r="K132" s="218" t="s">
        <v>1</v>
      </c>
      <c r="L132" s="42"/>
      <c r="M132" s="223" t="s">
        <v>1</v>
      </c>
      <c r="N132" s="224" t="s">
        <v>38</v>
      </c>
      <c r="O132" s="89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7" t="s">
        <v>146</v>
      </c>
      <c r="AT132" s="227" t="s">
        <v>141</v>
      </c>
      <c r="AU132" s="227" t="s">
        <v>81</v>
      </c>
      <c r="AY132" s="15" t="s">
        <v>138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5" t="s">
        <v>81</v>
      </c>
      <c r="BK132" s="228">
        <f>ROUND(I132*H132,2)</f>
        <v>0</v>
      </c>
      <c r="BL132" s="15" t="s">
        <v>146</v>
      </c>
      <c r="BM132" s="227" t="s">
        <v>223</v>
      </c>
    </row>
    <row r="133" s="2" customFormat="1" ht="21.75" customHeight="1">
      <c r="A133" s="36"/>
      <c r="B133" s="37"/>
      <c r="C133" s="216" t="s">
        <v>192</v>
      </c>
      <c r="D133" s="216" t="s">
        <v>141</v>
      </c>
      <c r="E133" s="217" t="s">
        <v>1350</v>
      </c>
      <c r="F133" s="218" t="s">
        <v>1351</v>
      </c>
      <c r="G133" s="219" t="s">
        <v>160</v>
      </c>
      <c r="H133" s="220">
        <v>2</v>
      </c>
      <c r="I133" s="221"/>
      <c r="J133" s="222">
        <f>ROUND(I133*H133,2)</f>
        <v>0</v>
      </c>
      <c r="K133" s="218" t="s">
        <v>1</v>
      </c>
      <c r="L133" s="42"/>
      <c r="M133" s="223" t="s">
        <v>1</v>
      </c>
      <c r="N133" s="224" t="s">
        <v>38</v>
      </c>
      <c r="O133" s="89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7" t="s">
        <v>146</v>
      </c>
      <c r="AT133" s="227" t="s">
        <v>141</v>
      </c>
      <c r="AU133" s="227" t="s">
        <v>81</v>
      </c>
      <c r="AY133" s="15" t="s">
        <v>138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" t="s">
        <v>81</v>
      </c>
      <c r="BK133" s="228">
        <f>ROUND(I133*H133,2)</f>
        <v>0</v>
      </c>
      <c r="BL133" s="15" t="s">
        <v>146</v>
      </c>
      <c r="BM133" s="227" t="s">
        <v>236</v>
      </c>
    </row>
    <row r="134" s="2" customFormat="1" ht="21.75" customHeight="1">
      <c r="A134" s="36"/>
      <c r="B134" s="37"/>
      <c r="C134" s="216" t="s">
        <v>199</v>
      </c>
      <c r="D134" s="216" t="s">
        <v>141</v>
      </c>
      <c r="E134" s="217" t="s">
        <v>1352</v>
      </c>
      <c r="F134" s="218" t="s">
        <v>1353</v>
      </c>
      <c r="G134" s="219" t="s">
        <v>160</v>
      </c>
      <c r="H134" s="220">
        <v>1</v>
      </c>
      <c r="I134" s="221"/>
      <c r="J134" s="222">
        <f>ROUND(I134*H134,2)</f>
        <v>0</v>
      </c>
      <c r="K134" s="218" t="s">
        <v>1</v>
      </c>
      <c r="L134" s="42"/>
      <c r="M134" s="223" t="s">
        <v>1</v>
      </c>
      <c r="N134" s="224" t="s">
        <v>38</v>
      </c>
      <c r="O134" s="89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7" t="s">
        <v>146</v>
      </c>
      <c r="AT134" s="227" t="s">
        <v>141</v>
      </c>
      <c r="AU134" s="227" t="s">
        <v>81</v>
      </c>
      <c r="AY134" s="15" t="s">
        <v>138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5" t="s">
        <v>81</v>
      </c>
      <c r="BK134" s="228">
        <f>ROUND(I134*H134,2)</f>
        <v>0</v>
      </c>
      <c r="BL134" s="15" t="s">
        <v>146</v>
      </c>
      <c r="BM134" s="227" t="s">
        <v>248</v>
      </c>
    </row>
    <row r="135" s="2" customFormat="1" ht="21.75" customHeight="1">
      <c r="A135" s="36"/>
      <c r="B135" s="37"/>
      <c r="C135" s="216" t="s">
        <v>8</v>
      </c>
      <c r="D135" s="216" t="s">
        <v>141</v>
      </c>
      <c r="E135" s="217" t="s">
        <v>1354</v>
      </c>
      <c r="F135" s="218" t="s">
        <v>1355</v>
      </c>
      <c r="G135" s="219" t="s">
        <v>160</v>
      </c>
      <c r="H135" s="220">
        <v>2</v>
      </c>
      <c r="I135" s="221"/>
      <c r="J135" s="222">
        <f>ROUND(I135*H135,2)</f>
        <v>0</v>
      </c>
      <c r="K135" s="218" t="s">
        <v>1</v>
      </c>
      <c r="L135" s="42"/>
      <c r="M135" s="223" t="s">
        <v>1</v>
      </c>
      <c r="N135" s="224" t="s">
        <v>38</v>
      </c>
      <c r="O135" s="89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7" t="s">
        <v>146</v>
      </c>
      <c r="AT135" s="227" t="s">
        <v>141</v>
      </c>
      <c r="AU135" s="227" t="s">
        <v>81</v>
      </c>
      <c r="AY135" s="15" t="s">
        <v>138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" t="s">
        <v>81</v>
      </c>
      <c r="BK135" s="228">
        <f>ROUND(I135*H135,2)</f>
        <v>0</v>
      </c>
      <c r="BL135" s="15" t="s">
        <v>146</v>
      </c>
      <c r="BM135" s="227" t="s">
        <v>257</v>
      </c>
    </row>
    <row r="136" s="2" customFormat="1" ht="24.15" customHeight="1">
      <c r="A136" s="36"/>
      <c r="B136" s="37"/>
      <c r="C136" s="216" t="s">
        <v>208</v>
      </c>
      <c r="D136" s="216" t="s">
        <v>141</v>
      </c>
      <c r="E136" s="217" t="s">
        <v>1356</v>
      </c>
      <c r="F136" s="218" t="s">
        <v>1357</v>
      </c>
      <c r="G136" s="219" t="s">
        <v>160</v>
      </c>
      <c r="H136" s="220">
        <v>8</v>
      </c>
      <c r="I136" s="221"/>
      <c r="J136" s="222">
        <f>ROUND(I136*H136,2)</f>
        <v>0</v>
      </c>
      <c r="K136" s="218" t="s">
        <v>1</v>
      </c>
      <c r="L136" s="42"/>
      <c r="M136" s="223" t="s">
        <v>1</v>
      </c>
      <c r="N136" s="224" t="s">
        <v>38</v>
      </c>
      <c r="O136" s="89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7" t="s">
        <v>146</v>
      </c>
      <c r="AT136" s="227" t="s">
        <v>141</v>
      </c>
      <c r="AU136" s="227" t="s">
        <v>81</v>
      </c>
      <c r="AY136" s="15" t="s">
        <v>138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5" t="s">
        <v>81</v>
      </c>
      <c r="BK136" s="228">
        <f>ROUND(I136*H136,2)</f>
        <v>0</v>
      </c>
      <c r="BL136" s="15" t="s">
        <v>146</v>
      </c>
      <c r="BM136" s="227" t="s">
        <v>267</v>
      </c>
    </row>
    <row r="137" s="2" customFormat="1" ht="24.15" customHeight="1">
      <c r="A137" s="36"/>
      <c r="B137" s="37"/>
      <c r="C137" s="216" t="s">
        <v>212</v>
      </c>
      <c r="D137" s="216" t="s">
        <v>141</v>
      </c>
      <c r="E137" s="217" t="s">
        <v>1358</v>
      </c>
      <c r="F137" s="218" t="s">
        <v>1359</v>
      </c>
      <c r="G137" s="219" t="s">
        <v>160</v>
      </c>
      <c r="H137" s="220">
        <v>1</v>
      </c>
      <c r="I137" s="221"/>
      <c r="J137" s="222">
        <f>ROUND(I137*H137,2)</f>
        <v>0</v>
      </c>
      <c r="K137" s="218" t="s">
        <v>1</v>
      </c>
      <c r="L137" s="42"/>
      <c r="M137" s="223" t="s">
        <v>1</v>
      </c>
      <c r="N137" s="224" t="s">
        <v>38</v>
      </c>
      <c r="O137" s="89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146</v>
      </c>
      <c r="AT137" s="227" t="s">
        <v>141</v>
      </c>
      <c r="AU137" s="227" t="s">
        <v>81</v>
      </c>
      <c r="AY137" s="15" t="s">
        <v>138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81</v>
      </c>
      <c r="BK137" s="228">
        <f>ROUND(I137*H137,2)</f>
        <v>0</v>
      </c>
      <c r="BL137" s="15" t="s">
        <v>146</v>
      </c>
      <c r="BM137" s="227" t="s">
        <v>277</v>
      </c>
    </row>
    <row r="138" s="2" customFormat="1" ht="21.75" customHeight="1">
      <c r="A138" s="36"/>
      <c r="B138" s="37"/>
      <c r="C138" s="216" t="s">
        <v>217</v>
      </c>
      <c r="D138" s="216" t="s">
        <v>141</v>
      </c>
      <c r="E138" s="217" t="s">
        <v>1360</v>
      </c>
      <c r="F138" s="218" t="s">
        <v>1361</v>
      </c>
      <c r="G138" s="219" t="s">
        <v>160</v>
      </c>
      <c r="H138" s="220">
        <v>4</v>
      </c>
      <c r="I138" s="221"/>
      <c r="J138" s="222">
        <f>ROUND(I138*H138,2)</f>
        <v>0</v>
      </c>
      <c r="K138" s="218" t="s">
        <v>1</v>
      </c>
      <c r="L138" s="42"/>
      <c r="M138" s="223" t="s">
        <v>1</v>
      </c>
      <c r="N138" s="224" t="s">
        <v>38</v>
      </c>
      <c r="O138" s="89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7" t="s">
        <v>146</v>
      </c>
      <c r="AT138" s="227" t="s">
        <v>141</v>
      </c>
      <c r="AU138" s="227" t="s">
        <v>81</v>
      </c>
      <c r="AY138" s="15" t="s">
        <v>138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5" t="s">
        <v>81</v>
      </c>
      <c r="BK138" s="228">
        <f>ROUND(I138*H138,2)</f>
        <v>0</v>
      </c>
      <c r="BL138" s="15" t="s">
        <v>146</v>
      </c>
      <c r="BM138" s="227" t="s">
        <v>287</v>
      </c>
    </row>
    <row r="139" s="2" customFormat="1" ht="16.5" customHeight="1">
      <c r="A139" s="36"/>
      <c r="B139" s="37"/>
      <c r="C139" s="216" t="s">
        <v>223</v>
      </c>
      <c r="D139" s="216" t="s">
        <v>141</v>
      </c>
      <c r="E139" s="217" t="s">
        <v>1362</v>
      </c>
      <c r="F139" s="218" t="s">
        <v>1363</v>
      </c>
      <c r="G139" s="219" t="s">
        <v>160</v>
      </c>
      <c r="H139" s="220">
        <v>1</v>
      </c>
      <c r="I139" s="221"/>
      <c r="J139" s="222">
        <f>ROUND(I139*H139,2)</f>
        <v>0</v>
      </c>
      <c r="K139" s="218" t="s">
        <v>1</v>
      </c>
      <c r="L139" s="42"/>
      <c r="M139" s="223" t="s">
        <v>1</v>
      </c>
      <c r="N139" s="224" t="s">
        <v>38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146</v>
      </c>
      <c r="AT139" s="227" t="s">
        <v>141</v>
      </c>
      <c r="AU139" s="227" t="s">
        <v>81</v>
      </c>
      <c r="AY139" s="15" t="s">
        <v>138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81</v>
      </c>
      <c r="BK139" s="228">
        <f>ROUND(I139*H139,2)</f>
        <v>0</v>
      </c>
      <c r="BL139" s="15" t="s">
        <v>146</v>
      </c>
      <c r="BM139" s="227" t="s">
        <v>296</v>
      </c>
    </row>
    <row r="140" s="2" customFormat="1" ht="16.5" customHeight="1">
      <c r="A140" s="36"/>
      <c r="B140" s="37"/>
      <c r="C140" s="216" t="s">
        <v>231</v>
      </c>
      <c r="D140" s="216" t="s">
        <v>141</v>
      </c>
      <c r="E140" s="217" t="s">
        <v>1364</v>
      </c>
      <c r="F140" s="218" t="s">
        <v>1365</v>
      </c>
      <c r="G140" s="219" t="s">
        <v>160</v>
      </c>
      <c r="H140" s="220">
        <v>1</v>
      </c>
      <c r="I140" s="221"/>
      <c r="J140" s="222">
        <f>ROUND(I140*H140,2)</f>
        <v>0</v>
      </c>
      <c r="K140" s="218" t="s">
        <v>1</v>
      </c>
      <c r="L140" s="42"/>
      <c r="M140" s="223" t="s">
        <v>1</v>
      </c>
      <c r="N140" s="224" t="s">
        <v>38</v>
      </c>
      <c r="O140" s="89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146</v>
      </c>
      <c r="AT140" s="227" t="s">
        <v>141</v>
      </c>
      <c r="AU140" s="227" t="s">
        <v>81</v>
      </c>
      <c r="AY140" s="15" t="s">
        <v>138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81</v>
      </c>
      <c r="BK140" s="228">
        <f>ROUND(I140*H140,2)</f>
        <v>0</v>
      </c>
      <c r="BL140" s="15" t="s">
        <v>146</v>
      </c>
      <c r="BM140" s="227" t="s">
        <v>245</v>
      </c>
    </row>
    <row r="141" s="2" customFormat="1" ht="16.5" customHeight="1">
      <c r="A141" s="36"/>
      <c r="B141" s="37"/>
      <c r="C141" s="216" t="s">
        <v>236</v>
      </c>
      <c r="D141" s="216" t="s">
        <v>141</v>
      </c>
      <c r="E141" s="217" t="s">
        <v>1366</v>
      </c>
      <c r="F141" s="218" t="s">
        <v>1367</v>
      </c>
      <c r="G141" s="219" t="s">
        <v>160</v>
      </c>
      <c r="H141" s="220">
        <v>1</v>
      </c>
      <c r="I141" s="221"/>
      <c r="J141" s="222">
        <f>ROUND(I141*H141,2)</f>
        <v>0</v>
      </c>
      <c r="K141" s="218" t="s">
        <v>1</v>
      </c>
      <c r="L141" s="42"/>
      <c r="M141" s="223" t="s">
        <v>1</v>
      </c>
      <c r="N141" s="224" t="s">
        <v>38</v>
      </c>
      <c r="O141" s="89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7" t="s">
        <v>146</v>
      </c>
      <c r="AT141" s="227" t="s">
        <v>141</v>
      </c>
      <c r="AU141" s="227" t="s">
        <v>81</v>
      </c>
      <c r="AY141" s="15" t="s">
        <v>138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5" t="s">
        <v>81</v>
      </c>
      <c r="BK141" s="228">
        <f>ROUND(I141*H141,2)</f>
        <v>0</v>
      </c>
      <c r="BL141" s="15" t="s">
        <v>146</v>
      </c>
      <c r="BM141" s="227" t="s">
        <v>314</v>
      </c>
    </row>
    <row r="142" s="2" customFormat="1" ht="24.15" customHeight="1">
      <c r="A142" s="36"/>
      <c r="B142" s="37"/>
      <c r="C142" s="216" t="s">
        <v>241</v>
      </c>
      <c r="D142" s="216" t="s">
        <v>141</v>
      </c>
      <c r="E142" s="217" t="s">
        <v>1368</v>
      </c>
      <c r="F142" s="218" t="s">
        <v>1369</v>
      </c>
      <c r="G142" s="219" t="s">
        <v>160</v>
      </c>
      <c r="H142" s="220">
        <v>3</v>
      </c>
      <c r="I142" s="221"/>
      <c r="J142" s="222">
        <f>ROUND(I142*H142,2)</f>
        <v>0</v>
      </c>
      <c r="K142" s="218" t="s">
        <v>1</v>
      </c>
      <c r="L142" s="42"/>
      <c r="M142" s="223" t="s">
        <v>1</v>
      </c>
      <c r="N142" s="224" t="s">
        <v>38</v>
      </c>
      <c r="O142" s="89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146</v>
      </c>
      <c r="AT142" s="227" t="s">
        <v>141</v>
      </c>
      <c r="AU142" s="227" t="s">
        <v>81</v>
      </c>
      <c r="AY142" s="15" t="s">
        <v>138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81</v>
      </c>
      <c r="BK142" s="228">
        <f>ROUND(I142*H142,2)</f>
        <v>0</v>
      </c>
      <c r="BL142" s="15" t="s">
        <v>146</v>
      </c>
      <c r="BM142" s="227" t="s">
        <v>323</v>
      </c>
    </row>
    <row r="143" s="2" customFormat="1" ht="24.15" customHeight="1">
      <c r="A143" s="36"/>
      <c r="B143" s="37"/>
      <c r="C143" s="216" t="s">
        <v>248</v>
      </c>
      <c r="D143" s="216" t="s">
        <v>141</v>
      </c>
      <c r="E143" s="217" t="s">
        <v>1370</v>
      </c>
      <c r="F143" s="218" t="s">
        <v>1371</v>
      </c>
      <c r="G143" s="219" t="s">
        <v>160</v>
      </c>
      <c r="H143" s="220">
        <v>1</v>
      </c>
      <c r="I143" s="221"/>
      <c r="J143" s="222">
        <f>ROUND(I143*H143,2)</f>
        <v>0</v>
      </c>
      <c r="K143" s="218" t="s">
        <v>1</v>
      </c>
      <c r="L143" s="42"/>
      <c r="M143" s="223" t="s">
        <v>1</v>
      </c>
      <c r="N143" s="224" t="s">
        <v>38</v>
      </c>
      <c r="O143" s="89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146</v>
      </c>
      <c r="AT143" s="227" t="s">
        <v>141</v>
      </c>
      <c r="AU143" s="227" t="s">
        <v>81</v>
      </c>
      <c r="AY143" s="15" t="s">
        <v>138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81</v>
      </c>
      <c r="BK143" s="228">
        <f>ROUND(I143*H143,2)</f>
        <v>0</v>
      </c>
      <c r="BL143" s="15" t="s">
        <v>146</v>
      </c>
      <c r="BM143" s="227" t="s">
        <v>333</v>
      </c>
    </row>
    <row r="144" s="12" customFormat="1" ht="25.92" customHeight="1">
      <c r="A144" s="12"/>
      <c r="B144" s="200"/>
      <c r="C144" s="201"/>
      <c r="D144" s="202" t="s">
        <v>72</v>
      </c>
      <c r="E144" s="203" t="s">
        <v>1372</v>
      </c>
      <c r="F144" s="203" t="s">
        <v>1373</v>
      </c>
      <c r="G144" s="201"/>
      <c r="H144" s="201"/>
      <c r="I144" s="204"/>
      <c r="J144" s="205">
        <f>BK144</f>
        <v>0</v>
      </c>
      <c r="K144" s="201"/>
      <c r="L144" s="206"/>
      <c r="M144" s="207"/>
      <c r="N144" s="208"/>
      <c r="O144" s="208"/>
      <c r="P144" s="209">
        <f>SUM(P145:P180)</f>
        <v>0</v>
      </c>
      <c r="Q144" s="208"/>
      <c r="R144" s="209">
        <f>SUM(R145:R180)</f>
        <v>0</v>
      </c>
      <c r="S144" s="208"/>
      <c r="T144" s="210">
        <f>SUM(T145:T180)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1" t="s">
        <v>139</v>
      </c>
      <c r="AT144" s="212" t="s">
        <v>72</v>
      </c>
      <c r="AU144" s="212" t="s">
        <v>73</v>
      </c>
      <c r="AY144" s="211" t="s">
        <v>138</v>
      </c>
      <c r="BK144" s="213">
        <f>SUM(BK145:BK180)</f>
        <v>0</v>
      </c>
    </row>
    <row r="145" s="2" customFormat="1" ht="24.15" customHeight="1">
      <c r="A145" s="36"/>
      <c r="B145" s="37"/>
      <c r="C145" s="216" t="s">
        <v>7</v>
      </c>
      <c r="D145" s="216" t="s">
        <v>141</v>
      </c>
      <c r="E145" s="217" t="s">
        <v>1374</v>
      </c>
      <c r="F145" s="218" t="s">
        <v>1375</v>
      </c>
      <c r="G145" s="219" t="s">
        <v>234</v>
      </c>
      <c r="H145" s="220">
        <v>34</v>
      </c>
      <c r="I145" s="221"/>
      <c r="J145" s="222">
        <f>ROUND(I145*H145,2)</f>
        <v>0</v>
      </c>
      <c r="K145" s="218" t="s">
        <v>1</v>
      </c>
      <c r="L145" s="42"/>
      <c r="M145" s="223" t="s">
        <v>1</v>
      </c>
      <c r="N145" s="224" t="s">
        <v>38</v>
      </c>
      <c r="O145" s="89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449</v>
      </c>
      <c r="AT145" s="227" t="s">
        <v>141</v>
      </c>
      <c r="AU145" s="227" t="s">
        <v>81</v>
      </c>
      <c r="AY145" s="15" t="s">
        <v>138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81</v>
      </c>
      <c r="BK145" s="228">
        <f>ROUND(I145*H145,2)</f>
        <v>0</v>
      </c>
      <c r="BL145" s="15" t="s">
        <v>449</v>
      </c>
      <c r="BM145" s="227" t="s">
        <v>344</v>
      </c>
    </row>
    <row r="146" s="2" customFormat="1" ht="16.5" customHeight="1">
      <c r="A146" s="36"/>
      <c r="B146" s="37"/>
      <c r="C146" s="245" t="s">
        <v>257</v>
      </c>
      <c r="D146" s="245" t="s">
        <v>242</v>
      </c>
      <c r="E146" s="246" t="s">
        <v>1376</v>
      </c>
      <c r="F146" s="247" t="s">
        <v>1377</v>
      </c>
      <c r="G146" s="248" t="s">
        <v>234</v>
      </c>
      <c r="H146" s="249">
        <v>34</v>
      </c>
      <c r="I146" s="250"/>
      <c r="J146" s="251">
        <f>ROUND(I146*H146,2)</f>
        <v>0</v>
      </c>
      <c r="K146" s="247" t="s">
        <v>1</v>
      </c>
      <c r="L146" s="252"/>
      <c r="M146" s="253" t="s">
        <v>1</v>
      </c>
      <c r="N146" s="254" t="s">
        <v>38</v>
      </c>
      <c r="O146" s="89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1378</v>
      </c>
      <c r="AT146" s="227" t="s">
        <v>242</v>
      </c>
      <c r="AU146" s="227" t="s">
        <v>81</v>
      </c>
      <c r="AY146" s="15" t="s">
        <v>138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81</v>
      </c>
      <c r="BK146" s="228">
        <f>ROUND(I146*H146,2)</f>
        <v>0</v>
      </c>
      <c r="BL146" s="15" t="s">
        <v>449</v>
      </c>
      <c r="BM146" s="227" t="s">
        <v>354</v>
      </c>
    </row>
    <row r="147" s="2" customFormat="1" ht="33" customHeight="1">
      <c r="A147" s="36"/>
      <c r="B147" s="37"/>
      <c r="C147" s="216" t="s">
        <v>262</v>
      </c>
      <c r="D147" s="216" t="s">
        <v>141</v>
      </c>
      <c r="E147" s="217" t="s">
        <v>1379</v>
      </c>
      <c r="F147" s="218" t="s">
        <v>1380</v>
      </c>
      <c r="G147" s="219" t="s">
        <v>234</v>
      </c>
      <c r="H147" s="220">
        <v>260</v>
      </c>
      <c r="I147" s="221"/>
      <c r="J147" s="222">
        <f>ROUND(I147*H147,2)</f>
        <v>0</v>
      </c>
      <c r="K147" s="218" t="s">
        <v>1</v>
      </c>
      <c r="L147" s="42"/>
      <c r="M147" s="223" t="s">
        <v>1</v>
      </c>
      <c r="N147" s="224" t="s">
        <v>38</v>
      </c>
      <c r="O147" s="89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449</v>
      </c>
      <c r="AT147" s="227" t="s">
        <v>141</v>
      </c>
      <c r="AU147" s="227" t="s">
        <v>81</v>
      </c>
      <c r="AY147" s="15" t="s">
        <v>138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81</v>
      </c>
      <c r="BK147" s="228">
        <f>ROUND(I147*H147,2)</f>
        <v>0</v>
      </c>
      <c r="BL147" s="15" t="s">
        <v>449</v>
      </c>
      <c r="BM147" s="227" t="s">
        <v>362</v>
      </c>
    </row>
    <row r="148" s="2" customFormat="1" ht="16.5" customHeight="1">
      <c r="A148" s="36"/>
      <c r="B148" s="37"/>
      <c r="C148" s="245" t="s">
        <v>267</v>
      </c>
      <c r="D148" s="245" t="s">
        <v>242</v>
      </c>
      <c r="E148" s="246" t="s">
        <v>1381</v>
      </c>
      <c r="F148" s="247" t="s">
        <v>1382</v>
      </c>
      <c r="G148" s="248" t="s">
        <v>234</v>
      </c>
      <c r="H148" s="249">
        <v>23</v>
      </c>
      <c r="I148" s="250"/>
      <c r="J148" s="251">
        <f>ROUND(I148*H148,2)</f>
        <v>0</v>
      </c>
      <c r="K148" s="247" t="s">
        <v>1</v>
      </c>
      <c r="L148" s="252"/>
      <c r="M148" s="253" t="s">
        <v>1</v>
      </c>
      <c r="N148" s="254" t="s">
        <v>38</v>
      </c>
      <c r="O148" s="89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1378</v>
      </c>
      <c r="AT148" s="227" t="s">
        <v>242</v>
      </c>
      <c r="AU148" s="227" t="s">
        <v>81</v>
      </c>
      <c r="AY148" s="15" t="s">
        <v>138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81</v>
      </c>
      <c r="BK148" s="228">
        <f>ROUND(I148*H148,2)</f>
        <v>0</v>
      </c>
      <c r="BL148" s="15" t="s">
        <v>449</v>
      </c>
      <c r="BM148" s="227" t="s">
        <v>370</v>
      </c>
    </row>
    <row r="149" s="2" customFormat="1" ht="16.5" customHeight="1">
      <c r="A149" s="36"/>
      <c r="B149" s="37"/>
      <c r="C149" s="245" t="s">
        <v>272</v>
      </c>
      <c r="D149" s="245" t="s">
        <v>242</v>
      </c>
      <c r="E149" s="246" t="s">
        <v>1383</v>
      </c>
      <c r="F149" s="247" t="s">
        <v>1384</v>
      </c>
      <c r="G149" s="248" t="s">
        <v>234</v>
      </c>
      <c r="H149" s="249">
        <v>237</v>
      </c>
      <c r="I149" s="250"/>
      <c r="J149" s="251">
        <f>ROUND(I149*H149,2)</f>
        <v>0</v>
      </c>
      <c r="K149" s="247" t="s">
        <v>1</v>
      </c>
      <c r="L149" s="252"/>
      <c r="M149" s="253" t="s">
        <v>1</v>
      </c>
      <c r="N149" s="254" t="s">
        <v>38</v>
      </c>
      <c r="O149" s="89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7" t="s">
        <v>1378</v>
      </c>
      <c r="AT149" s="227" t="s">
        <v>242</v>
      </c>
      <c r="AU149" s="227" t="s">
        <v>81</v>
      </c>
      <c r="AY149" s="15" t="s">
        <v>138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5" t="s">
        <v>81</v>
      </c>
      <c r="BK149" s="228">
        <f>ROUND(I149*H149,2)</f>
        <v>0</v>
      </c>
      <c r="BL149" s="15" t="s">
        <v>449</v>
      </c>
      <c r="BM149" s="227" t="s">
        <v>379</v>
      </c>
    </row>
    <row r="150" s="2" customFormat="1" ht="33" customHeight="1">
      <c r="A150" s="36"/>
      <c r="B150" s="37"/>
      <c r="C150" s="216" t="s">
        <v>277</v>
      </c>
      <c r="D150" s="216" t="s">
        <v>141</v>
      </c>
      <c r="E150" s="217" t="s">
        <v>1385</v>
      </c>
      <c r="F150" s="218" t="s">
        <v>1386</v>
      </c>
      <c r="G150" s="219" t="s">
        <v>234</v>
      </c>
      <c r="H150" s="220">
        <v>13</v>
      </c>
      <c r="I150" s="221"/>
      <c r="J150" s="222">
        <f>ROUND(I150*H150,2)</f>
        <v>0</v>
      </c>
      <c r="K150" s="218" t="s">
        <v>1</v>
      </c>
      <c r="L150" s="42"/>
      <c r="M150" s="223" t="s">
        <v>1</v>
      </c>
      <c r="N150" s="224" t="s">
        <v>38</v>
      </c>
      <c r="O150" s="89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7" t="s">
        <v>449</v>
      </c>
      <c r="AT150" s="227" t="s">
        <v>141</v>
      </c>
      <c r="AU150" s="227" t="s">
        <v>81</v>
      </c>
      <c r="AY150" s="15" t="s">
        <v>138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5" t="s">
        <v>81</v>
      </c>
      <c r="BK150" s="228">
        <f>ROUND(I150*H150,2)</f>
        <v>0</v>
      </c>
      <c r="BL150" s="15" t="s">
        <v>449</v>
      </c>
      <c r="BM150" s="227" t="s">
        <v>388</v>
      </c>
    </row>
    <row r="151" s="2" customFormat="1" ht="16.5" customHeight="1">
      <c r="A151" s="36"/>
      <c r="B151" s="37"/>
      <c r="C151" s="245" t="s">
        <v>282</v>
      </c>
      <c r="D151" s="245" t="s">
        <v>242</v>
      </c>
      <c r="E151" s="246" t="s">
        <v>1387</v>
      </c>
      <c r="F151" s="247" t="s">
        <v>1388</v>
      </c>
      <c r="G151" s="248" t="s">
        <v>234</v>
      </c>
      <c r="H151" s="249">
        <v>13</v>
      </c>
      <c r="I151" s="250"/>
      <c r="J151" s="251">
        <f>ROUND(I151*H151,2)</f>
        <v>0</v>
      </c>
      <c r="K151" s="247" t="s">
        <v>1</v>
      </c>
      <c r="L151" s="252"/>
      <c r="M151" s="253" t="s">
        <v>1</v>
      </c>
      <c r="N151" s="254" t="s">
        <v>38</v>
      </c>
      <c r="O151" s="89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1378</v>
      </c>
      <c r="AT151" s="227" t="s">
        <v>242</v>
      </c>
      <c r="AU151" s="227" t="s">
        <v>81</v>
      </c>
      <c r="AY151" s="15" t="s">
        <v>138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81</v>
      </c>
      <c r="BK151" s="228">
        <f>ROUND(I151*H151,2)</f>
        <v>0</v>
      </c>
      <c r="BL151" s="15" t="s">
        <v>449</v>
      </c>
      <c r="BM151" s="227" t="s">
        <v>397</v>
      </c>
    </row>
    <row r="152" s="2" customFormat="1" ht="24.15" customHeight="1">
      <c r="A152" s="36"/>
      <c r="B152" s="37"/>
      <c r="C152" s="216" t="s">
        <v>287</v>
      </c>
      <c r="D152" s="216" t="s">
        <v>141</v>
      </c>
      <c r="E152" s="217" t="s">
        <v>1389</v>
      </c>
      <c r="F152" s="218" t="s">
        <v>1390</v>
      </c>
      <c r="G152" s="219" t="s">
        <v>234</v>
      </c>
      <c r="H152" s="220">
        <v>271</v>
      </c>
      <c r="I152" s="221"/>
      <c r="J152" s="222">
        <f>ROUND(I152*H152,2)</f>
        <v>0</v>
      </c>
      <c r="K152" s="218" t="s">
        <v>1</v>
      </c>
      <c r="L152" s="42"/>
      <c r="M152" s="223" t="s">
        <v>1</v>
      </c>
      <c r="N152" s="224" t="s">
        <v>38</v>
      </c>
      <c r="O152" s="89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7" t="s">
        <v>449</v>
      </c>
      <c r="AT152" s="227" t="s">
        <v>141</v>
      </c>
      <c r="AU152" s="227" t="s">
        <v>81</v>
      </c>
      <c r="AY152" s="15" t="s">
        <v>138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5" t="s">
        <v>81</v>
      </c>
      <c r="BK152" s="228">
        <f>ROUND(I152*H152,2)</f>
        <v>0</v>
      </c>
      <c r="BL152" s="15" t="s">
        <v>449</v>
      </c>
      <c r="BM152" s="227" t="s">
        <v>405</v>
      </c>
    </row>
    <row r="153" s="2" customFormat="1" ht="21.75" customHeight="1">
      <c r="A153" s="36"/>
      <c r="B153" s="37"/>
      <c r="C153" s="245" t="s">
        <v>292</v>
      </c>
      <c r="D153" s="245" t="s">
        <v>242</v>
      </c>
      <c r="E153" s="246" t="s">
        <v>1391</v>
      </c>
      <c r="F153" s="247" t="s">
        <v>1392</v>
      </c>
      <c r="G153" s="248" t="s">
        <v>234</v>
      </c>
      <c r="H153" s="249">
        <v>263</v>
      </c>
      <c r="I153" s="250"/>
      <c r="J153" s="251">
        <f>ROUND(I153*H153,2)</f>
        <v>0</v>
      </c>
      <c r="K153" s="247" t="s">
        <v>1</v>
      </c>
      <c r="L153" s="252"/>
      <c r="M153" s="253" t="s">
        <v>1</v>
      </c>
      <c r="N153" s="254" t="s">
        <v>38</v>
      </c>
      <c r="O153" s="89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7" t="s">
        <v>1378</v>
      </c>
      <c r="AT153" s="227" t="s">
        <v>242</v>
      </c>
      <c r="AU153" s="227" t="s">
        <v>81</v>
      </c>
      <c r="AY153" s="15" t="s">
        <v>138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5" t="s">
        <v>81</v>
      </c>
      <c r="BK153" s="228">
        <f>ROUND(I153*H153,2)</f>
        <v>0</v>
      </c>
      <c r="BL153" s="15" t="s">
        <v>449</v>
      </c>
      <c r="BM153" s="227" t="s">
        <v>414</v>
      </c>
    </row>
    <row r="154" s="2" customFormat="1" ht="16.5" customHeight="1">
      <c r="A154" s="36"/>
      <c r="B154" s="37"/>
      <c r="C154" s="245" t="s">
        <v>296</v>
      </c>
      <c r="D154" s="245" t="s">
        <v>242</v>
      </c>
      <c r="E154" s="246" t="s">
        <v>1393</v>
      </c>
      <c r="F154" s="247" t="s">
        <v>1394</v>
      </c>
      <c r="G154" s="248" t="s">
        <v>234</v>
      </c>
      <c r="H154" s="249">
        <v>8</v>
      </c>
      <c r="I154" s="250"/>
      <c r="J154" s="251">
        <f>ROUND(I154*H154,2)</f>
        <v>0</v>
      </c>
      <c r="K154" s="247" t="s">
        <v>1</v>
      </c>
      <c r="L154" s="252"/>
      <c r="M154" s="253" t="s">
        <v>1</v>
      </c>
      <c r="N154" s="254" t="s">
        <v>38</v>
      </c>
      <c r="O154" s="89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1378</v>
      </c>
      <c r="AT154" s="227" t="s">
        <v>242</v>
      </c>
      <c r="AU154" s="227" t="s">
        <v>81</v>
      </c>
      <c r="AY154" s="15" t="s">
        <v>138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81</v>
      </c>
      <c r="BK154" s="228">
        <f>ROUND(I154*H154,2)</f>
        <v>0</v>
      </c>
      <c r="BL154" s="15" t="s">
        <v>449</v>
      </c>
      <c r="BM154" s="227" t="s">
        <v>424</v>
      </c>
    </row>
    <row r="155" s="2" customFormat="1" ht="24.15" customHeight="1">
      <c r="A155" s="36"/>
      <c r="B155" s="37"/>
      <c r="C155" s="216" t="s">
        <v>301</v>
      </c>
      <c r="D155" s="216" t="s">
        <v>141</v>
      </c>
      <c r="E155" s="217" t="s">
        <v>1395</v>
      </c>
      <c r="F155" s="218" t="s">
        <v>1396</v>
      </c>
      <c r="G155" s="219" t="s">
        <v>234</v>
      </c>
      <c r="H155" s="220">
        <v>259</v>
      </c>
      <c r="I155" s="221"/>
      <c r="J155" s="222">
        <f>ROUND(I155*H155,2)</f>
        <v>0</v>
      </c>
      <c r="K155" s="218" t="s">
        <v>1</v>
      </c>
      <c r="L155" s="42"/>
      <c r="M155" s="223" t="s">
        <v>1</v>
      </c>
      <c r="N155" s="224" t="s">
        <v>38</v>
      </c>
      <c r="O155" s="89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449</v>
      </c>
      <c r="AT155" s="227" t="s">
        <v>141</v>
      </c>
      <c r="AU155" s="227" t="s">
        <v>81</v>
      </c>
      <c r="AY155" s="15" t="s">
        <v>138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81</v>
      </c>
      <c r="BK155" s="228">
        <f>ROUND(I155*H155,2)</f>
        <v>0</v>
      </c>
      <c r="BL155" s="15" t="s">
        <v>449</v>
      </c>
      <c r="BM155" s="227" t="s">
        <v>432</v>
      </c>
    </row>
    <row r="156" s="2" customFormat="1" ht="21.75" customHeight="1">
      <c r="A156" s="36"/>
      <c r="B156" s="37"/>
      <c r="C156" s="245" t="s">
        <v>245</v>
      </c>
      <c r="D156" s="245" t="s">
        <v>242</v>
      </c>
      <c r="E156" s="246" t="s">
        <v>1397</v>
      </c>
      <c r="F156" s="247" t="s">
        <v>1398</v>
      </c>
      <c r="G156" s="248" t="s">
        <v>234</v>
      </c>
      <c r="H156" s="249">
        <v>259</v>
      </c>
      <c r="I156" s="250"/>
      <c r="J156" s="251">
        <f>ROUND(I156*H156,2)</f>
        <v>0</v>
      </c>
      <c r="K156" s="247" t="s">
        <v>1</v>
      </c>
      <c r="L156" s="252"/>
      <c r="M156" s="253" t="s">
        <v>1</v>
      </c>
      <c r="N156" s="254" t="s">
        <v>38</v>
      </c>
      <c r="O156" s="89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7" t="s">
        <v>1378</v>
      </c>
      <c r="AT156" s="227" t="s">
        <v>242</v>
      </c>
      <c r="AU156" s="227" t="s">
        <v>81</v>
      </c>
      <c r="AY156" s="15" t="s">
        <v>138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5" t="s">
        <v>81</v>
      </c>
      <c r="BK156" s="228">
        <f>ROUND(I156*H156,2)</f>
        <v>0</v>
      </c>
      <c r="BL156" s="15" t="s">
        <v>449</v>
      </c>
      <c r="BM156" s="227" t="s">
        <v>441</v>
      </c>
    </row>
    <row r="157" s="2" customFormat="1" ht="24.15" customHeight="1">
      <c r="A157" s="36"/>
      <c r="B157" s="37"/>
      <c r="C157" s="216" t="s">
        <v>309</v>
      </c>
      <c r="D157" s="216" t="s">
        <v>141</v>
      </c>
      <c r="E157" s="217" t="s">
        <v>1399</v>
      </c>
      <c r="F157" s="218" t="s">
        <v>1400</v>
      </c>
      <c r="G157" s="219" t="s">
        <v>234</v>
      </c>
      <c r="H157" s="220">
        <v>14</v>
      </c>
      <c r="I157" s="221"/>
      <c r="J157" s="222">
        <f>ROUND(I157*H157,2)</f>
        <v>0</v>
      </c>
      <c r="K157" s="218" t="s">
        <v>1</v>
      </c>
      <c r="L157" s="42"/>
      <c r="M157" s="223" t="s">
        <v>1</v>
      </c>
      <c r="N157" s="224" t="s">
        <v>38</v>
      </c>
      <c r="O157" s="89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7" t="s">
        <v>449</v>
      </c>
      <c r="AT157" s="227" t="s">
        <v>141</v>
      </c>
      <c r="AU157" s="227" t="s">
        <v>81</v>
      </c>
      <c r="AY157" s="15" t="s">
        <v>138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5" t="s">
        <v>81</v>
      </c>
      <c r="BK157" s="228">
        <f>ROUND(I157*H157,2)</f>
        <v>0</v>
      </c>
      <c r="BL157" s="15" t="s">
        <v>449</v>
      </c>
      <c r="BM157" s="227" t="s">
        <v>449</v>
      </c>
    </row>
    <row r="158" s="2" customFormat="1" ht="21.75" customHeight="1">
      <c r="A158" s="36"/>
      <c r="B158" s="37"/>
      <c r="C158" s="245" t="s">
        <v>314</v>
      </c>
      <c r="D158" s="245" t="s">
        <v>242</v>
      </c>
      <c r="E158" s="246" t="s">
        <v>1401</v>
      </c>
      <c r="F158" s="247" t="s">
        <v>1402</v>
      </c>
      <c r="G158" s="248" t="s">
        <v>234</v>
      </c>
      <c r="H158" s="249">
        <v>14</v>
      </c>
      <c r="I158" s="250"/>
      <c r="J158" s="251">
        <f>ROUND(I158*H158,2)</f>
        <v>0</v>
      </c>
      <c r="K158" s="247" t="s">
        <v>1</v>
      </c>
      <c r="L158" s="252"/>
      <c r="M158" s="253" t="s">
        <v>1</v>
      </c>
      <c r="N158" s="254" t="s">
        <v>38</v>
      </c>
      <c r="O158" s="89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1378</v>
      </c>
      <c r="AT158" s="227" t="s">
        <v>242</v>
      </c>
      <c r="AU158" s="227" t="s">
        <v>81</v>
      </c>
      <c r="AY158" s="15" t="s">
        <v>138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81</v>
      </c>
      <c r="BK158" s="228">
        <f>ROUND(I158*H158,2)</f>
        <v>0</v>
      </c>
      <c r="BL158" s="15" t="s">
        <v>449</v>
      </c>
      <c r="BM158" s="227" t="s">
        <v>457</v>
      </c>
    </row>
    <row r="159" s="2" customFormat="1" ht="24.15" customHeight="1">
      <c r="A159" s="36"/>
      <c r="B159" s="37"/>
      <c r="C159" s="216" t="s">
        <v>318</v>
      </c>
      <c r="D159" s="216" t="s">
        <v>141</v>
      </c>
      <c r="E159" s="217" t="s">
        <v>1403</v>
      </c>
      <c r="F159" s="218" t="s">
        <v>1404</v>
      </c>
      <c r="G159" s="219" t="s">
        <v>160</v>
      </c>
      <c r="H159" s="220">
        <v>5</v>
      </c>
      <c r="I159" s="221"/>
      <c r="J159" s="222">
        <f>ROUND(I159*H159,2)</f>
        <v>0</v>
      </c>
      <c r="K159" s="218" t="s">
        <v>1</v>
      </c>
      <c r="L159" s="42"/>
      <c r="M159" s="223" t="s">
        <v>1</v>
      </c>
      <c r="N159" s="224" t="s">
        <v>38</v>
      </c>
      <c r="O159" s="89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7" t="s">
        <v>449</v>
      </c>
      <c r="AT159" s="227" t="s">
        <v>141</v>
      </c>
      <c r="AU159" s="227" t="s">
        <v>81</v>
      </c>
      <c r="AY159" s="15" t="s">
        <v>138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5" t="s">
        <v>81</v>
      </c>
      <c r="BK159" s="228">
        <f>ROUND(I159*H159,2)</f>
        <v>0</v>
      </c>
      <c r="BL159" s="15" t="s">
        <v>449</v>
      </c>
      <c r="BM159" s="227" t="s">
        <v>465</v>
      </c>
    </row>
    <row r="160" s="2" customFormat="1" ht="16.5" customHeight="1">
      <c r="A160" s="36"/>
      <c r="B160" s="37"/>
      <c r="C160" s="245" t="s">
        <v>323</v>
      </c>
      <c r="D160" s="245" t="s">
        <v>242</v>
      </c>
      <c r="E160" s="246" t="s">
        <v>1405</v>
      </c>
      <c r="F160" s="247" t="s">
        <v>1406</v>
      </c>
      <c r="G160" s="248" t="s">
        <v>160</v>
      </c>
      <c r="H160" s="249">
        <v>5</v>
      </c>
      <c r="I160" s="250"/>
      <c r="J160" s="251">
        <f>ROUND(I160*H160,2)</f>
        <v>0</v>
      </c>
      <c r="K160" s="247" t="s">
        <v>1</v>
      </c>
      <c r="L160" s="252"/>
      <c r="M160" s="253" t="s">
        <v>1</v>
      </c>
      <c r="N160" s="254" t="s">
        <v>38</v>
      </c>
      <c r="O160" s="89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7" t="s">
        <v>1378</v>
      </c>
      <c r="AT160" s="227" t="s">
        <v>242</v>
      </c>
      <c r="AU160" s="227" t="s">
        <v>81</v>
      </c>
      <c r="AY160" s="15" t="s">
        <v>138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5" t="s">
        <v>81</v>
      </c>
      <c r="BK160" s="228">
        <f>ROUND(I160*H160,2)</f>
        <v>0</v>
      </c>
      <c r="BL160" s="15" t="s">
        <v>449</v>
      </c>
      <c r="BM160" s="227" t="s">
        <v>474</v>
      </c>
    </row>
    <row r="161" s="2" customFormat="1" ht="16.5" customHeight="1">
      <c r="A161" s="36"/>
      <c r="B161" s="37"/>
      <c r="C161" s="216" t="s">
        <v>329</v>
      </c>
      <c r="D161" s="216" t="s">
        <v>141</v>
      </c>
      <c r="E161" s="217" t="s">
        <v>1407</v>
      </c>
      <c r="F161" s="218" t="s">
        <v>1408</v>
      </c>
      <c r="G161" s="219" t="s">
        <v>234</v>
      </c>
      <c r="H161" s="220">
        <v>46</v>
      </c>
      <c r="I161" s="221"/>
      <c r="J161" s="222">
        <f>ROUND(I161*H161,2)</f>
        <v>0</v>
      </c>
      <c r="K161" s="218" t="s">
        <v>1</v>
      </c>
      <c r="L161" s="42"/>
      <c r="M161" s="223" t="s">
        <v>1</v>
      </c>
      <c r="N161" s="224" t="s">
        <v>38</v>
      </c>
      <c r="O161" s="89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449</v>
      </c>
      <c r="AT161" s="227" t="s">
        <v>141</v>
      </c>
      <c r="AU161" s="227" t="s">
        <v>81</v>
      </c>
      <c r="AY161" s="15" t="s">
        <v>138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81</v>
      </c>
      <c r="BK161" s="228">
        <f>ROUND(I161*H161,2)</f>
        <v>0</v>
      </c>
      <c r="BL161" s="15" t="s">
        <v>449</v>
      </c>
      <c r="BM161" s="227" t="s">
        <v>485</v>
      </c>
    </row>
    <row r="162" s="2" customFormat="1" ht="16.5" customHeight="1">
      <c r="A162" s="36"/>
      <c r="B162" s="37"/>
      <c r="C162" s="245" t="s">
        <v>333</v>
      </c>
      <c r="D162" s="245" t="s">
        <v>242</v>
      </c>
      <c r="E162" s="246" t="s">
        <v>1409</v>
      </c>
      <c r="F162" s="247" t="s">
        <v>1410</v>
      </c>
      <c r="G162" s="248" t="s">
        <v>234</v>
      </c>
      <c r="H162" s="249">
        <v>32</v>
      </c>
      <c r="I162" s="250"/>
      <c r="J162" s="251">
        <f>ROUND(I162*H162,2)</f>
        <v>0</v>
      </c>
      <c r="K162" s="247" t="s">
        <v>1</v>
      </c>
      <c r="L162" s="252"/>
      <c r="M162" s="253" t="s">
        <v>1</v>
      </c>
      <c r="N162" s="254" t="s">
        <v>38</v>
      </c>
      <c r="O162" s="89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7" t="s">
        <v>1378</v>
      </c>
      <c r="AT162" s="227" t="s">
        <v>242</v>
      </c>
      <c r="AU162" s="227" t="s">
        <v>81</v>
      </c>
      <c r="AY162" s="15" t="s">
        <v>138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5" t="s">
        <v>81</v>
      </c>
      <c r="BK162" s="228">
        <f>ROUND(I162*H162,2)</f>
        <v>0</v>
      </c>
      <c r="BL162" s="15" t="s">
        <v>449</v>
      </c>
      <c r="BM162" s="227" t="s">
        <v>495</v>
      </c>
    </row>
    <row r="163" s="2" customFormat="1" ht="16.5" customHeight="1">
      <c r="A163" s="36"/>
      <c r="B163" s="37"/>
      <c r="C163" s="245" t="s">
        <v>339</v>
      </c>
      <c r="D163" s="245" t="s">
        <v>242</v>
      </c>
      <c r="E163" s="246" t="s">
        <v>1411</v>
      </c>
      <c r="F163" s="247" t="s">
        <v>1412</v>
      </c>
      <c r="G163" s="248" t="s">
        <v>234</v>
      </c>
      <c r="H163" s="249">
        <v>14</v>
      </c>
      <c r="I163" s="250"/>
      <c r="J163" s="251">
        <f>ROUND(I163*H163,2)</f>
        <v>0</v>
      </c>
      <c r="K163" s="247" t="s">
        <v>1</v>
      </c>
      <c r="L163" s="252"/>
      <c r="M163" s="253" t="s">
        <v>1</v>
      </c>
      <c r="N163" s="254" t="s">
        <v>38</v>
      </c>
      <c r="O163" s="89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7" t="s">
        <v>1378</v>
      </c>
      <c r="AT163" s="227" t="s">
        <v>242</v>
      </c>
      <c r="AU163" s="227" t="s">
        <v>81</v>
      </c>
      <c r="AY163" s="15" t="s">
        <v>138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5" t="s">
        <v>81</v>
      </c>
      <c r="BK163" s="228">
        <f>ROUND(I163*H163,2)</f>
        <v>0</v>
      </c>
      <c r="BL163" s="15" t="s">
        <v>449</v>
      </c>
      <c r="BM163" s="227" t="s">
        <v>505</v>
      </c>
    </row>
    <row r="164" s="2" customFormat="1" ht="16.5" customHeight="1">
      <c r="A164" s="36"/>
      <c r="B164" s="37"/>
      <c r="C164" s="216" t="s">
        <v>344</v>
      </c>
      <c r="D164" s="216" t="s">
        <v>141</v>
      </c>
      <c r="E164" s="217" t="s">
        <v>1413</v>
      </c>
      <c r="F164" s="218" t="s">
        <v>1414</v>
      </c>
      <c r="G164" s="219" t="s">
        <v>234</v>
      </c>
      <c r="H164" s="220">
        <v>24</v>
      </c>
      <c r="I164" s="221"/>
      <c r="J164" s="222">
        <f>ROUND(I164*H164,2)</f>
        <v>0</v>
      </c>
      <c r="K164" s="218" t="s">
        <v>1</v>
      </c>
      <c r="L164" s="42"/>
      <c r="M164" s="223" t="s">
        <v>1</v>
      </c>
      <c r="N164" s="224" t="s">
        <v>38</v>
      </c>
      <c r="O164" s="89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7" t="s">
        <v>449</v>
      </c>
      <c r="AT164" s="227" t="s">
        <v>141</v>
      </c>
      <c r="AU164" s="227" t="s">
        <v>81</v>
      </c>
      <c r="AY164" s="15" t="s">
        <v>138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5" t="s">
        <v>81</v>
      </c>
      <c r="BK164" s="228">
        <f>ROUND(I164*H164,2)</f>
        <v>0</v>
      </c>
      <c r="BL164" s="15" t="s">
        <v>449</v>
      </c>
      <c r="BM164" s="227" t="s">
        <v>516</v>
      </c>
    </row>
    <row r="165" s="2" customFormat="1" ht="16.5" customHeight="1">
      <c r="A165" s="36"/>
      <c r="B165" s="37"/>
      <c r="C165" s="245" t="s">
        <v>348</v>
      </c>
      <c r="D165" s="245" t="s">
        <v>242</v>
      </c>
      <c r="E165" s="246" t="s">
        <v>1415</v>
      </c>
      <c r="F165" s="247" t="s">
        <v>1416</v>
      </c>
      <c r="G165" s="248" t="s">
        <v>234</v>
      </c>
      <c r="H165" s="249">
        <v>24</v>
      </c>
      <c r="I165" s="250"/>
      <c r="J165" s="251">
        <f>ROUND(I165*H165,2)</f>
        <v>0</v>
      </c>
      <c r="K165" s="247" t="s">
        <v>1</v>
      </c>
      <c r="L165" s="252"/>
      <c r="M165" s="253" t="s">
        <v>1</v>
      </c>
      <c r="N165" s="254" t="s">
        <v>38</v>
      </c>
      <c r="O165" s="89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7" t="s">
        <v>1378</v>
      </c>
      <c r="AT165" s="227" t="s">
        <v>242</v>
      </c>
      <c r="AU165" s="227" t="s">
        <v>81</v>
      </c>
      <c r="AY165" s="15" t="s">
        <v>138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5" t="s">
        <v>81</v>
      </c>
      <c r="BK165" s="228">
        <f>ROUND(I165*H165,2)</f>
        <v>0</v>
      </c>
      <c r="BL165" s="15" t="s">
        <v>449</v>
      </c>
      <c r="BM165" s="227" t="s">
        <v>524</v>
      </c>
    </row>
    <row r="166" s="2" customFormat="1" ht="21.75" customHeight="1">
      <c r="A166" s="36"/>
      <c r="B166" s="37"/>
      <c r="C166" s="216" t="s">
        <v>354</v>
      </c>
      <c r="D166" s="216" t="s">
        <v>141</v>
      </c>
      <c r="E166" s="217" t="s">
        <v>1417</v>
      </c>
      <c r="F166" s="218" t="s">
        <v>1418</v>
      </c>
      <c r="G166" s="219" t="s">
        <v>234</v>
      </c>
      <c r="H166" s="220">
        <v>36</v>
      </c>
      <c r="I166" s="221"/>
      <c r="J166" s="222">
        <f>ROUND(I166*H166,2)</f>
        <v>0</v>
      </c>
      <c r="K166" s="218" t="s">
        <v>1</v>
      </c>
      <c r="L166" s="42"/>
      <c r="M166" s="223" t="s">
        <v>1</v>
      </c>
      <c r="N166" s="224" t="s">
        <v>38</v>
      </c>
      <c r="O166" s="89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7" t="s">
        <v>449</v>
      </c>
      <c r="AT166" s="227" t="s">
        <v>141</v>
      </c>
      <c r="AU166" s="227" t="s">
        <v>81</v>
      </c>
      <c r="AY166" s="15" t="s">
        <v>138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5" t="s">
        <v>81</v>
      </c>
      <c r="BK166" s="228">
        <f>ROUND(I166*H166,2)</f>
        <v>0</v>
      </c>
      <c r="BL166" s="15" t="s">
        <v>449</v>
      </c>
      <c r="BM166" s="227" t="s">
        <v>532</v>
      </c>
    </row>
    <row r="167" s="2" customFormat="1" ht="16.5" customHeight="1">
      <c r="A167" s="36"/>
      <c r="B167" s="37"/>
      <c r="C167" s="245" t="s">
        <v>358</v>
      </c>
      <c r="D167" s="245" t="s">
        <v>242</v>
      </c>
      <c r="E167" s="246" t="s">
        <v>1419</v>
      </c>
      <c r="F167" s="247" t="s">
        <v>1420</v>
      </c>
      <c r="G167" s="248" t="s">
        <v>234</v>
      </c>
      <c r="H167" s="249">
        <v>36</v>
      </c>
      <c r="I167" s="250"/>
      <c r="J167" s="251">
        <f>ROUND(I167*H167,2)</f>
        <v>0</v>
      </c>
      <c r="K167" s="247" t="s">
        <v>1</v>
      </c>
      <c r="L167" s="252"/>
      <c r="M167" s="253" t="s">
        <v>1</v>
      </c>
      <c r="N167" s="254" t="s">
        <v>38</v>
      </c>
      <c r="O167" s="89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1378</v>
      </c>
      <c r="AT167" s="227" t="s">
        <v>242</v>
      </c>
      <c r="AU167" s="227" t="s">
        <v>81</v>
      </c>
      <c r="AY167" s="15" t="s">
        <v>138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81</v>
      </c>
      <c r="BK167" s="228">
        <f>ROUND(I167*H167,2)</f>
        <v>0</v>
      </c>
      <c r="BL167" s="15" t="s">
        <v>449</v>
      </c>
      <c r="BM167" s="227" t="s">
        <v>541</v>
      </c>
    </row>
    <row r="168" s="2" customFormat="1" ht="24.15" customHeight="1">
      <c r="A168" s="36"/>
      <c r="B168" s="37"/>
      <c r="C168" s="216" t="s">
        <v>362</v>
      </c>
      <c r="D168" s="216" t="s">
        <v>141</v>
      </c>
      <c r="E168" s="217" t="s">
        <v>1421</v>
      </c>
      <c r="F168" s="218" t="s">
        <v>1422</v>
      </c>
      <c r="G168" s="219" t="s">
        <v>160</v>
      </c>
      <c r="H168" s="220">
        <v>1</v>
      </c>
      <c r="I168" s="221"/>
      <c r="J168" s="222">
        <f>ROUND(I168*H168,2)</f>
        <v>0</v>
      </c>
      <c r="K168" s="218" t="s">
        <v>1</v>
      </c>
      <c r="L168" s="42"/>
      <c r="M168" s="223" t="s">
        <v>1</v>
      </c>
      <c r="N168" s="224" t="s">
        <v>38</v>
      </c>
      <c r="O168" s="89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7" t="s">
        <v>449</v>
      </c>
      <c r="AT168" s="227" t="s">
        <v>141</v>
      </c>
      <c r="AU168" s="227" t="s">
        <v>81</v>
      </c>
      <c r="AY168" s="15" t="s">
        <v>138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5" t="s">
        <v>81</v>
      </c>
      <c r="BK168" s="228">
        <f>ROUND(I168*H168,2)</f>
        <v>0</v>
      </c>
      <c r="BL168" s="15" t="s">
        <v>449</v>
      </c>
      <c r="BM168" s="227" t="s">
        <v>550</v>
      </c>
    </row>
    <row r="169" s="2" customFormat="1" ht="24.15" customHeight="1">
      <c r="A169" s="36"/>
      <c r="B169" s="37"/>
      <c r="C169" s="216" t="s">
        <v>366</v>
      </c>
      <c r="D169" s="216" t="s">
        <v>141</v>
      </c>
      <c r="E169" s="217" t="s">
        <v>1423</v>
      </c>
      <c r="F169" s="218" t="s">
        <v>1424</v>
      </c>
      <c r="G169" s="219" t="s">
        <v>160</v>
      </c>
      <c r="H169" s="220">
        <v>146</v>
      </c>
      <c r="I169" s="221"/>
      <c r="J169" s="222">
        <f>ROUND(I169*H169,2)</f>
        <v>0</v>
      </c>
      <c r="K169" s="218" t="s">
        <v>1</v>
      </c>
      <c r="L169" s="42"/>
      <c r="M169" s="223" t="s">
        <v>1</v>
      </c>
      <c r="N169" s="224" t="s">
        <v>38</v>
      </c>
      <c r="O169" s="89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7" t="s">
        <v>449</v>
      </c>
      <c r="AT169" s="227" t="s">
        <v>141</v>
      </c>
      <c r="AU169" s="227" t="s">
        <v>81</v>
      </c>
      <c r="AY169" s="15" t="s">
        <v>138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5" t="s">
        <v>81</v>
      </c>
      <c r="BK169" s="228">
        <f>ROUND(I169*H169,2)</f>
        <v>0</v>
      </c>
      <c r="BL169" s="15" t="s">
        <v>449</v>
      </c>
      <c r="BM169" s="227" t="s">
        <v>558</v>
      </c>
    </row>
    <row r="170" s="2" customFormat="1" ht="24.15" customHeight="1">
      <c r="A170" s="36"/>
      <c r="B170" s="37"/>
      <c r="C170" s="216" t="s">
        <v>370</v>
      </c>
      <c r="D170" s="216" t="s">
        <v>141</v>
      </c>
      <c r="E170" s="217" t="s">
        <v>1425</v>
      </c>
      <c r="F170" s="218" t="s">
        <v>1426</v>
      </c>
      <c r="G170" s="219" t="s">
        <v>160</v>
      </c>
      <c r="H170" s="220">
        <v>12</v>
      </c>
      <c r="I170" s="221"/>
      <c r="J170" s="222">
        <f>ROUND(I170*H170,2)</f>
        <v>0</v>
      </c>
      <c r="K170" s="218" t="s">
        <v>1</v>
      </c>
      <c r="L170" s="42"/>
      <c r="M170" s="223" t="s">
        <v>1</v>
      </c>
      <c r="N170" s="224" t="s">
        <v>38</v>
      </c>
      <c r="O170" s="89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7" t="s">
        <v>449</v>
      </c>
      <c r="AT170" s="227" t="s">
        <v>141</v>
      </c>
      <c r="AU170" s="227" t="s">
        <v>81</v>
      </c>
      <c r="AY170" s="15" t="s">
        <v>138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5" t="s">
        <v>81</v>
      </c>
      <c r="BK170" s="228">
        <f>ROUND(I170*H170,2)</f>
        <v>0</v>
      </c>
      <c r="BL170" s="15" t="s">
        <v>449</v>
      </c>
      <c r="BM170" s="227" t="s">
        <v>566</v>
      </c>
    </row>
    <row r="171" s="2" customFormat="1" ht="16.5" customHeight="1">
      <c r="A171" s="36"/>
      <c r="B171" s="37"/>
      <c r="C171" s="245" t="s">
        <v>374</v>
      </c>
      <c r="D171" s="245" t="s">
        <v>242</v>
      </c>
      <c r="E171" s="246" t="s">
        <v>1427</v>
      </c>
      <c r="F171" s="247" t="s">
        <v>1428</v>
      </c>
      <c r="G171" s="248" t="s">
        <v>160</v>
      </c>
      <c r="H171" s="249">
        <v>12</v>
      </c>
      <c r="I171" s="250"/>
      <c r="J171" s="251">
        <f>ROUND(I171*H171,2)</f>
        <v>0</v>
      </c>
      <c r="K171" s="247" t="s">
        <v>1</v>
      </c>
      <c r="L171" s="252"/>
      <c r="M171" s="253" t="s">
        <v>1</v>
      </c>
      <c r="N171" s="254" t="s">
        <v>38</v>
      </c>
      <c r="O171" s="89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7" t="s">
        <v>1378</v>
      </c>
      <c r="AT171" s="227" t="s">
        <v>242</v>
      </c>
      <c r="AU171" s="227" t="s">
        <v>81</v>
      </c>
      <c r="AY171" s="15" t="s">
        <v>138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5" t="s">
        <v>81</v>
      </c>
      <c r="BK171" s="228">
        <f>ROUND(I171*H171,2)</f>
        <v>0</v>
      </c>
      <c r="BL171" s="15" t="s">
        <v>449</v>
      </c>
      <c r="BM171" s="227" t="s">
        <v>575</v>
      </c>
    </row>
    <row r="172" s="2" customFormat="1" ht="24.15" customHeight="1">
      <c r="A172" s="36"/>
      <c r="B172" s="37"/>
      <c r="C172" s="216" t="s">
        <v>379</v>
      </c>
      <c r="D172" s="216" t="s">
        <v>141</v>
      </c>
      <c r="E172" s="217" t="s">
        <v>1429</v>
      </c>
      <c r="F172" s="218" t="s">
        <v>1430</v>
      </c>
      <c r="G172" s="219" t="s">
        <v>160</v>
      </c>
      <c r="H172" s="220">
        <v>4</v>
      </c>
      <c r="I172" s="221"/>
      <c r="J172" s="222">
        <f>ROUND(I172*H172,2)</f>
        <v>0</v>
      </c>
      <c r="K172" s="218" t="s">
        <v>1</v>
      </c>
      <c r="L172" s="42"/>
      <c r="M172" s="223" t="s">
        <v>1</v>
      </c>
      <c r="N172" s="224" t="s">
        <v>38</v>
      </c>
      <c r="O172" s="89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7" t="s">
        <v>449</v>
      </c>
      <c r="AT172" s="227" t="s">
        <v>141</v>
      </c>
      <c r="AU172" s="227" t="s">
        <v>81</v>
      </c>
      <c r="AY172" s="15" t="s">
        <v>138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5" t="s">
        <v>81</v>
      </c>
      <c r="BK172" s="228">
        <f>ROUND(I172*H172,2)</f>
        <v>0</v>
      </c>
      <c r="BL172" s="15" t="s">
        <v>449</v>
      </c>
      <c r="BM172" s="227" t="s">
        <v>586</v>
      </c>
    </row>
    <row r="173" s="2" customFormat="1" ht="16.5" customHeight="1">
      <c r="A173" s="36"/>
      <c r="B173" s="37"/>
      <c r="C173" s="245" t="s">
        <v>383</v>
      </c>
      <c r="D173" s="245" t="s">
        <v>242</v>
      </c>
      <c r="E173" s="246" t="s">
        <v>1431</v>
      </c>
      <c r="F173" s="247" t="s">
        <v>1432</v>
      </c>
      <c r="G173" s="248" t="s">
        <v>160</v>
      </c>
      <c r="H173" s="249">
        <v>4</v>
      </c>
      <c r="I173" s="250"/>
      <c r="J173" s="251">
        <f>ROUND(I173*H173,2)</f>
        <v>0</v>
      </c>
      <c r="K173" s="247" t="s">
        <v>1</v>
      </c>
      <c r="L173" s="252"/>
      <c r="M173" s="253" t="s">
        <v>1</v>
      </c>
      <c r="N173" s="254" t="s">
        <v>38</v>
      </c>
      <c r="O173" s="89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7" t="s">
        <v>1378</v>
      </c>
      <c r="AT173" s="227" t="s">
        <v>242</v>
      </c>
      <c r="AU173" s="227" t="s">
        <v>81</v>
      </c>
      <c r="AY173" s="15" t="s">
        <v>138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5" t="s">
        <v>81</v>
      </c>
      <c r="BK173" s="228">
        <f>ROUND(I173*H173,2)</f>
        <v>0</v>
      </c>
      <c r="BL173" s="15" t="s">
        <v>449</v>
      </c>
      <c r="BM173" s="227" t="s">
        <v>598</v>
      </c>
    </row>
    <row r="174" s="2" customFormat="1" ht="24.15" customHeight="1">
      <c r="A174" s="36"/>
      <c r="B174" s="37"/>
      <c r="C174" s="216" t="s">
        <v>388</v>
      </c>
      <c r="D174" s="216" t="s">
        <v>141</v>
      </c>
      <c r="E174" s="217" t="s">
        <v>1433</v>
      </c>
      <c r="F174" s="218" t="s">
        <v>1434</v>
      </c>
      <c r="G174" s="219" t="s">
        <v>160</v>
      </c>
      <c r="H174" s="220">
        <v>1</v>
      </c>
      <c r="I174" s="221"/>
      <c r="J174" s="222">
        <f>ROUND(I174*H174,2)</f>
        <v>0</v>
      </c>
      <c r="K174" s="218" t="s">
        <v>1</v>
      </c>
      <c r="L174" s="42"/>
      <c r="M174" s="223" t="s">
        <v>1</v>
      </c>
      <c r="N174" s="224" t="s">
        <v>38</v>
      </c>
      <c r="O174" s="89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7" t="s">
        <v>449</v>
      </c>
      <c r="AT174" s="227" t="s">
        <v>141</v>
      </c>
      <c r="AU174" s="227" t="s">
        <v>81</v>
      </c>
      <c r="AY174" s="15" t="s">
        <v>138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5" t="s">
        <v>81</v>
      </c>
      <c r="BK174" s="228">
        <f>ROUND(I174*H174,2)</f>
        <v>0</v>
      </c>
      <c r="BL174" s="15" t="s">
        <v>449</v>
      </c>
      <c r="BM174" s="227" t="s">
        <v>608</v>
      </c>
    </row>
    <row r="175" s="2" customFormat="1" ht="24.15" customHeight="1">
      <c r="A175" s="36"/>
      <c r="B175" s="37"/>
      <c r="C175" s="245" t="s">
        <v>393</v>
      </c>
      <c r="D175" s="245" t="s">
        <v>242</v>
      </c>
      <c r="E175" s="246" t="s">
        <v>1435</v>
      </c>
      <c r="F175" s="247" t="s">
        <v>1436</v>
      </c>
      <c r="G175" s="248" t="s">
        <v>160</v>
      </c>
      <c r="H175" s="249">
        <v>1</v>
      </c>
      <c r="I175" s="250"/>
      <c r="J175" s="251">
        <f>ROUND(I175*H175,2)</f>
        <v>0</v>
      </c>
      <c r="K175" s="247" t="s">
        <v>1</v>
      </c>
      <c r="L175" s="252"/>
      <c r="M175" s="253" t="s">
        <v>1</v>
      </c>
      <c r="N175" s="254" t="s">
        <v>38</v>
      </c>
      <c r="O175" s="89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7" t="s">
        <v>1378</v>
      </c>
      <c r="AT175" s="227" t="s">
        <v>242</v>
      </c>
      <c r="AU175" s="227" t="s">
        <v>81</v>
      </c>
      <c r="AY175" s="15" t="s">
        <v>138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5" t="s">
        <v>81</v>
      </c>
      <c r="BK175" s="228">
        <f>ROUND(I175*H175,2)</f>
        <v>0</v>
      </c>
      <c r="BL175" s="15" t="s">
        <v>449</v>
      </c>
      <c r="BM175" s="227" t="s">
        <v>620</v>
      </c>
    </row>
    <row r="176" s="2" customFormat="1" ht="24.15" customHeight="1">
      <c r="A176" s="36"/>
      <c r="B176" s="37"/>
      <c r="C176" s="216" t="s">
        <v>397</v>
      </c>
      <c r="D176" s="216" t="s">
        <v>141</v>
      </c>
      <c r="E176" s="217" t="s">
        <v>1437</v>
      </c>
      <c r="F176" s="218" t="s">
        <v>1438</v>
      </c>
      <c r="G176" s="219" t="s">
        <v>160</v>
      </c>
      <c r="H176" s="220">
        <v>3</v>
      </c>
      <c r="I176" s="221"/>
      <c r="J176" s="222">
        <f>ROUND(I176*H176,2)</f>
        <v>0</v>
      </c>
      <c r="K176" s="218" t="s">
        <v>1</v>
      </c>
      <c r="L176" s="42"/>
      <c r="M176" s="223" t="s">
        <v>1</v>
      </c>
      <c r="N176" s="224" t="s">
        <v>38</v>
      </c>
      <c r="O176" s="89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7" t="s">
        <v>449</v>
      </c>
      <c r="AT176" s="227" t="s">
        <v>141</v>
      </c>
      <c r="AU176" s="227" t="s">
        <v>81</v>
      </c>
      <c r="AY176" s="15" t="s">
        <v>138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5" t="s">
        <v>81</v>
      </c>
      <c r="BK176" s="228">
        <f>ROUND(I176*H176,2)</f>
        <v>0</v>
      </c>
      <c r="BL176" s="15" t="s">
        <v>449</v>
      </c>
      <c r="BM176" s="227" t="s">
        <v>630</v>
      </c>
    </row>
    <row r="177" s="2" customFormat="1" ht="16.5" customHeight="1">
      <c r="A177" s="36"/>
      <c r="B177" s="37"/>
      <c r="C177" s="216" t="s">
        <v>401</v>
      </c>
      <c r="D177" s="216" t="s">
        <v>141</v>
      </c>
      <c r="E177" s="217" t="s">
        <v>1439</v>
      </c>
      <c r="F177" s="218" t="s">
        <v>1440</v>
      </c>
      <c r="G177" s="219" t="s">
        <v>1441</v>
      </c>
      <c r="H177" s="220">
        <v>26</v>
      </c>
      <c r="I177" s="221"/>
      <c r="J177" s="222">
        <f>ROUND(I177*H177,2)</f>
        <v>0</v>
      </c>
      <c r="K177" s="218" t="s">
        <v>1</v>
      </c>
      <c r="L177" s="42"/>
      <c r="M177" s="223" t="s">
        <v>1</v>
      </c>
      <c r="N177" s="224" t="s">
        <v>38</v>
      </c>
      <c r="O177" s="89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7" t="s">
        <v>449</v>
      </c>
      <c r="AT177" s="227" t="s">
        <v>141</v>
      </c>
      <c r="AU177" s="227" t="s">
        <v>81</v>
      </c>
      <c r="AY177" s="15" t="s">
        <v>138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5" t="s">
        <v>81</v>
      </c>
      <c r="BK177" s="228">
        <f>ROUND(I177*H177,2)</f>
        <v>0</v>
      </c>
      <c r="BL177" s="15" t="s">
        <v>449</v>
      </c>
      <c r="BM177" s="227" t="s">
        <v>640</v>
      </c>
    </row>
    <row r="178" s="2" customFormat="1" ht="16.5" customHeight="1">
      <c r="A178" s="36"/>
      <c r="B178" s="37"/>
      <c r="C178" s="216" t="s">
        <v>405</v>
      </c>
      <c r="D178" s="216" t="s">
        <v>141</v>
      </c>
      <c r="E178" s="217" t="s">
        <v>1442</v>
      </c>
      <c r="F178" s="218" t="s">
        <v>1443</v>
      </c>
      <c r="G178" s="219" t="s">
        <v>160</v>
      </c>
      <c r="H178" s="220">
        <v>1</v>
      </c>
      <c r="I178" s="221"/>
      <c r="J178" s="222">
        <f>ROUND(I178*H178,2)</f>
        <v>0</v>
      </c>
      <c r="K178" s="218" t="s">
        <v>1</v>
      </c>
      <c r="L178" s="42"/>
      <c r="M178" s="223" t="s">
        <v>1</v>
      </c>
      <c r="N178" s="224" t="s">
        <v>38</v>
      </c>
      <c r="O178" s="89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7" t="s">
        <v>449</v>
      </c>
      <c r="AT178" s="227" t="s">
        <v>141</v>
      </c>
      <c r="AU178" s="227" t="s">
        <v>81</v>
      </c>
      <c r="AY178" s="15" t="s">
        <v>138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5" t="s">
        <v>81</v>
      </c>
      <c r="BK178" s="228">
        <f>ROUND(I178*H178,2)</f>
        <v>0</v>
      </c>
      <c r="BL178" s="15" t="s">
        <v>449</v>
      </c>
      <c r="BM178" s="227" t="s">
        <v>650</v>
      </c>
    </row>
    <row r="179" s="2" customFormat="1" ht="16.5" customHeight="1">
      <c r="A179" s="36"/>
      <c r="B179" s="37"/>
      <c r="C179" s="216" t="s">
        <v>409</v>
      </c>
      <c r="D179" s="216" t="s">
        <v>141</v>
      </c>
      <c r="E179" s="217" t="s">
        <v>1444</v>
      </c>
      <c r="F179" s="218" t="s">
        <v>1445</v>
      </c>
      <c r="G179" s="219" t="s">
        <v>1441</v>
      </c>
      <c r="H179" s="220">
        <v>1</v>
      </c>
      <c r="I179" s="221"/>
      <c r="J179" s="222">
        <f>ROUND(I179*H179,2)</f>
        <v>0</v>
      </c>
      <c r="K179" s="218" t="s">
        <v>1</v>
      </c>
      <c r="L179" s="42"/>
      <c r="M179" s="223" t="s">
        <v>1</v>
      </c>
      <c r="N179" s="224" t="s">
        <v>38</v>
      </c>
      <c r="O179" s="89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7" t="s">
        <v>449</v>
      </c>
      <c r="AT179" s="227" t="s">
        <v>141</v>
      </c>
      <c r="AU179" s="227" t="s">
        <v>81</v>
      </c>
      <c r="AY179" s="15" t="s">
        <v>138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5" t="s">
        <v>81</v>
      </c>
      <c r="BK179" s="228">
        <f>ROUND(I179*H179,2)</f>
        <v>0</v>
      </c>
      <c r="BL179" s="15" t="s">
        <v>449</v>
      </c>
      <c r="BM179" s="227" t="s">
        <v>659</v>
      </c>
    </row>
    <row r="180" s="2" customFormat="1" ht="16.5" customHeight="1">
      <c r="A180" s="36"/>
      <c r="B180" s="37"/>
      <c r="C180" s="245" t="s">
        <v>414</v>
      </c>
      <c r="D180" s="245" t="s">
        <v>242</v>
      </c>
      <c r="E180" s="246" t="s">
        <v>1446</v>
      </c>
      <c r="F180" s="247" t="s">
        <v>1447</v>
      </c>
      <c r="G180" s="248" t="s">
        <v>160</v>
      </c>
      <c r="H180" s="249">
        <v>1</v>
      </c>
      <c r="I180" s="250"/>
      <c r="J180" s="251">
        <f>ROUND(I180*H180,2)</f>
        <v>0</v>
      </c>
      <c r="K180" s="247" t="s">
        <v>1</v>
      </c>
      <c r="L180" s="252"/>
      <c r="M180" s="253" t="s">
        <v>1</v>
      </c>
      <c r="N180" s="254" t="s">
        <v>38</v>
      </c>
      <c r="O180" s="89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7" t="s">
        <v>1378</v>
      </c>
      <c r="AT180" s="227" t="s">
        <v>242</v>
      </c>
      <c r="AU180" s="227" t="s">
        <v>81</v>
      </c>
      <c r="AY180" s="15" t="s">
        <v>138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5" t="s">
        <v>81</v>
      </c>
      <c r="BK180" s="228">
        <f>ROUND(I180*H180,2)</f>
        <v>0</v>
      </c>
      <c r="BL180" s="15" t="s">
        <v>449</v>
      </c>
      <c r="BM180" s="227" t="s">
        <v>669</v>
      </c>
    </row>
    <row r="181" s="12" customFormat="1" ht="25.92" customHeight="1">
      <c r="A181" s="12"/>
      <c r="B181" s="200"/>
      <c r="C181" s="201"/>
      <c r="D181" s="202" t="s">
        <v>72</v>
      </c>
      <c r="E181" s="203" t="s">
        <v>1448</v>
      </c>
      <c r="F181" s="203" t="s">
        <v>1449</v>
      </c>
      <c r="G181" s="201"/>
      <c r="H181" s="201"/>
      <c r="I181" s="204"/>
      <c r="J181" s="205">
        <f>BK181</f>
        <v>0</v>
      </c>
      <c r="K181" s="201"/>
      <c r="L181" s="206"/>
      <c r="M181" s="207"/>
      <c r="N181" s="208"/>
      <c r="O181" s="208"/>
      <c r="P181" s="209">
        <f>SUM(P182:P195)</f>
        <v>0</v>
      </c>
      <c r="Q181" s="208"/>
      <c r="R181" s="209">
        <f>SUM(R182:R195)</f>
        <v>0</v>
      </c>
      <c r="S181" s="208"/>
      <c r="T181" s="210">
        <f>SUM(T182:T195)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1" t="s">
        <v>139</v>
      </c>
      <c r="AT181" s="212" t="s">
        <v>72</v>
      </c>
      <c r="AU181" s="212" t="s">
        <v>73</v>
      </c>
      <c r="AY181" s="211" t="s">
        <v>138</v>
      </c>
      <c r="BK181" s="213">
        <f>SUM(BK182:BK195)</f>
        <v>0</v>
      </c>
    </row>
    <row r="182" s="2" customFormat="1" ht="16.5" customHeight="1">
      <c r="A182" s="36"/>
      <c r="B182" s="37"/>
      <c r="C182" s="216" t="s">
        <v>419</v>
      </c>
      <c r="D182" s="216" t="s">
        <v>141</v>
      </c>
      <c r="E182" s="217" t="s">
        <v>1450</v>
      </c>
      <c r="F182" s="218" t="s">
        <v>1451</v>
      </c>
      <c r="G182" s="219" t="s">
        <v>160</v>
      </c>
      <c r="H182" s="220">
        <v>9</v>
      </c>
      <c r="I182" s="221"/>
      <c r="J182" s="222">
        <f>ROUND(I182*H182,2)</f>
        <v>0</v>
      </c>
      <c r="K182" s="218" t="s">
        <v>1</v>
      </c>
      <c r="L182" s="42"/>
      <c r="M182" s="223" t="s">
        <v>1</v>
      </c>
      <c r="N182" s="224" t="s">
        <v>38</v>
      </c>
      <c r="O182" s="89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7" t="s">
        <v>449</v>
      </c>
      <c r="AT182" s="227" t="s">
        <v>141</v>
      </c>
      <c r="AU182" s="227" t="s">
        <v>81</v>
      </c>
      <c r="AY182" s="15" t="s">
        <v>138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5" t="s">
        <v>81</v>
      </c>
      <c r="BK182" s="228">
        <f>ROUND(I182*H182,2)</f>
        <v>0</v>
      </c>
      <c r="BL182" s="15" t="s">
        <v>449</v>
      </c>
      <c r="BM182" s="227" t="s">
        <v>678</v>
      </c>
    </row>
    <row r="183" s="2" customFormat="1" ht="16.5" customHeight="1">
      <c r="A183" s="36"/>
      <c r="B183" s="37"/>
      <c r="C183" s="216" t="s">
        <v>424</v>
      </c>
      <c r="D183" s="216" t="s">
        <v>141</v>
      </c>
      <c r="E183" s="217" t="s">
        <v>1452</v>
      </c>
      <c r="F183" s="218" t="s">
        <v>1453</v>
      </c>
      <c r="G183" s="219" t="s">
        <v>160</v>
      </c>
      <c r="H183" s="220">
        <v>1</v>
      </c>
      <c r="I183" s="221"/>
      <c r="J183" s="222">
        <f>ROUND(I183*H183,2)</f>
        <v>0</v>
      </c>
      <c r="K183" s="218" t="s">
        <v>1</v>
      </c>
      <c r="L183" s="42"/>
      <c r="M183" s="223" t="s">
        <v>1</v>
      </c>
      <c r="N183" s="224" t="s">
        <v>38</v>
      </c>
      <c r="O183" s="89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7" t="s">
        <v>449</v>
      </c>
      <c r="AT183" s="227" t="s">
        <v>141</v>
      </c>
      <c r="AU183" s="227" t="s">
        <v>81</v>
      </c>
      <c r="AY183" s="15" t="s">
        <v>138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5" t="s">
        <v>81</v>
      </c>
      <c r="BK183" s="228">
        <f>ROUND(I183*H183,2)</f>
        <v>0</v>
      </c>
      <c r="BL183" s="15" t="s">
        <v>449</v>
      </c>
      <c r="BM183" s="227" t="s">
        <v>1454</v>
      </c>
    </row>
    <row r="184" s="2" customFormat="1" ht="21.75" customHeight="1">
      <c r="A184" s="36"/>
      <c r="B184" s="37"/>
      <c r="C184" s="216" t="s">
        <v>428</v>
      </c>
      <c r="D184" s="216" t="s">
        <v>141</v>
      </c>
      <c r="E184" s="217" t="s">
        <v>1455</v>
      </c>
      <c r="F184" s="218" t="s">
        <v>1456</v>
      </c>
      <c r="G184" s="219" t="s">
        <v>160</v>
      </c>
      <c r="H184" s="220">
        <v>9</v>
      </c>
      <c r="I184" s="221"/>
      <c r="J184" s="222">
        <f>ROUND(I184*H184,2)</f>
        <v>0</v>
      </c>
      <c r="K184" s="218" t="s">
        <v>1</v>
      </c>
      <c r="L184" s="42"/>
      <c r="M184" s="223" t="s">
        <v>1</v>
      </c>
      <c r="N184" s="224" t="s">
        <v>38</v>
      </c>
      <c r="O184" s="89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7" t="s">
        <v>449</v>
      </c>
      <c r="AT184" s="227" t="s">
        <v>141</v>
      </c>
      <c r="AU184" s="227" t="s">
        <v>81</v>
      </c>
      <c r="AY184" s="15" t="s">
        <v>138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5" t="s">
        <v>81</v>
      </c>
      <c r="BK184" s="228">
        <f>ROUND(I184*H184,2)</f>
        <v>0</v>
      </c>
      <c r="BL184" s="15" t="s">
        <v>449</v>
      </c>
      <c r="BM184" s="227" t="s">
        <v>688</v>
      </c>
    </row>
    <row r="185" s="2" customFormat="1" ht="16.5" customHeight="1">
      <c r="A185" s="36"/>
      <c r="B185" s="37"/>
      <c r="C185" s="216" t="s">
        <v>432</v>
      </c>
      <c r="D185" s="216" t="s">
        <v>141</v>
      </c>
      <c r="E185" s="217" t="s">
        <v>1457</v>
      </c>
      <c r="F185" s="218" t="s">
        <v>1458</v>
      </c>
      <c r="G185" s="219" t="s">
        <v>160</v>
      </c>
      <c r="H185" s="220">
        <v>9</v>
      </c>
      <c r="I185" s="221"/>
      <c r="J185" s="222">
        <f>ROUND(I185*H185,2)</f>
        <v>0</v>
      </c>
      <c r="K185" s="218" t="s">
        <v>1</v>
      </c>
      <c r="L185" s="42"/>
      <c r="M185" s="223" t="s">
        <v>1</v>
      </c>
      <c r="N185" s="224" t="s">
        <v>38</v>
      </c>
      <c r="O185" s="89"/>
      <c r="P185" s="225">
        <f>O185*H185</f>
        <v>0</v>
      </c>
      <c r="Q185" s="225">
        <v>0</v>
      </c>
      <c r="R185" s="225">
        <f>Q185*H185</f>
        <v>0</v>
      </c>
      <c r="S185" s="225">
        <v>0</v>
      </c>
      <c r="T185" s="226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7" t="s">
        <v>449</v>
      </c>
      <c r="AT185" s="227" t="s">
        <v>141</v>
      </c>
      <c r="AU185" s="227" t="s">
        <v>81</v>
      </c>
      <c r="AY185" s="15" t="s">
        <v>138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5" t="s">
        <v>81</v>
      </c>
      <c r="BK185" s="228">
        <f>ROUND(I185*H185,2)</f>
        <v>0</v>
      </c>
      <c r="BL185" s="15" t="s">
        <v>449</v>
      </c>
      <c r="BM185" s="227" t="s">
        <v>696</v>
      </c>
    </row>
    <row r="186" s="2" customFormat="1" ht="24.15" customHeight="1">
      <c r="A186" s="36"/>
      <c r="B186" s="37"/>
      <c r="C186" s="216" t="s">
        <v>437</v>
      </c>
      <c r="D186" s="216" t="s">
        <v>141</v>
      </c>
      <c r="E186" s="217" t="s">
        <v>1459</v>
      </c>
      <c r="F186" s="218" t="s">
        <v>1460</v>
      </c>
      <c r="G186" s="219" t="s">
        <v>160</v>
      </c>
      <c r="H186" s="220">
        <v>9</v>
      </c>
      <c r="I186" s="221"/>
      <c r="J186" s="222">
        <f>ROUND(I186*H186,2)</f>
        <v>0</v>
      </c>
      <c r="K186" s="218" t="s">
        <v>1</v>
      </c>
      <c r="L186" s="42"/>
      <c r="M186" s="223" t="s">
        <v>1</v>
      </c>
      <c r="N186" s="224" t="s">
        <v>38</v>
      </c>
      <c r="O186" s="89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7" t="s">
        <v>449</v>
      </c>
      <c r="AT186" s="227" t="s">
        <v>141</v>
      </c>
      <c r="AU186" s="227" t="s">
        <v>81</v>
      </c>
      <c r="AY186" s="15" t="s">
        <v>138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5" t="s">
        <v>81</v>
      </c>
      <c r="BK186" s="228">
        <f>ROUND(I186*H186,2)</f>
        <v>0</v>
      </c>
      <c r="BL186" s="15" t="s">
        <v>449</v>
      </c>
      <c r="BM186" s="227" t="s">
        <v>705</v>
      </c>
    </row>
    <row r="187" s="2" customFormat="1" ht="16.5" customHeight="1">
      <c r="A187" s="36"/>
      <c r="B187" s="37"/>
      <c r="C187" s="216" t="s">
        <v>441</v>
      </c>
      <c r="D187" s="216" t="s">
        <v>141</v>
      </c>
      <c r="E187" s="217" t="s">
        <v>1461</v>
      </c>
      <c r="F187" s="218" t="s">
        <v>1462</v>
      </c>
      <c r="G187" s="219" t="s">
        <v>160</v>
      </c>
      <c r="H187" s="220">
        <v>3</v>
      </c>
      <c r="I187" s="221"/>
      <c r="J187" s="222">
        <f>ROUND(I187*H187,2)</f>
        <v>0</v>
      </c>
      <c r="K187" s="218" t="s">
        <v>1</v>
      </c>
      <c r="L187" s="42"/>
      <c r="M187" s="223" t="s">
        <v>1</v>
      </c>
      <c r="N187" s="224" t="s">
        <v>38</v>
      </c>
      <c r="O187" s="89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7" t="s">
        <v>449</v>
      </c>
      <c r="AT187" s="227" t="s">
        <v>141</v>
      </c>
      <c r="AU187" s="227" t="s">
        <v>81</v>
      </c>
      <c r="AY187" s="15" t="s">
        <v>138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5" t="s">
        <v>81</v>
      </c>
      <c r="BK187" s="228">
        <f>ROUND(I187*H187,2)</f>
        <v>0</v>
      </c>
      <c r="BL187" s="15" t="s">
        <v>449</v>
      </c>
      <c r="BM187" s="227" t="s">
        <v>715</v>
      </c>
    </row>
    <row r="188" s="2" customFormat="1" ht="16.5" customHeight="1">
      <c r="A188" s="36"/>
      <c r="B188" s="37"/>
      <c r="C188" s="216" t="s">
        <v>445</v>
      </c>
      <c r="D188" s="216" t="s">
        <v>141</v>
      </c>
      <c r="E188" s="217" t="s">
        <v>1463</v>
      </c>
      <c r="F188" s="218" t="s">
        <v>1464</v>
      </c>
      <c r="G188" s="219" t="s">
        <v>160</v>
      </c>
      <c r="H188" s="220">
        <v>2</v>
      </c>
      <c r="I188" s="221"/>
      <c r="J188" s="222">
        <f>ROUND(I188*H188,2)</f>
        <v>0</v>
      </c>
      <c r="K188" s="218" t="s">
        <v>1</v>
      </c>
      <c r="L188" s="42"/>
      <c r="M188" s="223" t="s">
        <v>1</v>
      </c>
      <c r="N188" s="224" t="s">
        <v>38</v>
      </c>
      <c r="O188" s="89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7" t="s">
        <v>449</v>
      </c>
      <c r="AT188" s="227" t="s">
        <v>141</v>
      </c>
      <c r="AU188" s="227" t="s">
        <v>81</v>
      </c>
      <c r="AY188" s="15" t="s">
        <v>138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5" t="s">
        <v>81</v>
      </c>
      <c r="BK188" s="228">
        <f>ROUND(I188*H188,2)</f>
        <v>0</v>
      </c>
      <c r="BL188" s="15" t="s">
        <v>449</v>
      </c>
      <c r="BM188" s="227" t="s">
        <v>723</v>
      </c>
    </row>
    <row r="189" s="2" customFormat="1" ht="16.5" customHeight="1">
      <c r="A189" s="36"/>
      <c r="B189" s="37"/>
      <c r="C189" s="216" t="s">
        <v>449</v>
      </c>
      <c r="D189" s="216" t="s">
        <v>141</v>
      </c>
      <c r="E189" s="217" t="s">
        <v>1465</v>
      </c>
      <c r="F189" s="218" t="s">
        <v>1466</v>
      </c>
      <c r="G189" s="219" t="s">
        <v>160</v>
      </c>
      <c r="H189" s="220">
        <v>1</v>
      </c>
      <c r="I189" s="221"/>
      <c r="J189" s="222">
        <f>ROUND(I189*H189,2)</f>
        <v>0</v>
      </c>
      <c r="K189" s="218" t="s">
        <v>1</v>
      </c>
      <c r="L189" s="42"/>
      <c r="M189" s="223" t="s">
        <v>1</v>
      </c>
      <c r="N189" s="224" t="s">
        <v>38</v>
      </c>
      <c r="O189" s="89"/>
      <c r="P189" s="225">
        <f>O189*H189</f>
        <v>0</v>
      </c>
      <c r="Q189" s="225">
        <v>0</v>
      </c>
      <c r="R189" s="225">
        <f>Q189*H189</f>
        <v>0</v>
      </c>
      <c r="S189" s="225">
        <v>0</v>
      </c>
      <c r="T189" s="226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7" t="s">
        <v>449</v>
      </c>
      <c r="AT189" s="227" t="s">
        <v>141</v>
      </c>
      <c r="AU189" s="227" t="s">
        <v>81</v>
      </c>
      <c r="AY189" s="15" t="s">
        <v>138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5" t="s">
        <v>81</v>
      </c>
      <c r="BK189" s="228">
        <f>ROUND(I189*H189,2)</f>
        <v>0</v>
      </c>
      <c r="BL189" s="15" t="s">
        <v>449</v>
      </c>
      <c r="BM189" s="227" t="s">
        <v>731</v>
      </c>
    </row>
    <row r="190" s="2" customFormat="1" ht="21.75" customHeight="1">
      <c r="A190" s="36"/>
      <c r="B190" s="37"/>
      <c r="C190" s="216" t="s">
        <v>453</v>
      </c>
      <c r="D190" s="216" t="s">
        <v>141</v>
      </c>
      <c r="E190" s="217" t="s">
        <v>1467</v>
      </c>
      <c r="F190" s="218" t="s">
        <v>1468</v>
      </c>
      <c r="G190" s="219" t="s">
        <v>160</v>
      </c>
      <c r="H190" s="220">
        <v>6</v>
      </c>
      <c r="I190" s="221"/>
      <c r="J190" s="222">
        <f>ROUND(I190*H190,2)</f>
        <v>0</v>
      </c>
      <c r="K190" s="218" t="s">
        <v>1</v>
      </c>
      <c r="L190" s="42"/>
      <c r="M190" s="223" t="s">
        <v>1</v>
      </c>
      <c r="N190" s="224" t="s">
        <v>38</v>
      </c>
      <c r="O190" s="89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7" t="s">
        <v>449</v>
      </c>
      <c r="AT190" s="227" t="s">
        <v>141</v>
      </c>
      <c r="AU190" s="227" t="s">
        <v>81</v>
      </c>
      <c r="AY190" s="15" t="s">
        <v>138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5" t="s">
        <v>81</v>
      </c>
      <c r="BK190" s="228">
        <f>ROUND(I190*H190,2)</f>
        <v>0</v>
      </c>
      <c r="BL190" s="15" t="s">
        <v>449</v>
      </c>
      <c r="BM190" s="227" t="s">
        <v>739</v>
      </c>
    </row>
    <row r="191" s="2" customFormat="1" ht="16.5" customHeight="1">
      <c r="A191" s="36"/>
      <c r="B191" s="37"/>
      <c r="C191" s="216" t="s">
        <v>457</v>
      </c>
      <c r="D191" s="216" t="s">
        <v>141</v>
      </c>
      <c r="E191" s="217" t="s">
        <v>1469</v>
      </c>
      <c r="F191" s="218" t="s">
        <v>1470</v>
      </c>
      <c r="G191" s="219" t="s">
        <v>160</v>
      </c>
      <c r="H191" s="220">
        <v>6</v>
      </c>
      <c r="I191" s="221"/>
      <c r="J191" s="222">
        <f>ROUND(I191*H191,2)</f>
        <v>0</v>
      </c>
      <c r="K191" s="218" t="s">
        <v>1</v>
      </c>
      <c r="L191" s="42"/>
      <c r="M191" s="223" t="s">
        <v>1</v>
      </c>
      <c r="N191" s="224" t="s">
        <v>38</v>
      </c>
      <c r="O191" s="89"/>
      <c r="P191" s="225">
        <f>O191*H191</f>
        <v>0</v>
      </c>
      <c r="Q191" s="225">
        <v>0</v>
      </c>
      <c r="R191" s="225">
        <f>Q191*H191</f>
        <v>0</v>
      </c>
      <c r="S191" s="225">
        <v>0</v>
      </c>
      <c r="T191" s="226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7" t="s">
        <v>449</v>
      </c>
      <c r="AT191" s="227" t="s">
        <v>141</v>
      </c>
      <c r="AU191" s="227" t="s">
        <v>81</v>
      </c>
      <c r="AY191" s="15" t="s">
        <v>138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5" t="s">
        <v>81</v>
      </c>
      <c r="BK191" s="228">
        <f>ROUND(I191*H191,2)</f>
        <v>0</v>
      </c>
      <c r="BL191" s="15" t="s">
        <v>449</v>
      </c>
      <c r="BM191" s="227" t="s">
        <v>748</v>
      </c>
    </row>
    <row r="192" s="2" customFormat="1" ht="16.5" customHeight="1">
      <c r="A192" s="36"/>
      <c r="B192" s="37"/>
      <c r="C192" s="216" t="s">
        <v>461</v>
      </c>
      <c r="D192" s="216" t="s">
        <v>141</v>
      </c>
      <c r="E192" s="217" t="s">
        <v>1471</v>
      </c>
      <c r="F192" s="218" t="s">
        <v>1472</v>
      </c>
      <c r="G192" s="219" t="s">
        <v>160</v>
      </c>
      <c r="H192" s="220">
        <v>3</v>
      </c>
      <c r="I192" s="221"/>
      <c r="J192" s="222">
        <f>ROUND(I192*H192,2)</f>
        <v>0</v>
      </c>
      <c r="K192" s="218" t="s">
        <v>1</v>
      </c>
      <c r="L192" s="42"/>
      <c r="M192" s="223" t="s">
        <v>1</v>
      </c>
      <c r="N192" s="224" t="s">
        <v>38</v>
      </c>
      <c r="O192" s="89"/>
      <c r="P192" s="225">
        <f>O192*H192</f>
        <v>0</v>
      </c>
      <c r="Q192" s="225">
        <v>0</v>
      </c>
      <c r="R192" s="225">
        <f>Q192*H192</f>
        <v>0</v>
      </c>
      <c r="S192" s="225">
        <v>0</v>
      </c>
      <c r="T192" s="226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7" t="s">
        <v>449</v>
      </c>
      <c r="AT192" s="227" t="s">
        <v>141</v>
      </c>
      <c r="AU192" s="227" t="s">
        <v>81</v>
      </c>
      <c r="AY192" s="15" t="s">
        <v>138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5" t="s">
        <v>81</v>
      </c>
      <c r="BK192" s="228">
        <f>ROUND(I192*H192,2)</f>
        <v>0</v>
      </c>
      <c r="BL192" s="15" t="s">
        <v>449</v>
      </c>
      <c r="BM192" s="227" t="s">
        <v>756</v>
      </c>
    </row>
    <row r="193" s="2" customFormat="1" ht="16.5" customHeight="1">
      <c r="A193" s="36"/>
      <c r="B193" s="37"/>
      <c r="C193" s="216" t="s">
        <v>465</v>
      </c>
      <c r="D193" s="216" t="s">
        <v>141</v>
      </c>
      <c r="E193" s="217" t="s">
        <v>1473</v>
      </c>
      <c r="F193" s="218" t="s">
        <v>1474</v>
      </c>
      <c r="G193" s="219" t="s">
        <v>160</v>
      </c>
      <c r="H193" s="220">
        <v>4</v>
      </c>
      <c r="I193" s="221"/>
      <c r="J193" s="222">
        <f>ROUND(I193*H193,2)</f>
        <v>0</v>
      </c>
      <c r="K193" s="218" t="s">
        <v>1</v>
      </c>
      <c r="L193" s="42"/>
      <c r="M193" s="223" t="s">
        <v>1</v>
      </c>
      <c r="N193" s="224" t="s">
        <v>38</v>
      </c>
      <c r="O193" s="89"/>
      <c r="P193" s="225">
        <f>O193*H193</f>
        <v>0</v>
      </c>
      <c r="Q193" s="225">
        <v>0</v>
      </c>
      <c r="R193" s="225">
        <f>Q193*H193</f>
        <v>0</v>
      </c>
      <c r="S193" s="225">
        <v>0</v>
      </c>
      <c r="T193" s="226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7" t="s">
        <v>449</v>
      </c>
      <c r="AT193" s="227" t="s">
        <v>141</v>
      </c>
      <c r="AU193" s="227" t="s">
        <v>81</v>
      </c>
      <c r="AY193" s="15" t="s">
        <v>138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5" t="s">
        <v>81</v>
      </c>
      <c r="BK193" s="228">
        <f>ROUND(I193*H193,2)</f>
        <v>0</v>
      </c>
      <c r="BL193" s="15" t="s">
        <v>449</v>
      </c>
      <c r="BM193" s="227" t="s">
        <v>764</v>
      </c>
    </row>
    <row r="194" s="2" customFormat="1" ht="16.5" customHeight="1">
      <c r="A194" s="36"/>
      <c r="B194" s="37"/>
      <c r="C194" s="216" t="s">
        <v>470</v>
      </c>
      <c r="D194" s="216" t="s">
        <v>141</v>
      </c>
      <c r="E194" s="217" t="s">
        <v>1475</v>
      </c>
      <c r="F194" s="218" t="s">
        <v>1476</v>
      </c>
      <c r="G194" s="219" t="s">
        <v>160</v>
      </c>
      <c r="H194" s="220">
        <v>1</v>
      </c>
      <c r="I194" s="221"/>
      <c r="J194" s="222">
        <f>ROUND(I194*H194,2)</f>
        <v>0</v>
      </c>
      <c r="K194" s="218" t="s">
        <v>1</v>
      </c>
      <c r="L194" s="42"/>
      <c r="M194" s="223" t="s">
        <v>1</v>
      </c>
      <c r="N194" s="224" t="s">
        <v>38</v>
      </c>
      <c r="O194" s="89"/>
      <c r="P194" s="225">
        <f>O194*H194</f>
        <v>0</v>
      </c>
      <c r="Q194" s="225">
        <v>0</v>
      </c>
      <c r="R194" s="225">
        <f>Q194*H194</f>
        <v>0</v>
      </c>
      <c r="S194" s="225">
        <v>0</v>
      </c>
      <c r="T194" s="226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7" t="s">
        <v>449</v>
      </c>
      <c r="AT194" s="227" t="s">
        <v>141</v>
      </c>
      <c r="AU194" s="227" t="s">
        <v>81</v>
      </c>
      <c r="AY194" s="15" t="s">
        <v>138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5" t="s">
        <v>81</v>
      </c>
      <c r="BK194" s="228">
        <f>ROUND(I194*H194,2)</f>
        <v>0</v>
      </c>
      <c r="BL194" s="15" t="s">
        <v>449</v>
      </c>
      <c r="BM194" s="227" t="s">
        <v>772</v>
      </c>
    </row>
    <row r="195" s="2" customFormat="1" ht="16.5" customHeight="1">
      <c r="A195" s="36"/>
      <c r="B195" s="37"/>
      <c r="C195" s="216" t="s">
        <v>474</v>
      </c>
      <c r="D195" s="216" t="s">
        <v>141</v>
      </c>
      <c r="E195" s="217" t="s">
        <v>1477</v>
      </c>
      <c r="F195" s="218" t="s">
        <v>1478</v>
      </c>
      <c r="G195" s="219" t="s">
        <v>160</v>
      </c>
      <c r="H195" s="220">
        <v>1</v>
      </c>
      <c r="I195" s="221"/>
      <c r="J195" s="222">
        <f>ROUND(I195*H195,2)</f>
        <v>0</v>
      </c>
      <c r="K195" s="218" t="s">
        <v>1</v>
      </c>
      <c r="L195" s="42"/>
      <c r="M195" s="223" t="s">
        <v>1</v>
      </c>
      <c r="N195" s="224" t="s">
        <v>38</v>
      </c>
      <c r="O195" s="89"/>
      <c r="P195" s="225">
        <f>O195*H195</f>
        <v>0</v>
      </c>
      <c r="Q195" s="225">
        <v>0</v>
      </c>
      <c r="R195" s="225">
        <f>Q195*H195</f>
        <v>0</v>
      </c>
      <c r="S195" s="225">
        <v>0</v>
      </c>
      <c r="T195" s="226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7" t="s">
        <v>449</v>
      </c>
      <c r="AT195" s="227" t="s">
        <v>141</v>
      </c>
      <c r="AU195" s="227" t="s">
        <v>81</v>
      </c>
      <c r="AY195" s="15" t="s">
        <v>138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5" t="s">
        <v>81</v>
      </c>
      <c r="BK195" s="228">
        <f>ROUND(I195*H195,2)</f>
        <v>0</v>
      </c>
      <c r="BL195" s="15" t="s">
        <v>449</v>
      </c>
      <c r="BM195" s="227" t="s">
        <v>781</v>
      </c>
    </row>
    <row r="196" s="12" customFormat="1" ht="25.92" customHeight="1">
      <c r="A196" s="12"/>
      <c r="B196" s="200"/>
      <c r="C196" s="201"/>
      <c r="D196" s="202" t="s">
        <v>72</v>
      </c>
      <c r="E196" s="203" t="s">
        <v>1479</v>
      </c>
      <c r="F196" s="203" t="s">
        <v>1480</v>
      </c>
      <c r="G196" s="201"/>
      <c r="H196" s="201"/>
      <c r="I196" s="204"/>
      <c r="J196" s="205">
        <f>BK196</f>
        <v>0</v>
      </c>
      <c r="K196" s="201"/>
      <c r="L196" s="206"/>
      <c r="M196" s="207"/>
      <c r="N196" s="208"/>
      <c r="O196" s="208"/>
      <c r="P196" s="209">
        <f>SUM(P197:P203)</f>
        <v>0</v>
      </c>
      <c r="Q196" s="208"/>
      <c r="R196" s="209">
        <f>SUM(R197:R203)</f>
        <v>0</v>
      </c>
      <c r="S196" s="208"/>
      <c r="T196" s="210">
        <f>SUM(T197:T203)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1" t="s">
        <v>81</v>
      </c>
      <c r="AT196" s="212" t="s">
        <v>72</v>
      </c>
      <c r="AU196" s="212" t="s">
        <v>73</v>
      </c>
      <c r="AY196" s="211" t="s">
        <v>138</v>
      </c>
      <c r="BK196" s="213">
        <f>SUM(BK197:BK203)</f>
        <v>0</v>
      </c>
    </row>
    <row r="197" s="2" customFormat="1" ht="16.5" customHeight="1">
      <c r="A197" s="36"/>
      <c r="B197" s="37"/>
      <c r="C197" s="216" t="s">
        <v>480</v>
      </c>
      <c r="D197" s="216" t="s">
        <v>141</v>
      </c>
      <c r="E197" s="217" t="s">
        <v>1481</v>
      </c>
      <c r="F197" s="218" t="s">
        <v>1482</v>
      </c>
      <c r="G197" s="219" t="s">
        <v>1483</v>
      </c>
      <c r="H197" s="220">
        <v>51</v>
      </c>
      <c r="I197" s="221"/>
      <c r="J197" s="222">
        <f>ROUND(I197*H197,2)</f>
        <v>0</v>
      </c>
      <c r="K197" s="218" t="s">
        <v>1</v>
      </c>
      <c r="L197" s="42"/>
      <c r="M197" s="223" t="s">
        <v>1</v>
      </c>
      <c r="N197" s="224" t="s">
        <v>38</v>
      </c>
      <c r="O197" s="89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7" t="s">
        <v>146</v>
      </c>
      <c r="AT197" s="227" t="s">
        <v>141</v>
      </c>
      <c r="AU197" s="227" t="s">
        <v>81</v>
      </c>
      <c r="AY197" s="15" t="s">
        <v>138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5" t="s">
        <v>81</v>
      </c>
      <c r="BK197" s="228">
        <f>ROUND(I197*H197,2)</f>
        <v>0</v>
      </c>
      <c r="BL197" s="15" t="s">
        <v>146</v>
      </c>
      <c r="BM197" s="227" t="s">
        <v>790</v>
      </c>
    </row>
    <row r="198" s="2" customFormat="1" ht="16.5" customHeight="1">
      <c r="A198" s="36"/>
      <c r="B198" s="37"/>
      <c r="C198" s="216" t="s">
        <v>485</v>
      </c>
      <c r="D198" s="216" t="s">
        <v>141</v>
      </c>
      <c r="E198" s="217" t="s">
        <v>1484</v>
      </c>
      <c r="F198" s="218" t="s">
        <v>1485</v>
      </c>
      <c r="G198" s="219" t="s">
        <v>1483</v>
      </c>
      <c r="H198" s="220">
        <v>51</v>
      </c>
      <c r="I198" s="221"/>
      <c r="J198" s="222">
        <f>ROUND(I198*H198,2)</f>
        <v>0</v>
      </c>
      <c r="K198" s="218" t="s">
        <v>1</v>
      </c>
      <c r="L198" s="42"/>
      <c r="M198" s="223" t="s">
        <v>1</v>
      </c>
      <c r="N198" s="224" t="s">
        <v>38</v>
      </c>
      <c r="O198" s="89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7" t="s">
        <v>146</v>
      </c>
      <c r="AT198" s="227" t="s">
        <v>141</v>
      </c>
      <c r="AU198" s="227" t="s">
        <v>81</v>
      </c>
      <c r="AY198" s="15" t="s">
        <v>138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5" t="s">
        <v>81</v>
      </c>
      <c r="BK198" s="228">
        <f>ROUND(I198*H198,2)</f>
        <v>0</v>
      </c>
      <c r="BL198" s="15" t="s">
        <v>146</v>
      </c>
      <c r="BM198" s="227" t="s">
        <v>798</v>
      </c>
    </row>
    <row r="199" s="2" customFormat="1" ht="16.5" customHeight="1">
      <c r="A199" s="36"/>
      <c r="B199" s="37"/>
      <c r="C199" s="216" t="s">
        <v>490</v>
      </c>
      <c r="D199" s="216" t="s">
        <v>141</v>
      </c>
      <c r="E199" s="217" t="s">
        <v>1486</v>
      </c>
      <c r="F199" s="218" t="s">
        <v>1487</v>
      </c>
      <c r="G199" s="219" t="s">
        <v>1483</v>
      </c>
      <c r="H199" s="220">
        <v>51</v>
      </c>
      <c r="I199" s="221"/>
      <c r="J199" s="222">
        <f>ROUND(I199*H199,2)</f>
        <v>0</v>
      </c>
      <c r="K199" s="218" t="s">
        <v>1</v>
      </c>
      <c r="L199" s="42"/>
      <c r="M199" s="223" t="s">
        <v>1</v>
      </c>
      <c r="N199" s="224" t="s">
        <v>38</v>
      </c>
      <c r="O199" s="89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7" t="s">
        <v>146</v>
      </c>
      <c r="AT199" s="227" t="s">
        <v>141</v>
      </c>
      <c r="AU199" s="227" t="s">
        <v>81</v>
      </c>
      <c r="AY199" s="15" t="s">
        <v>138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5" t="s">
        <v>81</v>
      </c>
      <c r="BK199" s="228">
        <f>ROUND(I199*H199,2)</f>
        <v>0</v>
      </c>
      <c r="BL199" s="15" t="s">
        <v>146</v>
      </c>
      <c r="BM199" s="227" t="s">
        <v>806</v>
      </c>
    </row>
    <row r="200" s="2" customFormat="1" ht="16.5" customHeight="1">
      <c r="A200" s="36"/>
      <c r="B200" s="37"/>
      <c r="C200" s="216" t="s">
        <v>495</v>
      </c>
      <c r="D200" s="216" t="s">
        <v>141</v>
      </c>
      <c r="E200" s="217" t="s">
        <v>1488</v>
      </c>
      <c r="F200" s="218" t="s">
        <v>1489</v>
      </c>
      <c r="G200" s="219" t="s">
        <v>160</v>
      </c>
      <c r="H200" s="220">
        <v>1</v>
      </c>
      <c r="I200" s="221"/>
      <c r="J200" s="222">
        <f>ROUND(I200*H200,2)</f>
        <v>0</v>
      </c>
      <c r="K200" s="218" t="s">
        <v>1</v>
      </c>
      <c r="L200" s="42"/>
      <c r="M200" s="223" t="s">
        <v>1</v>
      </c>
      <c r="N200" s="224" t="s">
        <v>38</v>
      </c>
      <c r="O200" s="89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27" t="s">
        <v>146</v>
      </c>
      <c r="AT200" s="227" t="s">
        <v>141</v>
      </c>
      <c r="AU200" s="227" t="s">
        <v>81</v>
      </c>
      <c r="AY200" s="15" t="s">
        <v>138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5" t="s">
        <v>81</v>
      </c>
      <c r="BK200" s="228">
        <f>ROUND(I200*H200,2)</f>
        <v>0</v>
      </c>
      <c r="BL200" s="15" t="s">
        <v>146</v>
      </c>
      <c r="BM200" s="227" t="s">
        <v>817</v>
      </c>
    </row>
    <row r="201" s="2" customFormat="1" ht="16.5" customHeight="1">
      <c r="A201" s="36"/>
      <c r="B201" s="37"/>
      <c r="C201" s="216" t="s">
        <v>500</v>
      </c>
      <c r="D201" s="216" t="s">
        <v>141</v>
      </c>
      <c r="E201" s="217" t="s">
        <v>1490</v>
      </c>
      <c r="F201" s="218" t="s">
        <v>1491</v>
      </c>
      <c r="G201" s="219" t="s">
        <v>1483</v>
      </c>
      <c r="H201" s="220">
        <v>51</v>
      </c>
      <c r="I201" s="221"/>
      <c r="J201" s="222">
        <f>ROUND(I201*H201,2)</f>
        <v>0</v>
      </c>
      <c r="K201" s="218" t="s">
        <v>1</v>
      </c>
      <c r="L201" s="42"/>
      <c r="M201" s="223" t="s">
        <v>1</v>
      </c>
      <c r="N201" s="224" t="s">
        <v>38</v>
      </c>
      <c r="O201" s="89"/>
      <c r="P201" s="225">
        <f>O201*H201</f>
        <v>0</v>
      </c>
      <c r="Q201" s="225">
        <v>0</v>
      </c>
      <c r="R201" s="225">
        <f>Q201*H201</f>
        <v>0</v>
      </c>
      <c r="S201" s="225">
        <v>0</v>
      </c>
      <c r="T201" s="226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7" t="s">
        <v>146</v>
      </c>
      <c r="AT201" s="227" t="s">
        <v>141</v>
      </c>
      <c r="AU201" s="227" t="s">
        <v>81</v>
      </c>
      <c r="AY201" s="15" t="s">
        <v>138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5" t="s">
        <v>81</v>
      </c>
      <c r="BK201" s="228">
        <f>ROUND(I201*H201,2)</f>
        <v>0</v>
      </c>
      <c r="BL201" s="15" t="s">
        <v>146</v>
      </c>
      <c r="BM201" s="227" t="s">
        <v>827</v>
      </c>
    </row>
    <row r="202" s="2" customFormat="1" ht="16.5" customHeight="1">
      <c r="A202" s="36"/>
      <c r="B202" s="37"/>
      <c r="C202" s="216" t="s">
        <v>505</v>
      </c>
      <c r="D202" s="216" t="s">
        <v>141</v>
      </c>
      <c r="E202" s="217" t="s">
        <v>1492</v>
      </c>
      <c r="F202" s="218" t="s">
        <v>1493</v>
      </c>
      <c r="G202" s="219" t="s">
        <v>160</v>
      </c>
      <c r="H202" s="220">
        <v>1</v>
      </c>
      <c r="I202" s="221"/>
      <c r="J202" s="222">
        <f>ROUND(I202*H202,2)</f>
        <v>0</v>
      </c>
      <c r="K202" s="218" t="s">
        <v>1</v>
      </c>
      <c r="L202" s="42"/>
      <c r="M202" s="223" t="s">
        <v>1</v>
      </c>
      <c r="N202" s="224" t="s">
        <v>38</v>
      </c>
      <c r="O202" s="89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7" t="s">
        <v>146</v>
      </c>
      <c r="AT202" s="227" t="s">
        <v>141</v>
      </c>
      <c r="AU202" s="227" t="s">
        <v>81</v>
      </c>
      <c r="AY202" s="15" t="s">
        <v>138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5" t="s">
        <v>81</v>
      </c>
      <c r="BK202" s="228">
        <f>ROUND(I202*H202,2)</f>
        <v>0</v>
      </c>
      <c r="BL202" s="15" t="s">
        <v>146</v>
      </c>
      <c r="BM202" s="227" t="s">
        <v>839</v>
      </c>
    </row>
    <row r="203" s="2" customFormat="1" ht="16.5" customHeight="1">
      <c r="A203" s="36"/>
      <c r="B203" s="37"/>
      <c r="C203" s="216" t="s">
        <v>511</v>
      </c>
      <c r="D203" s="216" t="s">
        <v>141</v>
      </c>
      <c r="E203" s="217" t="s">
        <v>1494</v>
      </c>
      <c r="F203" s="218" t="s">
        <v>1495</v>
      </c>
      <c r="G203" s="219" t="s">
        <v>160</v>
      </c>
      <c r="H203" s="220">
        <v>1</v>
      </c>
      <c r="I203" s="221"/>
      <c r="J203" s="222">
        <f>ROUND(I203*H203,2)</f>
        <v>0</v>
      </c>
      <c r="K203" s="218" t="s">
        <v>1</v>
      </c>
      <c r="L203" s="42"/>
      <c r="M203" s="223" t="s">
        <v>1</v>
      </c>
      <c r="N203" s="224" t="s">
        <v>38</v>
      </c>
      <c r="O203" s="89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7" t="s">
        <v>146</v>
      </c>
      <c r="AT203" s="227" t="s">
        <v>141</v>
      </c>
      <c r="AU203" s="227" t="s">
        <v>81</v>
      </c>
      <c r="AY203" s="15" t="s">
        <v>138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5" t="s">
        <v>81</v>
      </c>
      <c r="BK203" s="228">
        <f>ROUND(I203*H203,2)</f>
        <v>0</v>
      </c>
      <c r="BL203" s="15" t="s">
        <v>146</v>
      </c>
      <c r="BM203" s="227" t="s">
        <v>847</v>
      </c>
    </row>
    <row r="204" s="12" customFormat="1" ht="25.92" customHeight="1">
      <c r="A204" s="12"/>
      <c r="B204" s="200"/>
      <c r="C204" s="201"/>
      <c r="D204" s="202" t="s">
        <v>72</v>
      </c>
      <c r="E204" s="203" t="s">
        <v>1496</v>
      </c>
      <c r="F204" s="203" t="s">
        <v>1497</v>
      </c>
      <c r="G204" s="201"/>
      <c r="H204" s="201"/>
      <c r="I204" s="204"/>
      <c r="J204" s="205">
        <f>BK204</f>
        <v>0</v>
      </c>
      <c r="K204" s="201"/>
      <c r="L204" s="206"/>
      <c r="M204" s="207"/>
      <c r="N204" s="208"/>
      <c r="O204" s="208"/>
      <c r="P204" s="209">
        <f>SUM(P205:P229)</f>
        <v>0</v>
      </c>
      <c r="Q204" s="208"/>
      <c r="R204" s="209">
        <f>SUM(R205:R229)</f>
        <v>0</v>
      </c>
      <c r="S204" s="208"/>
      <c r="T204" s="210">
        <f>SUM(T205:T229)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1" t="s">
        <v>81</v>
      </c>
      <c r="AT204" s="212" t="s">
        <v>72</v>
      </c>
      <c r="AU204" s="212" t="s">
        <v>73</v>
      </c>
      <c r="AY204" s="211" t="s">
        <v>138</v>
      </c>
      <c r="BK204" s="213">
        <f>SUM(BK205:BK229)</f>
        <v>0</v>
      </c>
    </row>
    <row r="205" s="2" customFormat="1" ht="16.5" customHeight="1">
      <c r="A205" s="36"/>
      <c r="B205" s="37"/>
      <c r="C205" s="216" t="s">
        <v>516</v>
      </c>
      <c r="D205" s="216" t="s">
        <v>141</v>
      </c>
      <c r="E205" s="217" t="s">
        <v>1498</v>
      </c>
      <c r="F205" s="218" t="s">
        <v>1499</v>
      </c>
      <c r="G205" s="219" t="s">
        <v>617</v>
      </c>
      <c r="H205" s="220">
        <v>1</v>
      </c>
      <c r="I205" s="221"/>
      <c r="J205" s="222">
        <f>ROUND(I205*H205,2)</f>
        <v>0</v>
      </c>
      <c r="K205" s="218" t="s">
        <v>1</v>
      </c>
      <c r="L205" s="42"/>
      <c r="M205" s="223" t="s">
        <v>1</v>
      </c>
      <c r="N205" s="224" t="s">
        <v>38</v>
      </c>
      <c r="O205" s="89"/>
      <c r="P205" s="225">
        <f>O205*H205</f>
        <v>0</v>
      </c>
      <c r="Q205" s="225">
        <v>0</v>
      </c>
      <c r="R205" s="225">
        <f>Q205*H205</f>
        <v>0</v>
      </c>
      <c r="S205" s="225">
        <v>0</v>
      </c>
      <c r="T205" s="226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7" t="s">
        <v>146</v>
      </c>
      <c r="AT205" s="227" t="s">
        <v>141</v>
      </c>
      <c r="AU205" s="227" t="s">
        <v>81</v>
      </c>
      <c r="AY205" s="15" t="s">
        <v>138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5" t="s">
        <v>81</v>
      </c>
      <c r="BK205" s="228">
        <f>ROUND(I205*H205,2)</f>
        <v>0</v>
      </c>
      <c r="BL205" s="15" t="s">
        <v>146</v>
      </c>
      <c r="BM205" s="227" t="s">
        <v>855</v>
      </c>
    </row>
    <row r="206" s="2" customFormat="1" ht="16.5" customHeight="1">
      <c r="A206" s="36"/>
      <c r="B206" s="37"/>
      <c r="C206" s="216" t="s">
        <v>520</v>
      </c>
      <c r="D206" s="216" t="s">
        <v>141</v>
      </c>
      <c r="E206" s="217" t="s">
        <v>1500</v>
      </c>
      <c r="F206" s="218" t="s">
        <v>1501</v>
      </c>
      <c r="G206" s="219" t="s">
        <v>617</v>
      </c>
      <c r="H206" s="220">
        <v>16</v>
      </c>
      <c r="I206" s="221"/>
      <c r="J206" s="222">
        <f>ROUND(I206*H206,2)</f>
        <v>0</v>
      </c>
      <c r="K206" s="218" t="s">
        <v>1</v>
      </c>
      <c r="L206" s="42"/>
      <c r="M206" s="223" t="s">
        <v>1</v>
      </c>
      <c r="N206" s="224" t="s">
        <v>38</v>
      </c>
      <c r="O206" s="89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7" t="s">
        <v>146</v>
      </c>
      <c r="AT206" s="227" t="s">
        <v>141</v>
      </c>
      <c r="AU206" s="227" t="s">
        <v>81</v>
      </c>
      <c r="AY206" s="15" t="s">
        <v>138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5" t="s">
        <v>81</v>
      </c>
      <c r="BK206" s="228">
        <f>ROUND(I206*H206,2)</f>
        <v>0</v>
      </c>
      <c r="BL206" s="15" t="s">
        <v>146</v>
      </c>
      <c r="BM206" s="227" t="s">
        <v>863</v>
      </c>
    </row>
    <row r="207" s="2" customFormat="1" ht="16.5" customHeight="1">
      <c r="A207" s="36"/>
      <c r="B207" s="37"/>
      <c r="C207" s="216" t="s">
        <v>524</v>
      </c>
      <c r="D207" s="216" t="s">
        <v>141</v>
      </c>
      <c r="E207" s="217" t="s">
        <v>1502</v>
      </c>
      <c r="F207" s="218" t="s">
        <v>1503</v>
      </c>
      <c r="G207" s="219" t="s">
        <v>617</v>
      </c>
      <c r="H207" s="220">
        <v>7</v>
      </c>
      <c r="I207" s="221"/>
      <c r="J207" s="222">
        <f>ROUND(I207*H207,2)</f>
        <v>0</v>
      </c>
      <c r="K207" s="218" t="s">
        <v>1</v>
      </c>
      <c r="L207" s="42"/>
      <c r="M207" s="223" t="s">
        <v>1</v>
      </c>
      <c r="N207" s="224" t="s">
        <v>38</v>
      </c>
      <c r="O207" s="89"/>
      <c r="P207" s="225">
        <f>O207*H207</f>
        <v>0</v>
      </c>
      <c r="Q207" s="225">
        <v>0</v>
      </c>
      <c r="R207" s="225">
        <f>Q207*H207</f>
        <v>0</v>
      </c>
      <c r="S207" s="225">
        <v>0</v>
      </c>
      <c r="T207" s="226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27" t="s">
        <v>146</v>
      </c>
      <c r="AT207" s="227" t="s">
        <v>141</v>
      </c>
      <c r="AU207" s="227" t="s">
        <v>81</v>
      </c>
      <c r="AY207" s="15" t="s">
        <v>138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5" t="s">
        <v>81</v>
      </c>
      <c r="BK207" s="228">
        <f>ROUND(I207*H207,2)</f>
        <v>0</v>
      </c>
      <c r="BL207" s="15" t="s">
        <v>146</v>
      </c>
      <c r="BM207" s="227" t="s">
        <v>871</v>
      </c>
    </row>
    <row r="208" s="2" customFormat="1" ht="16.5" customHeight="1">
      <c r="A208" s="36"/>
      <c r="B208" s="37"/>
      <c r="C208" s="216" t="s">
        <v>528</v>
      </c>
      <c r="D208" s="216" t="s">
        <v>141</v>
      </c>
      <c r="E208" s="217" t="s">
        <v>1504</v>
      </c>
      <c r="F208" s="218" t="s">
        <v>1505</v>
      </c>
      <c r="G208" s="219" t="s">
        <v>617</v>
      </c>
      <c r="H208" s="220">
        <v>1</v>
      </c>
      <c r="I208" s="221"/>
      <c r="J208" s="222">
        <f>ROUND(I208*H208,2)</f>
        <v>0</v>
      </c>
      <c r="K208" s="218" t="s">
        <v>1</v>
      </c>
      <c r="L208" s="42"/>
      <c r="M208" s="223" t="s">
        <v>1</v>
      </c>
      <c r="N208" s="224" t="s">
        <v>38</v>
      </c>
      <c r="O208" s="89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27" t="s">
        <v>146</v>
      </c>
      <c r="AT208" s="227" t="s">
        <v>141</v>
      </c>
      <c r="AU208" s="227" t="s">
        <v>81</v>
      </c>
      <c r="AY208" s="15" t="s">
        <v>138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5" t="s">
        <v>81</v>
      </c>
      <c r="BK208" s="228">
        <f>ROUND(I208*H208,2)</f>
        <v>0</v>
      </c>
      <c r="BL208" s="15" t="s">
        <v>146</v>
      </c>
      <c r="BM208" s="227" t="s">
        <v>879</v>
      </c>
    </row>
    <row r="209" s="2" customFormat="1" ht="16.5" customHeight="1">
      <c r="A209" s="36"/>
      <c r="B209" s="37"/>
      <c r="C209" s="216" t="s">
        <v>532</v>
      </c>
      <c r="D209" s="216" t="s">
        <v>141</v>
      </c>
      <c r="E209" s="217" t="s">
        <v>1506</v>
      </c>
      <c r="F209" s="218" t="s">
        <v>1507</v>
      </c>
      <c r="G209" s="219" t="s">
        <v>617</v>
      </c>
      <c r="H209" s="220">
        <v>1</v>
      </c>
      <c r="I209" s="221"/>
      <c r="J209" s="222">
        <f>ROUND(I209*H209,2)</f>
        <v>0</v>
      </c>
      <c r="K209" s="218" t="s">
        <v>1</v>
      </c>
      <c r="L209" s="42"/>
      <c r="M209" s="223" t="s">
        <v>1</v>
      </c>
      <c r="N209" s="224" t="s">
        <v>38</v>
      </c>
      <c r="O209" s="89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27" t="s">
        <v>146</v>
      </c>
      <c r="AT209" s="227" t="s">
        <v>141</v>
      </c>
      <c r="AU209" s="227" t="s">
        <v>81</v>
      </c>
      <c r="AY209" s="15" t="s">
        <v>138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5" t="s">
        <v>81</v>
      </c>
      <c r="BK209" s="228">
        <f>ROUND(I209*H209,2)</f>
        <v>0</v>
      </c>
      <c r="BL209" s="15" t="s">
        <v>146</v>
      </c>
      <c r="BM209" s="227" t="s">
        <v>887</v>
      </c>
    </row>
    <row r="210" s="2" customFormat="1" ht="16.5" customHeight="1">
      <c r="A210" s="36"/>
      <c r="B210" s="37"/>
      <c r="C210" s="216" t="s">
        <v>537</v>
      </c>
      <c r="D210" s="216" t="s">
        <v>141</v>
      </c>
      <c r="E210" s="217" t="s">
        <v>1508</v>
      </c>
      <c r="F210" s="218" t="s">
        <v>1509</v>
      </c>
      <c r="G210" s="219" t="s">
        <v>617</v>
      </c>
      <c r="H210" s="220">
        <v>1</v>
      </c>
      <c r="I210" s="221"/>
      <c r="J210" s="222">
        <f>ROUND(I210*H210,2)</f>
        <v>0</v>
      </c>
      <c r="K210" s="218" t="s">
        <v>1</v>
      </c>
      <c r="L210" s="42"/>
      <c r="M210" s="223" t="s">
        <v>1</v>
      </c>
      <c r="N210" s="224" t="s">
        <v>38</v>
      </c>
      <c r="O210" s="89"/>
      <c r="P210" s="225">
        <f>O210*H210</f>
        <v>0</v>
      </c>
      <c r="Q210" s="225">
        <v>0</v>
      </c>
      <c r="R210" s="225">
        <f>Q210*H210</f>
        <v>0</v>
      </c>
      <c r="S210" s="225">
        <v>0</v>
      </c>
      <c r="T210" s="226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7" t="s">
        <v>146</v>
      </c>
      <c r="AT210" s="227" t="s">
        <v>141</v>
      </c>
      <c r="AU210" s="227" t="s">
        <v>81</v>
      </c>
      <c r="AY210" s="15" t="s">
        <v>138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5" t="s">
        <v>81</v>
      </c>
      <c r="BK210" s="228">
        <f>ROUND(I210*H210,2)</f>
        <v>0</v>
      </c>
      <c r="BL210" s="15" t="s">
        <v>146</v>
      </c>
      <c r="BM210" s="227" t="s">
        <v>895</v>
      </c>
    </row>
    <row r="211" s="2" customFormat="1" ht="16.5" customHeight="1">
      <c r="A211" s="36"/>
      <c r="B211" s="37"/>
      <c r="C211" s="216" t="s">
        <v>541</v>
      </c>
      <c r="D211" s="216" t="s">
        <v>141</v>
      </c>
      <c r="E211" s="217" t="s">
        <v>1510</v>
      </c>
      <c r="F211" s="218" t="s">
        <v>1511</v>
      </c>
      <c r="G211" s="219" t="s">
        <v>617</v>
      </c>
      <c r="H211" s="220">
        <v>1</v>
      </c>
      <c r="I211" s="221"/>
      <c r="J211" s="222">
        <f>ROUND(I211*H211,2)</f>
        <v>0</v>
      </c>
      <c r="K211" s="218" t="s">
        <v>1</v>
      </c>
      <c r="L211" s="42"/>
      <c r="M211" s="223" t="s">
        <v>1</v>
      </c>
      <c r="N211" s="224" t="s">
        <v>38</v>
      </c>
      <c r="O211" s="89"/>
      <c r="P211" s="225">
        <f>O211*H211</f>
        <v>0</v>
      </c>
      <c r="Q211" s="225">
        <v>0</v>
      </c>
      <c r="R211" s="225">
        <f>Q211*H211</f>
        <v>0</v>
      </c>
      <c r="S211" s="225">
        <v>0</v>
      </c>
      <c r="T211" s="226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27" t="s">
        <v>146</v>
      </c>
      <c r="AT211" s="227" t="s">
        <v>141</v>
      </c>
      <c r="AU211" s="227" t="s">
        <v>81</v>
      </c>
      <c r="AY211" s="15" t="s">
        <v>138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5" t="s">
        <v>81</v>
      </c>
      <c r="BK211" s="228">
        <f>ROUND(I211*H211,2)</f>
        <v>0</v>
      </c>
      <c r="BL211" s="15" t="s">
        <v>146</v>
      </c>
      <c r="BM211" s="227" t="s">
        <v>903</v>
      </c>
    </row>
    <row r="212" s="2" customFormat="1" ht="16.5" customHeight="1">
      <c r="A212" s="36"/>
      <c r="B212" s="37"/>
      <c r="C212" s="216" t="s">
        <v>545</v>
      </c>
      <c r="D212" s="216" t="s">
        <v>141</v>
      </c>
      <c r="E212" s="217" t="s">
        <v>1512</v>
      </c>
      <c r="F212" s="218" t="s">
        <v>1513</v>
      </c>
      <c r="G212" s="219" t="s">
        <v>617</v>
      </c>
      <c r="H212" s="220">
        <v>9</v>
      </c>
      <c r="I212" s="221"/>
      <c r="J212" s="222">
        <f>ROUND(I212*H212,2)</f>
        <v>0</v>
      </c>
      <c r="K212" s="218" t="s">
        <v>1</v>
      </c>
      <c r="L212" s="42"/>
      <c r="M212" s="223" t="s">
        <v>1</v>
      </c>
      <c r="N212" s="224" t="s">
        <v>38</v>
      </c>
      <c r="O212" s="89"/>
      <c r="P212" s="225">
        <f>O212*H212</f>
        <v>0</v>
      </c>
      <c r="Q212" s="225">
        <v>0</v>
      </c>
      <c r="R212" s="225">
        <f>Q212*H212</f>
        <v>0</v>
      </c>
      <c r="S212" s="225">
        <v>0</v>
      </c>
      <c r="T212" s="226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27" t="s">
        <v>146</v>
      </c>
      <c r="AT212" s="227" t="s">
        <v>141</v>
      </c>
      <c r="AU212" s="227" t="s">
        <v>81</v>
      </c>
      <c r="AY212" s="15" t="s">
        <v>138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5" t="s">
        <v>81</v>
      </c>
      <c r="BK212" s="228">
        <f>ROUND(I212*H212,2)</f>
        <v>0</v>
      </c>
      <c r="BL212" s="15" t="s">
        <v>146</v>
      </c>
      <c r="BM212" s="227" t="s">
        <v>911</v>
      </c>
    </row>
    <row r="213" s="2" customFormat="1" ht="24.15" customHeight="1">
      <c r="A213" s="36"/>
      <c r="B213" s="37"/>
      <c r="C213" s="216" t="s">
        <v>550</v>
      </c>
      <c r="D213" s="216" t="s">
        <v>141</v>
      </c>
      <c r="E213" s="217" t="s">
        <v>1514</v>
      </c>
      <c r="F213" s="218" t="s">
        <v>1515</v>
      </c>
      <c r="G213" s="219" t="s">
        <v>617</v>
      </c>
      <c r="H213" s="220">
        <v>1</v>
      </c>
      <c r="I213" s="221"/>
      <c r="J213" s="222">
        <f>ROUND(I213*H213,2)</f>
        <v>0</v>
      </c>
      <c r="K213" s="218" t="s">
        <v>1</v>
      </c>
      <c r="L213" s="42"/>
      <c r="M213" s="223" t="s">
        <v>1</v>
      </c>
      <c r="N213" s="224" t="s">
        <v>38</v>
      </c>
      <c r="O213" s="89"/>
      <c r="P213" s="225">
        <f>O213*H213</f>
        <v>0</v>
      </c>
      <c r="Q213" s="225">
        <v>0</v>
      </c>
      <c r="R213" s="225">
        <f>Q213*H213</f>
        <v>0</v>
      </c>
      <c r="S213" s="225">
        <v>0</v>
      </c>
      <c r="T213" s="226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27" t="s">
        <v>146</v>
      </c>
      <c r="AT213" s="227" t="s">
        <v>141</v>
      </c>
      <c r="AU213" s="227" t="s">
        <v>81</v>
      </c>
      <c r="AY213" s="15" t="s">
        <v>138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5" t="s">
        <v>81</v>
      </c>
      <c r="BK213" s="228">
        <f>ROUND(I213*H213,2)</f>
        <v>0</v>
      </c>
      <c r="BL213" s="15" t="s">
        <v>146</v>
      </c>
      <c r="BM213" s="227" t="s">
        <v>919</v>
      </c>
    </row>
    <row r="214" s="2" customFormat="1" ht="16.5" customHeight="1">
      <c r="A214" s="36"/>
      <c r="B214" s="37"/>
      <c r="C214" s="216" t="s">
        <v>554</v>
      </c>
      <c r="D214" s="216" t="s">
        <v>141</v>
      </c>
      <c r="E214" s="217" t="s">
        <v>1516</v>
      </c>
      <c r="F214" s="218" t="s">
        <v>1517</v>
      </c>
      <c r="G214" s="219" t="s">
        <v>617</v>
      </c>
      <c r="H214" s="220">
        <v>1</v>
      </c>
      <c r="I214" s="221"/>
      <c r="J214" s="222">
        <f>ROUND(I214*H214,2)</f>
        <v>0</v>
      </c>
      <c r="K214" s="218" t="s">
        <v>1</v>
      </c>
      <c r="L214" s="42"/>
      <c r="M214" s="223" t="s">
        <v>1</v>
      </c>
      <c r="N214" s="224" t="s">
        <v>38</v>
      </c>
      <c r="O214" s="89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6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27" t="s">
        <v>146</v>
      </c>
      <c r="AT214" s="227" t="s">
        <v>141</v>
      </c>
      <c r="AU214" s="227" t="s">
        <v>81</v>
      </c>
      <c r="AY214" s="15" t="s">
        <v>138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5" t="s">
        <v>81</v>
      </c>
      <c r="BK214" s="228">
        <f>ROUND(I214*H214,2)</f>
        <v>0</v>
      </c>
      <c r="BL214" s="15" t="s">
        <v>146</v>
      </c>
      <c r="BM214" s="227" t="s">
        <v>929</v>
      </c>
    </row>
    <row r="215" s="2" customFormat="1" ht="16.5" customHeight="1">
      <c r="A215" s="36"/>
      <c r="B215" s="37"/>
      <c r="C215" s="216" t="s">
        <v>558</v>
      </c>
      <c r="D215" s="216" t="s">
        <v>141</v>
      </c>
      <c r="E215" s="217" t="s">
        <v>1518</v>
      </c>
      <c r="F215" s="218" t="s">
        <v>1519</v>
      </c>
      <c r="G215" s="219" t="s">
        <v>617</v>
      </c>
      <c r="H215" s="220">
        <v>1</v>
      </c>
      <c r="I215" s="221"/>
      <c r="J215" s="222">
        <f>ROUND(I215*H215,2)</f>
        <v>0</v>
      </c>
      <c r="K215" s="218" t="s">
        <v>1</v>
      </c>
      <c r="L215" s="42"/>
      <c r="M215" s="223" t="s">
        <v>1</v>
      </c>
      <c r="N215" s="224" t="s">
        <v>38</v>
      </c>
      <c r="O215" s="89"/>
      <c r="P215" s="225">
        <f>O215*H215</f>
        <v>0</v>
      </c>
      <c r="Q215" s="225">
        <v>0</v>
      </c>
      <c r="R215" s="225">
        <f>Q215*H215</f>
        <v>0</v>
      </c>
      <c r="S215" s="225">
        <v>0</v>
      </c>
      <c r="T215" s="226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27" t="s">
        <v>146</v>
      </c>
      <c r="AT215" s="227" t="s">
        <v>141</v>
      </c>
      <c r="AU215" s="227" t="s">
        <v>81</v>
      </c>
      <c r="AY215" s="15" t="s">
        <v>138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5" t="s">
        <v>81</v>
      </c>
      <c r="BK215" s="228">
        <f>ROUND(I215*H215,2)</f>
        <v>0</v>
      </c>
      <c r="BL215" s="15" t="s">
        <v>146</v>
      </c>
      <c r="BM215" s="227" t="s">
        <v>937</v>
      </c>
    </row>
    <row r="216" s="2" customFormat="1" ht="16.5" customHeight="1">
      <c r="A216" s="36"/>
      <c r="B216" s="37"/>
      <c r="C216" s="216" t="s">
        <v>562</v>
      </c>
      <c r="D216" s="216" t="s">
        <v>141</v>
      </c>
      <c r="E216" s="217" t="s">
        <v>1520</v>
      </c>
      <c r="F216" s="218" t="s">
        <v>1521</v>
      </c>
      <c r="G216" s="219" t="s">
        <v>617</v>
      </c>
      <c r="H216" s="220">
        <v>12</v>
      </c>
      <c r="I216" s="221"/>
      <c r="J216" s="222">
        <f>ROUND(I216*H216,2)</f>
        <v>0</v>
      </c>
      <c r="K216" s="218" t="s">
        <v>1</v>
      </c>
      <c r="L216" s="42"/>
      <c r="M216" s="223" t="s">
        <v>1</v>
      </c>
      <c r="N216" s="224" t="s">
        <v>38</v>
      </c>
      <c r="O216" s="89"/>
      <c r="P216" s="225">
        <f>O216*H216</f>
        <v>0</v>
      </c>
      <c r="Q216" s="225">
        <v>0</v>
      </c>
      <c r="R216" s="225">
        <f>Q216*H216</f>
        <v>0</v>
      </c>
      <c r="S216" s="225">
        <v>0</v>
      </c>
      <c r="T216" s="226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27" t="s">
        <v>146</v>
      </c>
      <c r="AT216" s="227" t="s">
        <v>141</v>
      </c>
      <c r="AU216" s="227" t="s">
        <v>81</v>
      </c>
      <c r="AY216" s="15" t="s">
        <v>138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5" t="s">
        <v>81</v>
      </c>
      <c r="BK216" s="228">
        <f>ROUND(I216*H216,2)</f>
        <v>0</v>
      </c>
      <c r="BL216" s="15" t="s">
        <v>146</v>
      </c>
      <c r="BM216" s="227" t="s">
        <v>945</v>
      </c>
    </row>
    <row r="217" s="2" customFormat="1" ht="16.5" customHeight="1">
      <c r="A217" s="36"/>
      <c r="B217" s="37"/>
      <c r="C217" s="216" t="s">
        <v>566</v>
      </c>
      <c r="D217" s="216" t="s">
        <v>141</v>
      </c>
      <c r="E217" s="217" t="s">
        <v>1522</v>
      </c>
      <c r="F217" s="218" t="s">
        <v>1523</v>
      </c>
      <c r="G217" s="219" t="s">
        <v>617</v>
      </c>
      <c r="H217" s="220">
        <v>1</v>
      </c>
      <c r="I217" s="221"/>
      <c r="J217" s="222">
        <f>ROUND(I217*H217,2)</f>
        <v>0</v>
      </c>
      <c r="K217" s="218" t="s">
        <v>1</v>
      </c>
      <c r="L217" s="42"/>
      <c r="M217" s="223" t="s">
        <v>1</v>
      </c>
      <c r="N217" s="224" t="s">
        <v>38</v>
      </c>
      <c r="O217" s="89"/>
      <c r="P217" s="225">
        <f>O217*H217</f>
        <v>0</v>
      </c>
      <c r="Q217" s="225">
        <v>0</v>
      </c>
      <c r="R217" s="225">
        <f>Q217*H217</f>
        <v>0</v>
      </c>
      <c r="S217" s="225">
        <v>0</v>
      </c>
      <c r="T217" s="226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27" t="s">
        <v>146</v>
      </c>
      <c r="AT217" s="227" t="s">
        <v>141</v>
      </c>
      <c r="AU217" s="227" t="s">
        <v>81</v>
      </c>
      <c r="AY217" s="15" t="s">
        <v>138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5" t="s">
        <v>81</v>
      </c>
      <c r="BK217" s="228">
        <f>ROUND(I217*H217,2)</f>
        <v>0</v>
      </c>
      <c r="BL217" s="15" t="s">
        <v>146</v>
      </c>
      <c r="BM217" s="227" t="s">
        <v>953</v>
      </c>
    </row>
    <row r="218" s="2" customFormat="1" ht="16.5" customHeight="1">
      <c r="A218" s="36"/>
      <c r="B218" s="37"/>
      <c r="C218" s="216" t="s">
        <v>571</v>
      </c>
      <c r="D218" s="216" t="s">
        <v>141</v>
      </c>
      <c r="E218" s="217" t="s">
        <v>1524</v>
      </c>
      <c r="F218" s="218" t="s">
        <v>1525</v>
      </c>
      <c r="G218" s="219" t="s">
        <v>617</v>
      </c>
      <c r="H218" s="220">
        <v>6</v>
      </c>
      <c r="I218" s="221"/>
      <c r="J218" s="222">
        <f>ROUND(I218*H218,2)</f>
        <v>0</v>
      </c>
      <c r="K218" s="218" t="s">
        <v>1</v>
      </c>
      <c r="L218" s="42"/>
      <c r="M218" s="223" t="s">
        <v>1</v>
      </c>
      <c r="N218" s="224" t="s">
        <v>38</v>
      </c>
      <c r="O218" s="89"/>
      <c r="P218" s="225">
        <f>O218*H218</f>
        <v>0</v>
      </c>
      <c r="Q218" s="225">
        <v>0</v>
      </c>
      <c r="R218" s="225">
        <f>Q218*H218</f>
        <v>0</v>
      </c>
      <c r="S218" s="225">
        <v>0</v>
      </c>
      <c r="T218" s="226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27" t="s">
        <v>146</v>
      </c>
      <c r="AT218" s="227" t="s">
        <v>141</v>
      </c>
      <c r="AU218" s="227" t="s">
        <v>81</v>
      </c>
      <c r="AY218" s="15" t="s">
        <v>138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5" t="s">
        <v>81</v>
      </c>
      <c r="BK218" s="228">
        <f>ROUND(I218*H218,2)</f>
        <v>0</v>
      </c>
      <c r="BL218" s="15" t="s">
        <v>146</v>
      </c>
      <c r="BM218" s="227" t="s">
        <v>961</v>
      </c>
    </row>
    <row r="219" s="2" customFormat="1" ht="16.5" customHeight="1">
      <c r="A219" s="36"/>
      <c r="B219" s="37"/>
      <c r="C219" s="216" t="s">
        <v>575</v>
      </c>
      <c r="D219" s="216" t="s">
        <v>141</v>
      </c>
      <c r="E219" s="217" t="s">
        <v>1526</v>
      </c>
      <c r="F219" s="218" t="s">
        <v>1527</v>
      </c>
      <c r="G219" s="219" t="s">
        <v>617</v>
      </c>
      <c r="H219" s="220">
        <v>7</v>
      </c>
      <c r="I219" s="221"/>
      <c r="J219" s="222">
        <f>ROUND(I219*H219,2)</f>
        <v>0</v>
      </c>
      <c r="K219" s="218" t="s">
        <v>1</v>
      </c>
      <c r="L219" s="42"/>
      <c r="M219" s="223" t="s">
        <v>1</v>
      </c>
      <c r="N219" s="224" t="s">
        <v>38</v>
      </c>
      <c r="O219" s="89"/>
      <c r="P219" s="225">
        <f>O219*H219</f>
        <v>0</v>
      </c>
      <c r="Q219" s="225">
        <v>0</v>
      </c>
      <c r="R219" s="225">
        <f>Q219*H219</f>
        <v>0</v>
      </c>
      <c r="S219" s="225">
        <v>0</v>
      </c>
      <c r="T219" s="226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27" t="s">
        <v>146</v>
      </c>
      <c r="AT219" s="227" t="s">
        <v>141</v>
      </c>
      <c r="AU219" s="227" t="s">
        <v>81</v>
      </c>
      <c r="AY219" s="15" t="s">
        <v>138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5" t="s">
        <v>81</v>
      </c>
      <c r="BK219" s="228">
        <f>ROUND(I219*H219,2)</f>
        <v>0</v>
      </c>
      <c r="BL219" s="15" t="s">
        <v>146</v>
      </c>
      <c r="BM219" s="227" t="s">
        <v>969</v>
      </c>
    </row>
    <row r="220" s="2" customFormat="1" ht="16.5" customHeight="1">
      <c r="A220" s="36"/>
      <c r="B220" s="37"/>
      <c r="C220" s="216" t="s">
        <v>581</v>
      </c>
      <c r="D220" s="216" t="s">
        <v>141</v>
      </c>
      <c r="E220" s="217" t="s">
        <v>1528</v>
      </c>
      <c r="F220" s="218" t="s">
        <v>1529</v>
      </c>
      <c r="G220" s="219" t="s">
        <v>617</v>
      </c>
      <c r="H220" s="220">
        <v>1</v>
      </c>
      <c r="I220" s="221"/>
      <c r="J220" s="222">
        <f>ROUND(I220*H220,2)</f>
        <v>0</v>
      </c>
      <c r="K220" s="218" t="s">
        <v>1</v>
      </c>
      <c r="L220" s="42"/>
      <c r="M220" s="223" t="s">
        <v>1</v>
      </c>
      <c r="N220" s="224" t="s">
        <v>38</v>
      </c>
      <c r="O220" s="89"/>
      <c r="P220" s="225">
        <f>O220*H220</f>
        <v>0</v>
      </c>
      <c r="Q220" s="225">
        <v>0</v>
      </c>
      <c r="R220" s="225">
        <f>Q220*H220</f>
        <v>0</v>
      </c>
      <c r="S220" s="225">
        <v>0</v>
      </c>
      <c r="T220" s="226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27" t="s">
        <v>146</v>
      </c>
      <c r="AT220" s="227" t="s">
        <v>141</v>
      </c>
      <c r="AU220" s="227" t="s">
        <v>81</v>
      </c>
      <c r="AY220" s="15" t="s">
        <v>138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5" t="s">
        <v>81</v>
      </c>
      <c r="BK220" s="228">
        <f>ROUND(I220*H220,2)</f>
        <v>0</v>
      </c>
      <c r="BL220" s="15" t="s">
        <v>146</v>
      </c>
      <c r="BM220" s="227" t="s">
        <v>977</v>
      </c>
    </row>
    <row r="221" s="2" customFormat="1" ht="16.5" customHeight="1">
      <c r="A221" s="36"/>
      <c r="B221" s="37"/>
      <c r="C221" s="216" t="s">
        <v>586</v>
      </c>
      <c r="D221" s="216" t="s">
        <v>141</v>
      </c>
      <c r="E221" s="217" t="s">
        <v>1530</v>
      </c>
      <c r="F221" s="218" t="s">
        <v>1531</v>
      </c>
      <c r="G221" s="219" t="s">
        <v>617</v>
      </c>
      <c r="H221" s="220">
        <v>1</v>
      </c>
      <c r="I221" s="221"/>
      <c r="J221" s="222">
        <f>ROUND(I221*H221,2)</f>
        <v>0</v>
      </c>
      <c r="K221" s="218" t="s">
        <v>1</v>
      </c>
      <c r="L221" s="42"/>
      <c r="M221" s="223" t="s">
        <v>1</v>
      </c>
      <c r="N221" s="224" t="s">
        <v>38</v>
      </c>
      <c r="O221" s="89"/>
      <c r="P221" s="225">
        <f>O221*H221</f>
        <v>0</v>
      </c>
      <c r="Q221" s="225">
        <v>0</v>
      </c>
      <c r="R221" s="225">
        <f>Q221*H221</f>
        <v>0</v>
      </c>
      <c r="S221" s="225">
        <v>0</v>
      </c>
      <c r="T221" s="226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27" t="s">
        <v>146</v>
      </c>
      <c r="AT221" s="227" t="s">
        <v>141</v>
      </c>
      <c r="AU221" s="227" t="s">
        <v>81</v>
      </c>
      <c r="AY221" s="15" t="s">
        <v>138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5" t="s">
        <v>81</v>
      </c>
      <c r="BK221" s="228">
        <f>ROUND(I221*H221,2)</f>
        <v>0</v>
      </c>
      <c r="BL221" s="15" t="s">
        <v>146</v>
      </c>
      <c r="BM221" s="227" t="s">
        <v>985</v>
      </c>
    </row>
    <row r="222" s="2" customFormat="1" ht="16.5" customHeight="1">
      <c r="A222" s="36"/>
      <c r="B222" s="37"/>
      <c r="C222" s="216" t="s">
        <v>592</v>
      </c>
      <c r="D222" s="216" t="s">
        <v>141</v>
      </c>
      <c r="E222" s="217" t="s">
        <v>1532</v>
      </c>
      <c r="F222" s="218" t="s">
        <v>1533</v>
      </c>
      <c r="G222" s="219" t="s">
        <v>617</v>
      </c>
      <c r="H222" s="220">
        <v>1</v>
      </c>
      <c r="I222" s="221"/>
      <c r="J222" s="222">
        <f>ROUND(I222*H222,2)</f>
        <v>0</v>
      </c>
      <c r="K222" s="218" t="s">
        <v>1</v>
      </c>
      <c r="L222" s="42"/>
      <c r="M222" s="223" t="s">
        <v>1</v>
      </c>
      <c r="N222" s="224" t="s">
        <v>38</v>
      </c>
      <c r="O222" s="89"/>
      <c r="P222" s="225">
        <f>O222*H222</f>
        <v>0</v>
      </c>
      <c r="Q222" s="225">
        <v>0</v>
      </c>
      <c r="R222" s="225">
        <f>Q222*H222</f>
        <v>0</v>
      </c>
      <c r="S222" s="225">
        <v>0</v>
      </c>
      <c r="T222" s="226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27" t="s">
        <v>146</v>
      </c>
      <c r="AT222" s="227" t="s">
        <v>141</v>
      </c>
      <c r="AU222" s="227" t="s">
        <v>81</v>
      </c>
      <c r="AY222" s="15" t="s">
        <v>138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5" t="s">
        <v>81</v>
      </c>
      <c r="BK222" s="228">
        <f>ROUND(I222*H222,2)</f>
        <v>0</v>
      </c>
      <c r="BL222" s="15" t="s">
        <v>146</v>
      </c>
      <c r="BM222" s="227" t="s">
        <v>993</v>
      </c>
    </row>
    <row r="223" s="2" customFormat="1" ht="16.5" customHeight="1">
      <c r="A223" s="36"/>
      <c r="B223" s="37"/>
      <c r="C223" s="216" t="s">
        <v>598</v>
      </c>
      <c r="D223" s="216" t="s">
        <v>141</v>
      </c>
      <c r="E223" s="217" t="s">
        <v>1534</v>
      </c>
      <c r="F223" s="218" t="s">
        <v>1535</v>
      </c>
      <c r="G223" s="219" t="s">
        <v>617</v>
      </c>
      <c r="H223" s="220">
        <v>128</v>
      </c>
      <c r="I223" s="221"/>
      <c r="J223" s="222">
        <f>ROUND(I223*H223,2)</f>
        <v>0</v>
      </c>
      <c r="K223" s="218" t="s">
        <v>1</v>
      </c>
      <c r="L223" s="42"/>
      <c r="M223" s="223" t="s">
        <v>1</v>
      </c>
      <c r="N223" s="224" t="s">
        <v>38</v>
      </c>
      <c r="O223" s="89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6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27" t="s">
        <v>146</v>
      </c>
      <c r="AT223" s="227" t="s">
        <v>141</v>
      </c>
      <c r="AU223" s="227" t="s">
        <v>81</v>
      </c>
      <c r="AY223" s="15" t="s">
        <v>138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5" t="s">
        <v>81</v>
      </c>
      <c r="BK223" s="228">
        <f>ROUND(I223*H223,2)</f>
        <v>0</v>
      </c>
      <c r="BL223" s="15" t="s">
        <v>146</v>
      </c>
      <c r="BM223" s="227" t="s">
        <v>1001</v>
      </c>
    </row>
    <row r="224" s="2" customFormat="1" ht="16.5" customHeight="1">
      <c r="A224" s="36"/>
      <c r="B224" s="37"/>
      <c r="C224" s="216" t="s">
        <v>603</v>
      </c>
      <c r="D224" s="216" t="s">
        <v>141</v>
      </c>
      <c r="E224" s="217" t="s">
        <v>1536</v>
      </c>
      <c r="F224" s="218" t="s">
        <v>1537</v>
      </c>
      <c r="G224" s="219" t="s">
        <v>617</v>
      </c>
      <c r="H224" s="220">
        <v>124</v>
      </c>
      <c r="I224" s="221"/>
      <c r="J224" s="222">
        <f>ROUND(I224*H224,2)</f>
        <v>0</v>
      </c>
      <c r="K224" s="218" t="s">
        <v>1</v>
      </c>
      <c r="L224" s="42"/>
      <c r="M224" s="223" t="s">
        <v>1</v>
      </c>
      <c r="N224" s="224" t="s">
        <v>38</v>
      </c>
      <c r="O224" s="89"/>
      <c r="P224" s="225">
        <f>O224*H224</f>
        <v>0</v>
      </c>
      <c r="Q224" s="225">
        <v>0</v>
      </c>
      <c r="R224" s="225">
        <f>Q224*H224</f>
        <v>0</v>
      </c>
      <c r="S224" s="225">
        <v>0</v>
      </c>
      <c r="T224" s="226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7" t="s">
        <v>146</v>
      </c>
      <c r="AT224" s="227" t="s">
        <v>141</v>
      </c>
      <c r="AU224" s="227" t="s">
        <v>81</v>
      </c>
      <c r="AY224" s="15" t="s">
        <v>138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5" t="s">
        <v>81</v>
      </c>
      <c r="BK224" s="228">
        <f>ROUND(I224*H224,2)</f>
        <v>0</v>
      </c>
      <c r="BL224" s="15" t="s">
        <v>146</v>
      </c>
      <c r="BM224" s="227" t="s">
        <v>1011</v>
      </c>
    </row>
    <row r="225" s="2" customFormat="1" ht="16.5" customHeight="1">
      <c r="A225" s="36"/>
      <c r="B225" s="37"/>
      <c r="C225" s="216" t="s">
        <v>608</v>
      </c>
      <c r="D225" s="216" t="s">
        <v>141</v>
      </c>
      <c r="E225" s="217" t="s">
        <v>1538</v>
      </c>
      <c r="F225" s="218" t="s">
        <v>1539</v>
      </c>
      <c r="G225" s="219" t="s">
        <v>617</v>
      </c>
      <c r="H225" s="220">
        <v>7</v>
      </c>
      <c r="I225" s="221"/>
      <c r="J225" s="222">
        <f>ROUND(I225*H225,2)</f>
        <v>0</v>
      </c>
      <c r="K225" s="218" t="s">
        <v>1</v>
      </c>
      <c r="L225" s="42"/>
      <c r="M225" s="223" t="s">
        <v>1</v>
      </c>
      <c r="N225" s="224" t="s">
        <v>38</v>
      </c>
      <c r="O225" s="89"/>
      <c r="P225" s="225">
        <f>O225*H225</f>
        <v>0</v>
      </c>
      <c r="Q225" s="225">
        <v>0</v>
      </c>
      <c r="R225" s="225">
        <f>Q225*H225</f>
        <v>0</v>
      </c>
      <c r="S225" s="225">
        <v>0</v>
      </c>
      <c r="T225" s="226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27" t="s">
        <v>146</v>
      </c>
      <c r="AT225" s="227" t="s">
        <v>141</v>
      </c>
      <c r="AU225" s="227" t="s">
        <v>81</v>
      </c>
      <c r="AY225" s="15" t="s">
        <v>138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5" t="s">
        <v>81</v>
      </c>
      <c r="BK225" s="228">
        <f>ROUND(I225*H225,2)</f>
        <v>0</v>
      </c>
      <c r="BL225" s="15" t="s">
        <v>146</v>
      </c>
      <c r="BM225" s="227" t="s">
        <v>1020</v>
      </c>
    </row>
    <row r="226" s="2" customFormat="1" ht="16.5" customHeight="1">
      <c r="A226" s="36"/>
      <c r="B226" s="37"/>
      <c r="C226" s="216" t="s">
        <v>614</v>
      </c>
      <c r="D226" s="216" t="s">
        <v>141</v>
      </c>
      <c r="E226" s="217" t="s">
        <v>1540</v>
      </c>
      <c r="F226" s="218" t="s">
        <v>1541</v>
      </c>
      <c r="G226" s="219" t="s">
        <v>617</v>
      </c>
      <c r="H226" s="220">
        <v>55</v>
      </c>
      <c r="I226" s="221"/>
      <c r="J226" s="222">
        <f>ROUND(I226*H226,2)</f>
        <v>0</v>
      </c>
      <c r="K226" s="218" t="s">
        <v>1</v>
      </c>
      <c r="L226" s="42"/>
      <c r="M226" s="223" t="s">
        <v>1</v>
      </c>
      <c r="N226" s="224" t="s">
        <v>38</v>
      </c>
      <c r="O226" s="89"/>
      <c r="P226" s="225">
        <f>O226*H226</f>
        <v>0</v>
      </c>
      <c r="Q226" s="225">
        <v>0</v>
      </c>
      <c r="R226" s="225">
        <f>Q226*H226</f>
        <v>0</v>
      </c>
      <c r="S226" s="225">
        <v>0</v>
      </c>
      <c r="T226" s="226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27" t="s">
        <v>146</v>
      </c>
      <c r="AT226" s="227" t="s">
        <v>141</v>
      </c>
      <c r="AU226" s="227" t="s">
        <v>81</v>
      </c>
      <c r="AY226" s="15" t="s">
        <v>138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5" t="s">
        <v>81</v>
      </c>
      <c r="BK226" s="228">
        <f>ROUND(I226*H226,2)</f>
        <v>0</v>
      </c>
      <c r="BL226" s="15" t="s">
        <v>146</v>
      </c>
      <c r="BM226" s="227" t="s">
        <v>1028</v>
      </c>
    </row>
    <row r="227" s="2" customFormat="1" ht="16.5" customHeight="1">
      <c r="A227" s="36"/>
      <c r="B227" s="37"/>
      <c r="C227" s="216" t="s">
        <v>620</v>
      </c>
      <c r="D227" s="216" t="s">
        <v>141</v>
      </c>
      <c r="E227" s="217" t="s">
        <v>1542</v>
      </c>
      <c r="F227" s="218" t="s">
        <v>1543</v>
      </c>
      <c r="G227" s="219" t="s">
        <v>617</v>
      </c>
      <c r="H227" s="220">
        <v>18</v>
      </c>
      <c r="I227" s="221"/>
      <c r="J227" s="222">
        <f>ROUND(I227*H227,2)</f>
        <v>0</v>
      </c>
      <c r="K227" s="218" t="s">
        <v>1</v>
      </c>
      <c r="L227" s="42"/>
      <c r="M227" s="223" t="s">
        <v>1</v>
      </c>
      <c r="N227" s="224" t="s">
        <v>38</v>
      </c>
      <c r="O227" s="89"/>
      <c r="P227" s="225">
        <f>O227*H227</f>
        <v>0</v>
      </c>
      <c r="Q227" s="225">
        <v>0</v>
      </c>
      <c r="R227" s="225">
        <f>Q227*H227</f>
        <v>0</v>
      </c>
      <c r="S227" s="225">
        <v>0</v>
      </c>
      <c r="T227" s="226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27" t="s">
        <v>146</v>
      </c>
      <c r="AT227" s="227" t="s">
        <v>141</v>
      </c>
      <c r="AU227" s="227" t="s">
        <v>81</v>
      </c>
      <c r="AY227" s="15" t="s">
        <v>138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5" t="s">
        <v>81</v>
      </c>
      <c r="BK227" s="228">
        <f>ROUND(I227*H227,2)</f>
        <v>0</v>
      </c>
      <c r="BL227" s="15" t="s">
        <v>146</v>
      </c>
      <c r="BM227" s="227" t="s">
        <v>1036</v>
      </c>
    </row>
    <row r="228" s="2" customFormat="1" ht="16.5" customHeight="1">
      <c r="A228" s="36"/>
      <c r="B228" s="37"/>
      <c r="C228" s="216" t="s">
        <v>625</v>
      </c>
      <c r="D228" s="216" t="s">
        <v>141</v>
      </c>
      <c r="E228" s="217" t="s">
        <v>1544</v>
      </c>
      <c r="F228" s="218" t="s">
        <v>1545</v>
      </c>
      <c r="G228" s="219" t="s">
        <v>617</v>
      </c>
      <c r="H228" s="220">
        <v>30</v>
      </c>
      <c r="I228" s="221"/>
      <c r="J228" s="222">
        <f>ROUND(I228*H228,2)</f>
        <v>0</v>
      </c>
      <c r="K228" s="218" t="s">
        <v>1</v>
      </c>
      <c r="L228" s="42"/>
      <c r="M228" s="223" t="s">
        <v>1</v>
      </c>
      <c r="N228" s="224" t="s">
        <v>38</v>
      </c>
      <c r="O228" s="89"/>
      <c r="P228" s="225">
        <f>O228*H228</f>
        <v>0</v>
      </c>
      <c r="Q228" s="225">
        <v>0</v>
      </c>
      <c r="R228" s="225">
        <f>Q228*H228</f>
        <v>0</v>
      </c>
      <c r="S228" s="225">
        <v>0</v>
      </c>
      <c r="T228" s="226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27" t="s">
        <v>146</v>
      </c>
      <c r="AT228" s="227" t="s">
        <v>141</v>
      </c>
      <c r="AU228" s="227" t="s">
        <v>81</v>
      </c>
      <c r="AY228" s="15" t="s">
        <v>138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5" t="s">
        <v>81</v>
      </c>
      <c r="BK228" s="228">
        <f>ROUND(I228*H228,2)</f>
        <v>0</v>
      </c>
      <c r="BL228" s="15" t="s">
        <v>146</v>
      </c>
      <c r="BM228" s="227" t="s">
        <v>1045</v>
      </c>
    </row>
    <row r="229" s="2" customFormat="1" ht="16.5" customHeight="1">
      <c r="A229" s="36"/>
      <c r="B229" s="37"/>
      <c r="C229" s="216" t="s">
        <v>630</v>
      </c>
      <c r="D229" s="216" t="s">
        <v>141</v>
      </c>
      <c r="E229" s="217" t="s">
        <v>1546</v>
      </c>
      <c r="F229" s="218" t="s">
        <v>1547</v>
      </c>
      <c r="G229" s="219" t="s">
        <v>617</v>
      </c>
      <c r="H229" s="220">
        <v>7</v>
      </c>
      <c r="I229" s="221"/>
      <c r="J229" s="222">
        <f>ROUND(I229*H229,2)</f>
        <v>0</v>
      </c>
      <c r="K229" s="218" t="s">
        <v>1</v>
      </c>
      <c r="L229" s="42"/>
      <c r="M229" s="223" t="s">
        <v>1</v>
      </c>
      <c r="N229" s="224" t="s">
        <v>38</v>
      </c>
      <c r="O229" s="89"/>
      <c r="P229" s="225">
        <f>O229*H229</f>
        <v>0</v>
      </c>
      <c r="Q229" s="225">
        <v>0</v>
      </c>
      <c r="R229" s="225">
        <f>Q229*H229</f>
        <v>0</v>
      </c>
      <c r="S229" s="225">
        <v>0</v>
      </c>
      <c r="T229" s="226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27" t="s">
        <v>146</v>
      </c>
      <c r="AT229" s="227" t="s">
        <v>141</v>
      </c>
      <c r="AU229" s="227" t="s">
        <v>81</v>
      </c>
      <c r="AY229" s="15" t="s">
        <v>138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15" t="s">
        <v>81</v>
      </c>
      <c r="BK229" s="228">
        <f>ROUND(I229*H229,2)</f>
        <v>0</v>
      </c>
      <c r="BL229" s="15" t="s">
        <v>146</v>
      </c>
      <c r="BM229" s="227" t="s">
        <v>1054</v>
      </c>
    </row>
    <row r="230" s="12" customFormat="1" ht="25.92" customHeight="1">
      <c r="A230" s="12"/>
      <c r="B230" s="200"/>
      <c r="C230" s="201"/>
      <c r="D230" s="202" t="s">
        <v>72</v>
      </c>
      <c r="E230" s="203" t="s">
        <v>1548</v>
      </c>
      <c r="F230" s="203" t="s">
        <v>1549</v>
      </c>
      <c r="G230" s="201"/>
      <c r="H230" s="201"/>
      <c r="I230" s="204"/>
      <c r="J230" s="205">
        <f>BK230</f>
        <v>0</v>
      </c>
      <c r="K230" s="201"/>
      <c r="L230" s="206"/>
      <c r="M230" s="207"/>
      <c r="N230" s="208"/>
      <c r="O230" s="208"/>
      <c r="P230" s="209">
        <f>SUM(P231:P264)</f>
        <v>0</v>
      </c>
      <c r="Q230" s="208"/>
      <c r="R230" s="209">
        <f>SUM(R231:R264)</f>
        <v>0</v>
      </c>
      <c r="S230" s="208"/>
      <c r="T230" s="210">
        <f>SUM(T231:T264)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1" t="s">
        <v>81</v>
      </c>
      <c r="AT230" s="212" t="s">
        <v>72</v>
      </c>
      <c r="AU230" s="212" t="s">
        <v>73</v>
      </c>
      <c r="AY230" s="211" t="s">
        <v>138</v>
      </c>
      <c r="BK230" s="213">
        <f>SUM(BK231:BK264)</f>
        <v>0</v>
      </c>
    </row>
    <row r="231" s="2" customFormat="1" ht="16.5" customHeight="1">
      <c r="A231" s="36"/>
      <c r="B231" s="37"/>
      <c r="C231" s="216" t="s">
        <v>635</v>
      </c>
      <c r="D231" s="216" t="s">
        <v>141</v>
      </c>
      <c r="E231" s="217" t="s">
        <v>1550</v>
      </c>
      <c r="F231" s="218" t="s">
        <v>1499</v>
      </c>
      <c r="G231" s="219" t="s">
        <v>617</v>
      </c>
      <c r="H231" s="220">
        <v>1</v>
      </c>
      <c r="I231" s="221"/>
      <c r="J231" s="222">
        <f>ROUND(I231*H231,2)</f>
        <v>0</v>
      </c>
      <c r="K231" s="218" t="s">
        <v>1</v>
      </c>
      <c r="L231" s="42"/>
      <c r="M231" s="223" t="s">
        <v>1</v>
      </c>
      <c r="N231" s="224" t="s">
        <v>38</v>
      </c>
      <c r="O231" s="89"/>
      <c r="P231" s="225">
        <f>O231*H231</f>
        <v>0</v>
      </c>
      <c r="Q231" s="225">
        <v>0</v>
      </c>
      <c r="R231" s="225">
        <f>Q231*H231</f>
        <v>0</v>
      </c>
      <c r="S231" s="225">
        <v>0</v>
      </c>
      <c r="T231" s="226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27" t="s">
        <v>146</v>
      </c>
      <c r="AT231" s="227" t="s">
        <v>141</v>
      </c>
      <c r="AU231" s="227" t="s">
        <v>81</v>
      </c>
      <c r="AY231" s="15" t="s">
        <v>138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5" t="s">
        <v>81</v>
      </c>
      <c r="BK231" s="228">
        <f>ROUND(I231*H231,2)</f>
        <v>0</v>
      </c>
      <c r="BL231" s="15" t="s">
        <v>146</v>
      </c>
      <c r="BM231" s="227" t="s">
        <v>1063</v>
      </c>
    </row>
    <row r="232" s="2" customFormat="1" ht="16.5" customHeight="1">
      <c r="A232" s="36"/>
      <c r="B232" s="37"/>
      <c r="C232" s="216" t="s">
        <v>640</v>
      </c>
      <c r="D232" s="216" t="s">
        <v>141</v>
      </c>
      <c r="E232" s="217" t="s">
        <v>1551</v>
      </c>
      <c r="F232" s="218" t="s">
        <v>1552</v>
      </c>
      <c r="G232" s="219" t="s">
        <v>468</v>
      </c>
      <c r="H232" s="220">
        <v>1</v>
      </c>
      <c r="I232" s="221"/>
      <c r="J232" s="222">
        <f>ROUND(I232*H232,2)</f>
        <v>0</v>
      </c>
      <c r="K232" s="218" t="s">
        <v>1</v>
      </c>
      <c r="L232" s="42"/>
      <c r="M232" s="223" t="s">
        <v>1</v>
      </c>
      <c r="N232" s="224" t="s">
        <v>38</v>
      </c>
      <c r="O232" s="89"/>
      <c r="P232" s="225">
        <f>O232*H232</f>
        <v>0</v>
      </c>
      <c r="Q232" s="225">
        <v>0</v>
      </c>
      <c r="R232" s="225">
        <f>Q232*H232</f>
        <v>0</v>
      </c>
      <c r="S232" s="225">
        <v>0</v>
      </c>
      <c r="T232" s="226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27" t="s">
        <v>146</v>
      </c>
      <c r="AT232" s="227" t="s">
        <v>141</v>
      </c>
      <c r="AU232" s="227" t="s">
        <v>81</v>
      </c>
      <c r="AY232" s="15" t="s">
        <v>138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5" t="s">
        <v>81</v>
      </c>
      <c r="BK232" s="228">
        <f>ROUND(I232*H232,2)</f>
        <v>0</v>
      </c>
      <c r="BL232" s="15" t="s">
        <v>146</v>
      </c>
      <c r="BM232" s="227" t="s">
        <v>1553</v>
      </c>
    </row>
    <row r="233" s="2" customFormat="1" ht="16.5" customHeight="1">
      <c r="A233" s="36"/>
      <c r="B233" s="37"/>
      <c r="C233" s="216" t="s">
        <v>645</v>
      </c>
      <c r="D233" s="216" t="s">
        <v>141</v>
      </c>
      <c r="E233" s="217" t="s">
        <v>1554</v>
      </c>
      <c r="F233" s="218" t="s">
        <v>1555</v>
      </c>
      <c r="G233" s="219" t="s">
        <v>617</v>
      </c>
      <c r="H233" s="220">
        <v>13</v>
      </c>
      <c r="I233" s="221"/>
      <c r="J233" s="222">
        <f>ROUND(I233*H233,2)</f>
        <v>0</v>
      </c>
      <c r="K233" s="218" t="s">
        <v>1</v>
      </c>
      <c r="L233" s="42"/>
      <c r="M233" s="223" t="s">
        <v>1</v>
      </c>
      <c r="N233" s="224" t="s">
        <v>38</v>
      </c>
      <c r="O233" s="89"/>
      <c r="P233" s="225">
        <f>O233*H233</f>
        <v>0</v>
      </c>
      <c r="Q233" s="225">
        <v>0</v>
      </c>
      <c r="R233" s="225">
        <f>Q233*H233</f>
        <v>0</v>
      </c>
      <c r="S233" s="225">
        <v>0</v>
      </c>
      <c r="T233" s="226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27" t="s">
        <v>146</v>
      </c>
      <c r="AT233" s="227" t="s">
        <v>141</v>
      </c>
      <c r="AU233" s="227" t="s">
        <v>81</v>
      </c>
      <c r="AY233" s="15" t="s">
        <v>138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5" t="s">
        <v>81</v>
      </c>
      <c r="BK233" s="228">
        <f>ROUND(I233*H233,2)</f>
        <v>0</v>
      </c>
      <c r="BL233" s="15" t="s">
        <v>146</v>
      </c>
      <c r="BM233" s="227" t="s">
        <v>1072</v>
      </c>
    </row>
    <row r="234" s="2" customFormat="1" ht="16.5" customHeight="1">
      <c r="A234" s="36"/>
      <c r="B234" s="37"/>
      <c r="C234" s="216" t="s">
        <v>650</v>
      </c>
      <c r="D234" s="216" t="s">
        <v>141</v>
      </c>
      <c r="E234" s="217" t="s">
        <v>1556</v>
      </c>
      <c r="F234" s="218" t="s">
        <v>1557</v>
      </c>
      <c r="G234" s="219" t="s">
        <v>617</v>
      </c>
      <c r="H234" s="220">
        <v>1</v>
      </c>
      <c r="I234" s="221"/>
      <c r="J234" s="222">
        <f>ROUND(I234*H234,2)</f>
        <v>0</v>
      </c>
      <c r="K234" s="218" t="s">
        <v>1</v>
      </c>
      <c r="L234" s="42"/>
      <c r="M234" s="223" t="s">
        <v>1</v>
      </c>
      <c r="N234" s="224" t="s">
        <v>38</v>
      </c>
      <c r="O234" s="89"/>
      <c r="P234" s="225">
        <f>O234*H234</f>
        <v>0</v>
      </c>
      <c r="Q234" s="225">
        <v>0</v>
      </c>
      <c r="R234" s="225">
        <f>Q234*H234</f>
        <v>0</v>
      </c>
      <c r="S234" s="225">
        <v>0</v>
      </c>
      <c r="T234" s="226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27" t="s">
        <v>146</v>
      </c>
      <c r="AT234" s="227" t="s">
        <v>141</v>
      </c>
      <c r="AU234" s="227" t="s">
        <v>81</v>
      </c>
      <c r="AY234" s="15" t="s">
        <v>138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5" t="s">
        <v>81</v>
      </c>
      <c r="BK234" s="228">
        <f>ROUND(I234*H234,2)</f>
        <v>0</v>
      </c>
      <c r="BL234" s="15" t="s">
        <v>146</v>
      </c>
      <c r="BM234" s="227" t="s">
        <v>1083</v>
      </c>
    </row>
    <row r="235" s="2" customFormat="1" ht="16.5" customHeight="1">
      <c r="A235" s="36"/>
      <c r="B235" s="37"/>
      <c r="C235" s="216" t="s">
        <v>654</v>
      </c>
      <c r="D235" s="216" t="s">
        <v>141</v>
      </c>
      <c r="E235" s="217" t="s">
        <v>1558</v>
      </c>
      <c r="F235" s="218" t="s">
        <v>1559</v>
      </c>
      <c r="G235" s="219" t="s">
        <v>617</v>
      </c>
      <c r="H235" s="220">
        <v>1</v>
      </c>
      <c r="I235" s="221"/>
      <c r="J235" s="222">
        <f>ROUND(I235*H235,2)</f>
        <v>0</v>
      </c>
      <c r="K235" s="218" t="s">
        <v>1</v>
      </c>
      <c r="L235" s="42"/>
      <c r="M235" s="223" t="s">
        <v>1</v>
      </c>
      <c r="N235" s="224" t="s">
        <v>38</v>
      </c>
      <c r="O235" s="89"/>
      <c r="P235" s="225">
        <f>O235*H235</f>
        <v>0</v>
      </c>
      <c r="Q235" s="225">
        <v>0</v>
      </c>
      <c r="R235" s="225">
        <f>Q235*H235</f>
        <v>0</v>
      </c>
      <c r="S235" s="225">
        <v>0</v>
      </c>
      <c r="T235" s="226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27" t="s">
        <v>146</v>
      </c>
      <c r="AT235" s="227" t="s">
        <v>141</v>
      </c>
      <c r="AU235" s="227" t="s">
        <v>81</v>
      </c>
      <c r="AY235" s="15" t="s">
        <v>138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5" t="s">
        <v>81</v>
      </c>
      <c r="BK235" s="228">
        <f>ROUND(I235*H235,2)</f>
        <v>0</v>
      </c>
      <c r="BL235" s="15" t="s">
        <v>146</v>
      </c>
      <c r="BM235" s="227" t="s">
        <v>1092</v>
      </c>
    </row>
    <row r="236" s="2" customFormat="1" ht="16.5" customHeight="1">
      <c r="A236" s="36"/>
      <c r="B236" s="37"/>
      <c r="C236" s="216" t="s">
        <v>659</v>
      </c>
      <c r="D236" s="216" t="s">
        <v>141</v>
      </c>
      <c r="E236" s="217" t="s">
        <v>1560</v>
      </c>
      <c r="F236" s="218" t="s">
        <v>1511</v>
      </c>
      <c r="G236" s="219" t="s">
        <v>617</v>
      </c>
      <c r="H236" s="220">
        <v>1</v>
      </c>
      <c r="I236" s="221"/>
      <c r="J236" s="222">
        <f>ROUND(I236*H236,2)</f>
        <v>0</v>
      </c>
      <c r="K236" s="218" t="s">
        <v>1</v>
      </c>
      <c r="L236" s="42"/>
      <c r="M236" s="223" t="s">
        <v>1</v>
      </c>
      <c r="N236" s="224" t="s">
        <v>38</v>
      </c>
      <c r="O236" s="89"/>
      <c r="P236" s="225">
        <f>O236*H236</f>
        <v>0</v>
      </c>
      <c r="Q236" s="225">
        <v>0</v>
      </c>
      <c r="R236" s="225">
        <f>Q236*H236</f>
        <v>0</v>
      </c>
      <c r="S236" s="225">
        <v>0</v>
      </c>
      <c r="T236" s="226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27" t="s">
        <v>146</v>
      </c>
      <c r="AT236" s="227" t="s">
        <v>141</v>
      </c>
      <c r="AU236" s="227" t="s">
        <v>81</v>
      </c>
      <c r="AY236" s="15" t="s">
        <v>138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5" t="s">
        <v>81</v>
      </c>
      <c r="BK236" s="228">
        <f>ROUND(I236*H236,2)</f>
        <v>0</v>
      </c>
      <c r="BL236" s="15" t="s">
        <v>146</v>
      </c>
      <c r="BM236" s="227" t="s">
        <v>1100</v>
      </c>
    </row>
    <row r="237" s="2" customFormat="1" ht="16.5" customHeight="1">
      <c r="A237" s="36"/>
      <c r="B237" s="37"/>
      <c r="C237" s="216" t="s">
        <v>664</v>
      </c>
      <c r="D237" s="216" t="s">
        <v>141</v>
      </c>
      <c r="E237" s="217" t="s">
        <v>1561</v>
      </c>
      <c r="F237" s="218" t="s">
        <v>1562</v>
      </c>
      <c r="G237" s="219" t="s">
        <v>617</v>
      </c>
      <c r="H237" s="220">
        <v>1</v>
      </c>
      <c r="I237" s="221"/>
      <c r="J237" s="222">
        <f>ROUND(I237*H237,2)</f>
        <v>0</v>
      </c>
      <c r="K237" s="218" t="s">
        <v>1</v>
      </c>
      <c r="L237" s="42"/>
      <c r="M237" s="223" t="s">
        <v>1</v>
      </c>
      <c r="N237" s="224" t="s">
        <v>38</v>
      </c>
      <c r="O237" s="89"/>
      <c r="P237" s="225">
        <f>O237*H237</f>
        <v>0</v>
      </c>
      <c r="Q237" s="225">
        <v>0</v>
      </c>
      <c r="R237" s="225">
        <f>Q237*H237</f>
        <v>0</v>
      </c>
      <c r="S237" s="225">
        <v>0</v>
      </c>
      <c r="T237" s="226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27" t="s">
        <v>146</v>
      </c>
      <c r="AT237" s="227" t="s">
        <v>141</v>
      </c>
      <c r="AU237" s="227" t="s">
        <v>81</v>
      </c>
      <c r="AY237" s="15" t="s">
        <v>138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5" t="s">
        <v>81</v>
      </c>
      <c r="BK237" s="228">
        <f>ROUND(I237*H237,2)</f>
        <v>0</v>
      </c>
      <c r="BL237" s="15" t="s">
        <v>146</v>
      </c>
      <c r="BM237" s="227" t="s">
        <v>1110</v>
      </c>
    </row>
    <row r="238" s="2" customFormat="1" ht="16.5" customHeight="1">
      <c r="A238" s="36"/>
      <c r="B238" s="37"/>
      <c r="C238" s="216" t="s">
        <v>669</v>
      </c>
      <c r="D238" s="216" t="s">
        <v>141</v>
      </c>
      <c r="E238" s="217" t="s">
        <v>1563</v>
      </c>
      <c r="F238" s="218" t="s">
        <v>1503</v>
      </c>
      <c r="G238" s="219" t="s">
        <v>617</v>
      </c>
      <c r="H238" s="220">
        <v>5</v>
      </c>
      <c r="I238" s="221"/>
      <c r="J238" s="222">
        <f>ROUND(I238*H238,2)</f>
        <v>0</v>
      </c>
      <c r="K238" s="218" t="s">
        <v>1</v>
      </c>
      <c r="L238" s="42"/>
      <c r="M238" s="223" t="s">
        <v>1</v>
      </c>
      <c r="N238" s="224" t="s">
        <v>38</v>
      </c>
      <c r="O238" s="89"/>
      <c r="P238" s="225">
        <f>O238*H238</f>
        <v>0</v>
      </c>
      <c r="Q238" s="225">
        <v>0</v>
      </c>
      <c r="R238" s="225">
        <f>Q238*H238</f>
        <v>0</v>
      </c>
      <c r="S238" s="225">
        <v>0</v>
      </c>
      <c r="T238" s="226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27" t="s">
        <v>146</v>
      </c>
      <c r="AT238" s="227" t="s">
        <v>141</v>
      </c>
      <c r="AU238" s="227" t="s">
        <v>81</v>
      </c>
      <c r="AY238" s="15" t="s">
        <v>138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5" t="s">
        <v>81</v>
      </c>
      <c r="BK238" s="228">
        <f>ROUND(I238*H238,2)</f>
        <v>0</v>
      </c>
      <c r="BL238" s="15" t="s">
        <v>146</v>
      </c>
      <c r="BM238" s="227" t="s">
        <v>1118</v>
      </c>
    </row>
    <row r="239" s="2" customFormat="1" ht="16.5" customHeight="1">
      <c r="A239" s="36"/>
      <c r="B239" s="37"/>
      <c r="C239" s="216" t="s">
        <v>673</v>
      </c>
      <c r="D239" s="216" t="s">
        <v>141</v>
      </c>
      <c r="E239" s="217" t="s">
        <v>1564</v>
      </c>
      <c r="F239" s="218" t="s">
        <v>1565</v>
      </c>
      <c r="G239" s="219" t="s">
        <v>617</v>
      </c>
      <c r="H239" s="220">
        <v>1</v>
      </c>
      <c r="I239" s="221"/>
      <c r="J239" s="222">
        <f>ROUND(I239*H239,2)</f>
        <v>0</v>
      </c>
      <c r="K239" s="218" t="s">
        <v>1</v>
      </c>
      <c r="L239" s="42"/>
      <c r="M239" s="223" t="s">
        <v>1</v>
      </c>
      <c r="N239" s="224" t="s">
        <v>38</v>
      </c>
      <c r="O239" s="89"/>
      <c r="P239" s="225">
        <f>O239*H239</f>
        <v>0</v>
      </c>
      <c r="Q239" s="225">
        <v>0</v>
      </c>
      <c r="R239" s="225">
        <f>Q239*H239</f>
        <v>0</v>
      </c>
      <c r="S239" s="225">
        <v>0</v>
      </c>
      <c r="T239" s="226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27" t="s">
        <v>146</v>
      </c>
      <c r="AT239" s="227" t="s">
        <v>141</v>
      </c>
      <c r="AU239" s="227" t="s">
        <v>81</v>
      </c>
      <c r="AY239" s="15" t="s">
        <v>138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15" t="s">
        <v>81</v>
      </c>
      <c r="BK239" s="228">
        <f>ROUND(I239*H239,2)</f>
        <v>0</v>
      </c>
      <c r="BL239" s="15" t="s">
        <v>146</v>
      </c>
      <c r="BM239" s="227" t="s">
        <v>1128</v>
      </c>
    </row>
    <row r="240" s="2" customFormat="1" ht="16.5" customHeight="1">
      <c r="A240" s="36"/>
      <c r="B240" s="37"/>
      <c r="C240" s="216" t="s">
        <v>678</v>
      </c>
      <c r="D240" s="216" t="s">
        <v>141</v>
      </c>
      <c r="E240" s="217" t="s">
        <v>1566</v>
      </c>
      <c r="F240" s="218" t="s">
        <v>1567</v>
      </c>
      <c r="G240" s="219" t="s">
        <v>617</v>
      </c>
      <c r="H240" s="220">
        <v>1</v>
      </c>
      <c r="I240" s="221"/>
      <c r="J240" s="222">
        <f>ROUND(I240*H240,2)</f>
        <v>0</v>
      </c>
      <c r="K240" s="218" t="s">
        <v>1</v>
      </c>
      <c r="L240" s="42"/>
      <c r="M240" s="223" t="s">
        <v>1</v>
      </c>
      <c r="N240" s="224" t="s">
        <v>38</v>
      </c>
      <c r="O240" s="89"/>
      <c r="P240" s="225">
        <f>O240*H240</f>
        <v>0</v>
      </c>
      <c r="Q240" s="225">
        <v>0</v>
      </c>
      <c r="R240" s="225">
        <f>Q240*H240</f>
        <v>0</v>
      </c>
      <c r="S240" s="225">
        <v>0</v>
      </c>
      <c r="T240" s="226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27" t="s">
        <v>146</v>
      </c>
      <c r="AT240" s="227" t="s">
        <v>141</v>
      </c>
      <c r="AU240" s="227" t="s">
        <v>81</v>
      </c>
      <c r="AY240" s="15" t="s">
        <v>138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5" t="s">
        <v>81</v>
      </c>
      <c r="BK240" s="228">
        <f>ROUND(I240*H240,2)</f>
        <v>0</v>
      </c>
      <c r="BL240" s="15" t="s">
        <v>146</v>
      </c>
      <c r="BM240" s="227" t="s">
        <v>1136</v>
      </c>
    </row>
    <row r="241" s="2" customFormat="1" ht="16.5" customHeight="1">
      <c r="A241" s="36"/>
      <c r="B241" s="37"/>
      <c r="C241" s="216" t="s">
        <v>684</v>
      </c>
      <c r="D241" s="216" t="s">
        <v>141</v>
      </c>
      <c r="E241" s="217" t="s">
        <v>1568</v>
      </c>
      <c r="F241" s="218" t="s">
        <v>1569</v>
      </c>
      <c r="G241" s="219" t="s">
        <v>617</v>
      </c>
      <c r="H241" s="220">
        <v>1</v>
      </c>
      <c r="I241" s="221"/>
      <c r="J241" s="222">
        <f>ROUND(I241*H241,2)</f>
        <v>0</v>
      </c>
      <c r="K241" s="218" t="s">
        <v>1</v>
      </c>
      <c r="L241" s="42"/>
      <c r="M241" s="223" t="s">
        <v>1</v>
      </c>
      <c r="N241" s="224" t="s">
        <v>38</v>
      </c>
      <c r="O241" s="89"/>
      <c r="P241" s="225">
        <f>O241*H241</f>
        <v>0</v>
      </c>
      <c r="Q241" s="225">
        <v>0</v>
      </c>
      <c r="R241" s="225">
        <f>Q241*H241</f>
        <v>0</v>
      </c>
      <c r="S241" s="225">
        <v>0</v>
      </c>
      <c r="T241" s="226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27" t="s">
        <v>146</v>
      </c>
      <c r="AT241" s="227" t="s">
        <v>141</v>
      </c>
      <c r="AU241" s="227" t="s">
        <v>81</v>
      </c>
      <c r="AY241" s="15" t="s">
        <v>138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5" t="s">
        <v>81</v>
      </c>
      <c r="BK241" s="228">
        <f>ROUND(I241*H241,2)</f>
        <v>0</v>
      </c>
      <c r="BL241" s="15" t="s">
        <v>146</v>
      </c>
      <c r="BM241" s="227" t="s">
        <v>1147</v>
      </c>
    </row>
    <row r="242" s="2" customFormat="1" ht="16.5" customHeight="1">
      <c r="A242" s="36"/>
      <c r="B242" s="37"/>
      <c r="C242" s="216" t="s">
        <v>688</v>
      </c>
      <c r="D242" s="216" t="s">
        <v>141</v>
      </c>
      <c r="E242" s="217" t="s">
        <v>1570</v>
      </c>
      <c r="F242" s="218" t="s">
        <v>1513</v>
      </c>
      <c r="G242" s="219" t="s">
        <v>617</v>
      </c>
      <c r="H242" s="220">
        <v>9</v>
      </c>
      <c r="I242" s="221"/>
      <c r="J242" s="222">
        <f>ROUND(I242*H242,2)</f>
        <v>0</v>
      </c>
      <c r="K242" s="218" t="s">
        <v>1</v>
      </c>
      <c r="L242" s="42"/>
      <c r="M242" s="223" t="s">
        <v>1</v>
      </c>
      <c r="N242" s="224" t="s">
        <v>38</v>
      </c>
      <c r="O242" s="89"/>
      <c r="P242" s="225">
        <f>O242*H242</f>
        <v>0</v>
      </c>
      <c r="Q242" s="225">
        <v>0</v>
      </c>
      <c r="R242" s="225">
        <f>Q242*H242</f>
        <v>0</v>
      </c>
      <c r="S242" s="225">
        <v>0</v>
      </c>
      <c r="T242" s="226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27" t="s">
        <v>146</v>
      </c>
      <c r="AT242" s="227" t="s">
        <v>141</v>
      </c>
      <c r="AU242" s="227" t="s">
        <v>81</v>
      </c>
      <c r="AY242" s="15" t="s">
        <v>138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5" t="s">
        <v>81</v>
      </c>
      <c r="BK242" s="228">
        <f>ROUND(I242*H242,2)</f>
        <v>0</v>
      </c>
      <c r="BL242" s="15" t="s">
        <v>146</v>
      </c>
      <c r="BM242" s="227" t="s">
        <v>1157</v>
      </c>
    </row>
    <row r="243" s="2" customFormat="1" ht="16.5" customHeight="1">
      <c r="A243" s="36"/>
      <c r="B243" s="37"/>
      <c r="C243" s="216" t="s">
        <v>692</v>
      </c>
      <c r="D243" s="216" t="s">
        <v>141</v>
      </c>
      <c r="E243" s="217" t="s">
        <v>1571</v>
      </c>
      <c r="F243" s="218" t="s">
        <v>1517</v>
      </c>
      <c r="G243" s="219" t="s">
        <v>617</v>
      </c>
      <c r="H243" s="220">
        <v>1</v>
      </c>
      <c r="I243" s="221"/>
      <c r="J243" s="222">
        <f>ROUND(I243*H243,2)</f>
        <v>0</v>
      </c>
      <c r="K243" s="218" t="s">
        <v>1</v>
      </c>
      <c r="L243" s="42"/>
      <c r="M243" s="223" t="s">
        <v>1</v>
      </c>
      <c r="N243" s="224" t="s">
        <v>38</v>
      </c>
      <c r="O243" s="89"/>
      <c r="P243" s="225">
        <f>O243*H243</f>
        <v>0</v>
      </c>
      <c r="Q243" s="225">
        <v>0</v>
      </c>
      <c r="R243" s="225">
        <f>Q243*H243</f>
        <v>0</v>
      </c>
      <c r="S243" s="225">
        <v>0</v>
      </c>
      <c r="T243" s="226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27" t="s">
        <v>146</v>
      </c>
      <c r="AT243" s="227" t="s">
        <v>141</v>
      </c>
      <c r="AU243" s="227" t="s">
        <v>81</v>
      </c>
      <c r="AY243" s="15" t="s">
        <v>138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5" t="s">
        <v>81</v>
      </c>
      <c r="BK243" s="228">
        <f>ROUND(I243*H243,2)</f>
        <v>0</v>
      </c>
      <c r="BL243" s="15" t="s">
        <v>146</v>
      </c>
      <c r="BM243" s="227" t="s">
        <v>1166</v>
      </c>
    </row>
    <row r="244" s="2" customFormat="1" ht="16.5" customHeight="1">
      <c r="A244" s="36"/>
      <c r="B244" s="37"/>
      <c r="C244" s="216" t="s">
        <v>696</v>
      </c>
      <c r="D244" s="216" t="s">
        <v>141</v>
      </c>
      <c r="E244" s="217" t="s">
        <v>1572</v>
      </c>
      <c r="F244" s="218" t="s">
        <v>1519</v>
      </c>
      <c r="G244" s="219" t="s">
        <v>617</v>
      </c>
      <c r="H244" s="220">
        <v>1</v>
      </c>
      <c r="I244" s="221"/>
      <c r="J244" s="222">
        <f>ROUND(I244*H244,2)</f>
        <v>0</v>
      </c>
      <c r="K244" s="218" t="s">
        <v>1</v>
      </c>
      <c r="L244" s="42"/>
      <c r="M244" s="223" t="s">
        <v>1</v>
      </c>
      <c r="N244" s="224" t="s">
        <v>38</v>
      </c>
      <c r="O244" s="89"/>
      <c r="P244" s="225">
        <f>O244*H244</f>
        <v>0</v>
      </c>
      <c r="Q244" s="225">
        <v>0</v>
      </c>
      <c r="R244" s="225">
        <f>Q244*H244</f>
        <v>0</v>
      </c>
      <c r="S244" s="225">
        <v>0</v>
      </c>
      <c r="T244" s="226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27" t="s">
        <v>146</v>
      </c>
      <c r="AT244" s="227" t="s">
        <v>141</v>
      </c>
      <c r="AU244" s="227" t="s">
        <v>81</v>
      </c>
      <c r="AY244" s="15" t="s">
        <v>138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5" t="s">
        <v>81</v>
      </c>
      <c r="BK244" s="228">
        <f>ROUND(I244*H244,2)</f>
        <v>0</v>
      </c>
      <c r="BL244" s="15" t="s">
        <v>146</v>
      </c>
      <c r="BM244" s="227" t="s">
        <v>1176</v>
      </c>
    </row>
    <row r="245" s="2" customFormat="1" ht="21.75" customHeight="1">
      <c r="A245" s="36"/>
      <c r="B245" s="37"/>
      <c r="C245" s="216" t="s">
        <v>701</v>
      </c>
      <c r="D245" s="216" t="s">
        <v>141</v>
      </c>
      <c r="E245" s="217" t="s">
        <v>1573</v>
      </c>
      <c r="F245" s="218" t="s">
        <v>1574</v>
      </c>
      <c r="G245" s="219" t="s">
        <v>617</v>
      </c>
      <c r="H245" s="220">
        <v>4</v>
      </c>
      <c r="I245" s="221"/>
      <c r="J245" s="222">
        <f>ROUND(I245*H245,2)</f>
        <v>0</v>
      </c>
      <c r="K245" s="218" t="s">
        <v>1</v>
      </c>
      <c r="L245" s="42"/>
      <c r="M245" s="223" t="s">
        <v>1</v>
      </c>
      <c r="N245" s="224" t="s">
        <v>38</v>
      </c>
      <c r="O245" s="89"/>
      <c r="P245" s="225">
        <f>O245*H245</f>
        <v>0</v>
      </c>
      <c r="Q245" s="225">
        <v>0</v>
      </c>
      <c r="R245" s="225">
        <f>Q245*H245</f>
        <v>0</v>
      </c>
      <c r="S245" s="225">
        <v>0</v>
      </c>
      <c r="T245" s="226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27" t="s">
        <v>146</v>
      </c>
      <c r="AT245" s="227" t="s">
        <v>141</v>
      </c>
      <c r="AU245" s="227" t="s">
        <v>81</v>
      </c>
      <c r="AY245" s="15" t="s">
        <v>138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5" t="s">
        <v>81</v>
      </c>
      <c r="BK245" s="228">
        <f>ROUND(I245*H245,2)</f>
        <v>0</v>
      </c>
      <c r="BL245" s="15" t="s">
        <v>146</v>
      </c>
      <c r="BM245" s="227" t="s">
        <v>1186</v>
      </c>
    </row>
    <row r="246" s="2" customFormat="1" ht="21.75" customHeight="1">
      <c r="A246" s="36"/>
      <c r="B246" s="37"/>
      <c r="C246" s="216" t="s">
        <v>705</v>
      </c>
      <c r="D246" s="216" t="s">
        <v>141</v>
      </c>
      <c r="E246" s="217" t="s">
        <v>1575</v>
      </c>
      <c r="F246" s="218" t="s">
        <v>1576</v>
      </c>
      <c r="G246" s="219" t="s">
        <v>617</v>
      </c>
      <c r="H246" s="220">
        <v>3</v>
      </c>
      <c r="I246" s="221"/>
      <c r="J246" s="222">
        <f>ROUND(I246*H246,2)</f>
        <v>0</v>
      </c>
      <c r="K246" s="218" t="s">
        <v>1</v>
      </c>
      <c r="L246" s="42"/>
      <c r="M246" s="223" t="s">
        <v>1</v>
      </c>
      <c r="N246" s="224" t="s">
        <v>38</v>
      </c>
      <c r="O246" s="89"/>
      <c r="P246" s="225">
        <f>O246*H246</f>
        <v>0</v>
      </c>
      <c r="Q246" s="225">
        <v>0</v>
      </c>
      <c r="R246" s="225">
        <f>Q246*H246</f>
        <v>0</v>
      </c>
      <c r="S246" s="225">
        <v>0</v>
      </c>
      <c r="T246" s="226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27" t="s">
        <v>146</v>
      </c>
      <c r="AT246" s="227" t="s">
        <v>141</v>
      </c>
      <c r="AU246" s="227" t="s">
        <v>81</v>
      </c>
      <c r="AY246" s="15" t="s">
        <v>138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5" t="s">
        <v>81</v>
      </c>
      <c r="BK246" s="228">
        <f>ROUND(I246*H246,2)</f>
        <v>0</v>
      </c>
      <c r="BL246" s="15" t="s">
        <v>146</v>
      </c>
      <c r="BM246" s="227" t="s">
        <v>1198</v>
      </c>
    </row>
    <row r="247" s="2" customFormat="1" ht="21.75" customHeight="1">
      <c r="A247" s="36"/>
      <c r="B247" s="37"/>
      <c r="C247" s="216" t="s">
        <v>711</v>
      </c>
      <c r="D247" s="216" t="s">
        <v>141</v>
      </c>
      <c r="E247" s="217" t="s">
        <v>1577</v>
      </c>
      <c r="F247" s="218" t="s">
        <v>1578</v>
      </c>
      <c r="G247" s="219" t="s">
        <v>617</v>
      </c>
      <c r="H247" s="220">
        <v>5</v>
      </c>
      <c r="I247" s="221"/>
      <c r="J247" s="222">
        <f>ROUND(I247*H247,2)</f>
        <v>0</v>
      </c>
      <c r="K247" s="218" t="s">
        <v>1</v>
      </c>
      <c r="L247" s="42"/>
      <c r="M247" s="223" t="s">
        <v>1</v>
      </c>
      <c r="N247" s="224" t="s">
        <v>38</v>
      </c>
      <c r="O247" s="89"/>
      <c r="P247" s="225">
        <f>O247*H247</f>
        <v>0</v>
      </c>
      <c r="Q247" s="225">
        <v>0</v>
      </c>
      <c r="R247" s="225">
        <f>Q247*H247</f>
        <v>0</v>
      </c>
      <c r="S247" s="225">
        <v>0</v>
      </c>
      <c r="T247" s="226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27" t="s">
        <v>146</v>
      </c>
      <c r="AT247" s="227" t="s">
        <v>141</v>
      </c>
      <c r="AU247" s="227" t="s">
        <v>81</v>
      </c>
      <c r="AY247" s="15" t="s">
        <v>138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15" t="s">
        <v>81</v>
      </c>
      <c r="BK247" s="228">
        <f>ROUND(I247*H247,2)</f>
        <v>0</v>
      </c>
      <c r="BL247" s="15" t="s">
        <v>146</v>
      </c>
      <c r="BM247" s="227" t="s">
        <v>1210</v>
      </c>
    </row>
    <row r="248" s="2" customFormat="1" ht="16.5" customHeight="1">
      <c r="A248" s="36"/>
      <c r="B248" s="37"/>
      <c r="C248" s="216" t="s">
        <v>715</v>
      </c>
      <c r="D248" s="216" t="s">
        <v>141</v>
      </c>
      <c r="E248" s="217" t="s">
        <v>1579</v>
      </c>
      <c r="F248" s="218" t="s">
        <v>1580</v>
      </c>
      <c r="G248" s="219" t="s">
        <v>617</v>
      </c>
      <c r="H248" s="220">
        <v>1</v>
      </c>
      <c r="I248" s="221"/>
      <c r="J248" s="222">
        <f>ROUND(I248*H248,2)</f>
        <v>0</v>
      </c>
      <c r="K248" s="218" t="s">
        <v>1</v>
      </c>
      <c r="L248" s="42"/>
      <c r="M248" s="223" t="s">
        <v>1</v>
      </c>
      <c r="N248" s="224" t="s">
        <v>38</v>
      </c>
      <c r="O248" s="89"/>
      <c r="P248" s="225">
        <f>O248*H248</f>
        <v>0</v>
      </c>
      <c r="Q248" s="225">
        <v>0</v>
      </c>
      <c r="R248" s="225">
        <f>Q248*H248</f>
        <v>0</v>
      </c>
      <c r="S248" s="225">
        <v>0</v>
      </c>
      <c r="T248" s="226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27" t="s">
        <v>146</v>
      </c>
      <c r="AT248" s="227" t="s">
        <v>141</v>
      </c>
      <c r="AU248" s="227" t="s">
        <v>81</v>
      </c>
      <c r="AY248" s="15" t="s">
        <v>138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5" t="s">
        <v>81</v>
      </c>
      <c r="BK248" s="228">
        <f>ROUND(I248*H248,2)</f>
        <v>0</v>
      </c>
      <c r="BL248" s="15" t="s">
        <v>146</v>
      </c>
      <c r="BM248" s="227" t="s">
        <v>1222</v>
      </c>
    </row>
    <row r="249" s="2" customFormat="1" ht="24.15" customHeight="1">
      <c r="A249" s="36"/>
      <c r="B249" s="37"/>
      <c r="C249" s="216" t="s">
        <v>719</v>
      </c>
      <c r="D249" s="216" t="s">
        <v>141</v>
      </c>
      <c r="E249" s="217" t="s">
        <v>1581</v>
      </c>
      <c r="F249" s="218" t="s">
        <v>1515</v>
      </c>
      <c r="G249" s="219" t="s">
        <v>617</v>
      </c>
      <c r="H249" s="220">
        <v>1</v>
      </c>
      <c r="I249" s="221"/>
      <c r="J249" s="222">
        <f>ROUND(I249*H249,2)</f>
        <v>0</v>
      </c>
      <c r="K249" s="218" t="s">
        <v>1</v>
      </c>
      <c r="L249" s="42"/>
      <c r="M249" s="223" t="s">
        <v>1</v>
      </c>
      <c r="N249" s="224" t="s">
        <v>38</v>
      </c>
      <c r="O249" s="89"/>
      <c r="P249" s="225">
        <f>O249*H249</f>
        <v>0</v>
      </c>
      <c r="Q249" s="225">
        <v>0</v>
      </c>
      <c r="R249" s="225">
        <f>Q249*H249</f>
        <v>0</v>
      </c>
      <c r="S249" s="225">
        <v>0</v>
      </c>
      <c r="T249" s="226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27" t="s">
        <v>146</v>
      </c>
      <c r="AT249" s="227" t="s">
        <v>141</v>
      </c>
      <c r="AU249" s="227" t="s">
        <v>81</v>
      </c>
      <c r="AY249" s="15" t="s">
        <v>138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5" t="s">
        <v>81</v>
      </c>
      <c r="BK249" s="228">
        <f>ROUND(I249*H249,2)</f>
        <v>0</v>
      </c>
      <c r="BL249" s="15" t="s">
        <v>146</v>
      </c>
      <c r="BM249" s="227" t="s">
        <v>1235</v>
      </c>
    </row>
    <row r="250" s="2" customFormat="1" ht="16.5" customHeight="1">
      <c r="A250" s="36"/>
      <c r="B250" s="37"/>
      <c r="C250" s="216" t="s">
        <v>723</v>
      </c>
      <c r="D250" s="216" t="s">
        <v>141</v>
      </c>
      <c r="E250" s="217" t="s">
        <v>1582</v>
      </c>
      <c r="F250" s="218" t="s">
        <v>1583</v>
      </c>
      <c r="G250" s="219" t="s">
        <v>617</v>
      </c>
      <c r="H250" s="220">
        <v>1</v>
      </c>
      <c r="I250" s="221"/>
      <c r="J250" s="222">
        <f>ROUND(I250*H250,2)</f>
        <v>0</v>
      </c>
      <c r="K250" s="218" t="s">
        <v>1</v>
      </c>
      <c r="L250" s="42"/>
      <c r="M250" s="223" t="s">
        <v>1</v>
      </c>
      <c r="N250" s="224" t="s">
        <v>38</v>
      </c>
      <c r="O250" s="89"/>
      <c r="P250" s="225">
        <f>O250*H250</f>
        <v>0</v>
      </c>
      <c r="Q250" s="225">
        <v>0</v>
      </c>
      <c r="R250" s="225">
        <f>Q250*H250</f>
        <v>0</v>
      </c>
      <c r="S250" s="225">
        <v>0</v>
      </c>
      <c r="T250" s="226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27" t="s">
        <v>146</v>
      </c>
      <c r="AT250" s="227" t="s">
        <v>141</v>
      </c>
      <c r="AU250" s="227" t="s">
        <v>81</v>
      </c>
      <c r="AY250" s="15" t="s">
        <v>138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5" t="s">
        <v>81</v>
      </c>
      <c r="BK250" s="228">
        <f>ROUND(I250*H250,2)</f>
        <v>0</v>
      </c>
      <c r="BL250" s="15" t="s">
        <v>146</v>
      </c>
      <c r="BM250" s="227" t="s">
        <v>1244</v>
      </c>
    </row>
    <row r="251" s="2" customFormat="1" ht="16.5" customHeight="1">
      <c r="A251" s="36"/>
      <c r="B251" s="37"/>
      <c r="C251" s="216" t="s">
        <v>727</v>
      </c>
      <c r="D251" s="216" t="s">
        <v>141</v>
      </c>
      <c r="E251" s="217" t="s">
        <v>1584</v>
      </c>
      <c r="F251" s="218" t="s">
        <v>1585</v>
      </c>
      <c r="G251" s="219" t="s">
        <v>617</v>
      </c>
      <c r="H251" s="220">
        <v>6</v>
      </c>
      <c r="I251" s="221"/>
      <c r="J251" s="222">
        <f>ROUND(I251*H251,2)</f>
        <v>0</v>
      </c>
      <c r="K251" s="218" t="s">
        <v>1</v>
      </c>
      <c r="L251" s="42"/>
      <c r="M251" s="223" t="s">
        <v>1</v>
      </c>
      <c r="N251" s="224" t="s">
        <v>38</v>
      </c>
      <c r="O251" s="89"/>
      <c r="P251" s="225">
        <f>O251*H251</f>
        <v>0</v>
      </c>
      <c r="Q251" s="225">
        <v>0</v>
      </c>
      <c r="R251" s="225">
        <f>Q251*H251</f>
        <v>0</v>
      </c>
      <c r="S251" s="225">
        <v>0</v>
      </c>
      <c r="T251" s="226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27" t="s">
        <v>146</v>
      </c>
      <c r="AT251" s="227" t="s">
        <v>141</v>
      </c>
      <c r="AU251" s="227" t="s">
        <v>81</v>
      </c>
      <c r="AY251" s="15" t="s">
        <v>138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15" t="s">
        <v>81</v>
      </c>
      <c r="BK251" s="228">
        <f>ROUND(I251*H251,2)</f>
        <v>0</v>
      </c>
      <c r="BL251" s="15" t="s">
        <v>146</v>
      </c>
      <c r="BM251" s="227" t="s">
        <v>1253</v>
      </c>
    </row>
    <row r="252" s="2" customFormat="1" ht="16.5" customHeight="1">
      <c r="A252" s="36"/>
      <c r="B252" s="37"/>
      <c r="C252" s="216" t="s">
        <v>731</v>
      </c>
      <c r="D252" s="216" t="s">
        <v>141</v>
      </c>
      <c r="E252" s="217" t="s">
        <v>1586</v>
      </c>
      <c r="F252" s="218" t="s">
        <v>1587</v>
      </c>
      <c r="G252" s="219" t="s">
        <v>617</v>
      </c>
      <c r="H252" s="220">
        <v>7</v>
      </c>
      <c r="I252" s="221"/>
      <c r="J252" s="222">
        <f>ROUND(I252*H252,2)</f>
        <v>0</v>
      </c>
      <c r="K252" s="218" t="s">
        <v>1</v>
      </c>
      <c r="L252" s="42"/>
      <c r="M252" s="223" t="s">
        <v>1</v>
      </c>
      <c r="N252" s="224" t="s">
        <v>38</v>
      </c>
      <c r="O252" s="89"/>
      <c r="P252" s="225">
        <f>O252*H252</f>
        <v>0</v>
      </c>
      <c r="Q252" s="225">
        <v>0</v>
      </c>
      <c r="R252" s="225">
        <f>Q252*H252</f>
        <v>0</v>
      </c>
      <c r="S252" s="225">
        <v>0</v>
      </c>
      <c r="T252" s="226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27" t="s">
        <v>146</v>
      </c>
      <c r="AT252" s="227" t="s">
        <v>141</v>
      </c>
      <c r="AU252" s="227" t="s">
        <v>81</v>
      </c>
      <c r="AY252" s="15" t="s">
        <v>138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5" t="s">
        <v>81</v>
      </c>
      <c r="BK252" s="228">
        <f>ROUND(I252*H252,2)</f>
        <v>0</v>
      </c>
      <c r="BL252" s="15" t="s">
        <v>146</v>
      </c>
      <c r="BM252" s="227" t="s">
        <v>1264</v>
      </c>
    </row>
    <row r="253" s="2" customFormat="1" ht="16.5" customHeight="1">
      <c r="A253" s="36"/>
      <c r="B253" s="37"/>
      <c r="C253" s="216" t="s">
        <v>735</v>
      </c>
      <c r="D253" s="216" t="s">
        <v>141</v>
      </c>
      <c r="E253" s="217" t="s">
        <v>1588</v>
      </c>
      <c r="F253" s="218" t="s">
        <v>1589</v>
      </c>
      <c r="G253" s="219" t="s">
        <v>617</v>
      </c>
      <c r="H253" s="220">
        <v>13</v>
      </c>
      <c r="I253" s="221"/>
      <c r="J253" s="222">
        <f>ROUND(I253*H253,2)</f>
        <v>0</v>
      </c>
      <c r="K253" s="218" t="s">
        <v>1</v>
      </c>
      <c r="L253" s="42"/>
      <c r="M253" s="223" t="s">
        <v>1</v>
      </c>
      <c r="N253" s="224" t="s">
        <v>38</v>
      </c>
      <c r="O253" s="89"/>
      <c r="P253" s="225">
        <f>O253*H253</f>
        <v>0</v>
      </c>
      <c r="Q253" s="225">
        <v>0</v>
      </c>
      <c r="R253" s="225">
        <f>Q253*H253</f>
        <v>0</v>
      </c>
      <c r="S253" s="225">
        <v>0</v>
      </c>
      <c r="T253" s="226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27" t="s">
        <v>146</v>
      </c>
      <c r="AT253" s="227" t="s">
        <v>141</v>
      </c>
      <c r="AU253" s="227" t="s">
        <v>81</v>
      </c>
      <c r="AY253" s="15" t="s">
        <v>138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15" t="s">
        <v>81</v>
      </c>
      <c r="BK253" s="228">
        <f>ROUND(I253*H253,2)</f>
        <v>0</v>
      </c>
      <c r="BL253" s="15" t="s">
        <v>146</v>
      </c>
      <c r="BM253" s="227" t="s">
        <v>1272</v>
      </c>
    </row>
    <row r="254" s="2" customFormat="1" ht="24.15" customHeight="1">
      <c r="A254" s="36"/>
      <c r="B254" s="37"/>
      <c r="C254" s="216" t="s">
        <v>739</v>
      </c>
      <c r="D254" s="216" t="s">
        <v>141</v>
      </c>
      <c r="E254" s="217" t="s">
        <v>1590</v>
      </c>
      <c r="F254" s="218" t="s">
        <v>1591</v>
      </c>
      <c r="G254" s="219" t="s">
        <v>617</v>
      </c>
      <c r="H254" s="220">
        <v>6</v>
      </c>
      <c r="I254" s="221"/>
      <c r="J254" s="222">
        <f>ROUND(I254*H254,2)</f>
        <v>0</v>
      </c>
      <c r="K254" s="218" t="s">
        <v>1</v>
      </c>
      <c r="L254" s="42"/>
      <c r="M254" s="223" t="s">
        <v>1</v>
      </c>
      <c r="N254" s="224" t="s">
        <v>38</v>
      </c>
      <c r="O254" s="89"/>
      <c r="P254" s="225">
        <f>O254*H254</f>
        <v>0</v>
      </c>
      <c r="Q254" s="225">
        <v>0</v>
      </c>
      <c r="R254" s="225">
        <f>Q254*H254</f>
        <v>0</v>
      </c>
      <c r="S254" s="225">
        <v>0</v>
      </c>
      <c r="T254" s="226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27" t="s">
        <v>146</v>
      </c>
      <c r="AT254" s="227" t="s">
        <v>141</v>
      </c>
      <c r="AU254" s="227" t="s">
        <v>81</v>
      </c>
      <c r="AY254" s="15" t="s">
        <v>138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5" t="s">
        <v>81</v>
      </c>
      <c r="BK254" s="228">
        <f>ROUND(I254*H254,2)</f>
        <v>0</v>
      </c>
      <c r="BL254" s="15" t="s">
        <v>146</v>
      </c>
      <c r="BM254" s="227" t="s">
        <v>1281</v>
      </c>
    </row>
    <row r="255" s="2" customFormat="1" ht="16.5" customHeight="1">
      <c r="A255" s="36"/>
      <c r="B255" s="37"/>
      <c r="C255" s="216" t="s">
        <v>743</v>
      </c>
      <c r="D255" s="216" t="s">
        <v>141</v>
      </c>
      <c r="E255" s="217" t="s">
        <v>1592</v>
      </c>
      <c r="F255" s="218" t="s">
        <v>1593</v>
      </c>
      <c r="G255" s="219" t="s">
        <v>617</v>
      </c>
      <c r="H255" s="220">
        <v>1</v>
      </c>
      <c r="I255" s="221"/>
      <c r="J255" s="222">
        <f>ROUND(I255*H255,2)</f>
        <v>0</v>
      </c>
      <c r="K255" s="218" t="s">
        <v>1</v>
      </c>
      <c r="L255" s="42"/>
      <c r="M255" s="223" t="s">
        <v>1</v>
      </c>
      <c r="N255" s="224" t="s">
        <v>38</v>
      </c>
      <c r="O255" s="89"/>
      <c r="P255" s="225">
        <f>O255*H255</f>
        <v>0</v>
      </c>
      <c r="Q255" s="225">
        <v>0</v>
      </c>
      <c r="R255" s="225">
        <f>Q255*H255</f>
        <v>0</v>
      </c>
      <c r="S255" s="225">
        <v>0</v>
      </c>
      <c r="T255" s="226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27" t="s">
        <v>146</v>
      </c>
      <c r="AT255" s="227" t="s">
        <v>141</v>
      </c>
      <c r="AU255" s="227" t="s">
        <v>81</v>
      </c>
      <c r="AY255" s="15" t="s">
        <v>138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15" t="s">
        <v>81</v>
      </c>
      <c r="BK255" s="228">
        <f>ROUND(I255*H255,2)</f>
        <v>0</v>
      </c>
      <c r="BL255" s="15" t="s">
        <v>146</v>
      </c>
      <c r="BM255" s="227" t="s">
        <v>1289</v>
      </c>
    </row>
    <row r="256" s="2" customFormat="1" ht="16.5" customHeight="1">
      <c r="A256" s="36"/>
      <c r="B256" s="37"/>
      <c r="C256" s="216" t="s">
        <v>748</v>
      </c>
      <c r="D256" s="216" t="s">
        <v>141</v>
      </c>
      <c r="E256" s="217" t="s">
        <v>1594</v>
      </c>
      <c r="F256" s="218" t="s">
        <v>1595</v>
      </c>
      <c r="G256" s="219" t="s">
        <v>617</v>
      </c>
      <c r="H256" s="220">
        <v>2</v>
      </c>
      <c r="I256" s="221"/>
      <c r="J256" s="222">
        <f>ROUND(I256*H256,2)</f>
        <v>0</v>
      </c>
      <c r="K256" s="218" t="s">
        <v>1</v>
      </c>
      <c r="L256" s="42"/>
      <c r="M256" s="223" t="s">
        <v>1</v>
      </c>
      <c r="N256" s="224" t="s">
        <v>38</v>
      </c>
      <c r="O256" s="89"/>
      <c r="P256" s="225">
        <f>O256*H256</f>
        <v>0</v>
      </c>
      <c r="Q256" s="225">
        <v>0</v>
      </c>
      <c r="R256" s="225">
        <f>Q256*H256</f>
        <v>0</v>
      </c>
      <c r="S256" s="225">
        <v>0</v>
      </c>
      <c r="T256" s="226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27" t="s">
        <v>146</v>
      </c>
      <c r="AT256" s="227" t="s">
        <v>141</v>
      </c>
      <c r="AU256" s="227" t="s">
        <v>81</v>
      </c>
      <c r="AY256" s="15" t="s">
        <v>138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15" t="s">
        <v>81</v>
      </c>
      <c r="BK256" s="228">
        <f>ROUND(I256*H256,2)</f>
        <v>0</v>
      </c>
      <c r="BL256" s="15" t="s">
        <v>146</v>
      </c>
      <c r="BM256" s="227" t="s">
        <v>1297</v>
      </c>
    </row>
    <row r="257" s="2" customFormat="1" ht="16.5" customHeight="1">
      <c r="A257" s="36"/>
      <c r="B257" s="37"/>
      <c r="C257" s="216" t="s">
        <v>752</v>
      </c>
      <c r="D257" s="216" t="s">
        <v>141</v>
      </c>
      <c r="E257" s="217" t="s">
        <v>1596</v>
      </c>
      <c r="F257" s="218" t="s">
        <v>1597</v>
      </c>
      <c r="G257" s="219" t="s">
        <v>617</v>
      </c>
      <c r="H257" s="220">
        <v>1</v>
      </c>
      <c r="I257" s="221"/>
      <c r="J257" s="222">
        <f>ROUND(I257*H257,2)</f>
        <v>0</v>
      </c>
      <c r="K257" s="218" t="s">
        <v>1</v>
      </c>
      <c r="L257" s="42"/>
      <c r="M257" s="223" t="s">
        <v>1</v>
      </c>
      <c r="N257" s="224" t="s">
        <v>38</v>
      </c>
      <c r="O257" s="89"/>
      <c r="P257" s="225">
        <f>O257*H257</f>
        <v>0</v>
      </c>
      <c r="Q257" s="225">
        <v>0</v>
      </c>
      <c r="R257" s="225">
        <f>Q257*H257</f>
        <v>0</v>
      </c>
      <c r="S257" s="225">
        <v>0</v>
      </c>
      <c r="T257" s="226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27" t="s">
        <v>146</v>
      </c>
      <c r="AT257" s="227" t="s">
        <v>141</v>
      </c>
      <c r="AU257" s="227" t="s">
        <v>81</v>
      </c>
      <c r="AY257" s="15" t="s">
        <v>138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5" t="s">
        <v>81</v>
      </c>
      <c r="BK257" s="228">
        <f>ROUND(I257*H257,2)</f>
        <v>0</v>
      </c>
      <c r="BL257" s="15" t="s">
        <v>146</v>
      </c>
      <c r="BM257" s="227" t="s">
        <v>1305</v>
      </c>
    </row>
    <row r="258" s="2" customFormat="1" ht="16.5" customHeight="1">
      <c r="A258" s="36"/>
      <c r="B258" s="37"/>
      <c r="C258" s="216" t="s">
        <v>756</v>
      </c>
      <c r="D258" s="216" t="s">
        <v>141</v>
      </c>
      <c r="E258" s="217" t="s">
        <v>1598</v>
      </c>
      <c r="F258" s="218" t="s">
        <v>1537</v>
      </c>
      <c r="G258" s="219" t="s">
        <v>617</v>
      </c>
      <c r="H258" s="220">
        <v>124</v>
      </c>
      <c r="I258" s="221"/>
      <c r="J258" s="222">
        <f>ROUND(I258*H258,2)</f>
        <v>0</v>
      </c>
      <c r="K258" s="218" t="s">
        <v>1</v>
      </c>
      <c r="L258" s="42"/>
      <c r="M258" s="223" t="s">
        <v>1</v>
      </c>
      <c r="N258" s="224" t="s">
        <v>38</v>
      </c>
      <c r="O258" s="89"/>
      <c r="P258" s="225">
        <f>O258*H258</f>
        <v>0</v>
      </c>
      <c r="Q258" s="225">
        <v>0</v>
      </c>
      <c r="R258" s="225">
        <f>Q258*H258</f>
        <v>0</v>
      </c>
      <c r="S258" s="225">
        <v>0</v>
      </c>
      <c r="T258" s="226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27" t="s">
        <v>146</v>
      </c>
      <c r="AT258" s="227" t="s">
        <v>141</v>
      </c>
      <c r="AU258" s="227" t="s">
        <v>81</v>
      </c>
      <c r="AY258" s="15" t="s">
        <v>138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15" t="s">
        <v>81</v>
      </c>
      <c r="BK258" s="228">
        <f>ROUND(I258*H258,2)</f>
        <v>0</v>
      </c>
      <c r="BL258" s="15" t="s">
        <v>146</v>
      </c>
      <c r="BM258" s="227" t="s">
        <v>1599</v>
      </c>
    </row>
    <row r="259" s="2" customFormat="1" ht="16.5" customHeight="1">
      <c r="A259" s="36"/>
      <c r="B259" s="37"/>
      <c r="C259" s="216" t="s">
        <v>760</v>
      </c>
      <c r="D259" s="216" t="s">
        <v>141</v>
      </c>
      <c r="E259" s="217" t="s">
        <v>1600</v>
      </c>
      <c r="F259" s="218" t="s">
        <v>1543</v>
      </c>
      <c r="G259" s="219" t="s">
        <v>617</v>
      </c>
      <c r="H259" s="220">
        <v>18</v>
      </c>
      <c r="I259" s="221"/>
      <c r="J259" s="222">
        <f>ROUND(I259*H259,2)</f>
        <v>0</v>
      </c>
      <c r="K259" s="218" t="s">
        <v>1</v>
      </c>
      <c r="L259" s="42"/>
      <c r="M259" s="223" t="s">
        <v>1</v>
      </c>
      <c r="N259" s="224" t="s">
        <v>38</v>
      </c>
      <c r="O259" s="89"/>
      <c r="P259" s="225">
        <f>O259*H259</f>
        <v>0</v>
      </c>
      <c r="Q259" s="225">
        <v>0</v>
      </c>
      <c r="R259" s="225">
        <f>Q259*H259</f>
        <v>0</v>
      </c>
      <c r="S259" s="225">
        <v>0</v>
      </c>
      <c r="T259" s="226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27" t="s">
        <v>146</v>
      </c>
      <c r="AT259" s="227" t="s">
        <v>141</v>
      </c>
      <c r="AU259" s="227" t="s">
        <v>81</v>
      </c>
      <c r="AY259" s="15" t="s">
        <v>138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5" t="s">
        <v>81</v>
      </c>
      <c r="BK259" s="228">
        <f>ROUND(I259*H259,2)</f>
        <v>0</v>
      </c>
      <c r="BL259" s="15" t="s">
        <v>146</v>
      </c>
      <c r="BM259" s="227" t="s">
        <v>1378</v>
      </c>
    </row>
    <row r="260" s="2" customFormat="1" ht="16.5" customHeight="1">
      <c r="A260" s="36"/>
      <c r="B260" s="37"/>
      <c r="C260" s="216" t="s">
        <v>764</v>
      </c>
      <c r="D260" s="216" t="s">
        <v>141</v>
      </c>
      <c r="E260" s="217" t="s">
        <v>1601</v>
      </c>
      <c r="F260" s="218" t="s">
        <v>1545</v>
      </c>
      <c r="G260" s="219" t="s">
        <v>617</v>
      </c>
      <c r="H260" s="220">
        <v>30</v>
      </c>
      <c r="I260" s="221"/>
      <c r="J260" s="222">
        <f>ROUND(I260*H260,2)</f>
        <v>0</v>
      </c>
      <c r="K260" s="218" t="s">
        <v>1</v>
      </c>
      <c r="L260" s="42"/>
      <c r="M260" s="223" t="s">
        <v>1</v>
      </c>
      <c r="N260" s="224" t="s">
        <v>38</v>
      </c>
      <c r="O260" s="89"/>
      <c r="P260" s="225">
        <f>O260*H260</f>
        <v>0</v>
      </c>
      <c r="Q260" s="225">
        <v>0</v>
      </c>
      <c r="R260" s="225">
        <f>Q260*H260</f>
        <v>0</v>
      </c>
      <c r="S260" s="225">
        <v>0</v>
      </c>
      <c r="T260" s="226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27" t="s">
        <v>146</v>
      </c>
      <c r="AT260" s="227" t="s">
        <v>141</v>
      </c>
      <c r="AU260" s="227" t="s">
        <v>81</v>
      </c>
      <c r="AY260" s="15" t="s">
        <v>138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5" t="s">
        <v>81</v>
      </c>
      <c r="BK260" s="228">
        <f>ROUND(I260*H260,2)</f>
        <v>0</v>
      </c>
      <c r="BL260" s="15" t="s">
        <v>146</v>
      </c>
      <c r="BM260" s="227" t="s">
        <v>1602</v>
      </c>
    </row>
    <row r="261" s="2" customFormat="1" ht="16.5" customHeight="1">
      <c r="A261" s="36"/>
      <c r="B261" s="37"/>
      <c r="C261" s="216" t="s">
        <v>768</v>
      </c>
      <c r="D261" s="216" t="s">
        <v>141</v>
      </c>
      <c r="E261" s="217" t="s">
        <v>1603</v>
      </c>
      <c r="F261" s="218" t="s">
        <v>1604</v>
      </c>
      <c r="G261" s="219" t="s">
        <v>617</v>
      </c>
      <c r="H261" s="220">
        <v>5</v>
      </c>
      <c r="I261" s="221"/>
      <c r="J261" s="222">
        <f>ROUND(I261*H261,2)</f>
        <v>0</v>
      </c>
      <c r="K261" s="218" t="s">
        <v>1</v>
      </c>
      <c r="L261" s="42"/>
      <c r="M261" s="223" t="s">
        <v>1</v>
      </c>
      <c r="N261" s="224" t="s">
        <v>38</v>
      </c>
      <c r="O261" s="89"/>
      <c r="P261" s="225">
        <f>O261*H261</f>
        <v>0</v>
      </c>
      <c r="Q261" s="225">
        <v>0</v>
      </c>
      <c r="R261" s="225">
        <f>Q261*H261</f>
        <v>0</v>
      </c>
      <c r="S261" s="225">
        <v>0</v>
      </c>
      <c r="T261" s="226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27" t="s">
        <v>146</v>
      </c>
      <c r="AT261" s="227" t="s">
        <v>141</v>
      </c>
      <c r="AU261" s="227" t="s">
        <v>81</v>
      </c>
      <c r="AY261" s="15" t="s">
        <v>138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5" t="s">
        <v>81</v>
      </c>
      <c r="BK261" s="228">
        <f>ROUND(I261*H261,2)</f>
        <v>0</v>
      </c>
      <c r="BL261" s="15" t="s">
        <v>146</v>
      </c>
      <c r="BM261" s="227" t="s">
        <v>1605</v>
      </c>
    </row>
    <row r="262" s="2" customFormat="1" ht="16.5" customHeight="1">
      <c r="A262" s="36"/>
      <c r="B262" s="37"/>
      <c r="C262" s="216" t="s">
        <v>772</v>
      </c>
      <c r="D262" s="216" t="s">
        <v>141</v>
      </c>
      <c r="E262" s="217" t="s">
        <v>1606</v>
      </c>
      <c r="F262" s="218" t="s">
        <v>1607</v>
      </c>
      <c r="G262" s="219" t="s">
        <v>617</v>
      </c>
      <c r="H262" s="220">
        <v>1</v>
      </c>
      <c r="I262" s="221"/>
      <c r="J262" s="222">
        <f>ROUND(I262*H262,2)</f>
        <v>0</v>
      </c>
      <c r="K262" s="218" t="s">
        <v>1</v>
      </c>
      <c r="L262" s="42"/>
      <c r="M262" s="223" t="s">
        <v>1</v>
      </c>
      <c r="N262" s="224" t="s">
        <v>38</v>
      </c>
      <c r="O262" s="89"/>
      <c r="P262" s="225">
        <f>O262*H262</f>
        <v>0</v>
      </c>
      <c r="Q262" s="225">
        <v>0</v>
      </c>
      <c r="R262" s="225">
        <f>Q262*H262</f>
        <v>0</v>
      </c>
      <c r="S262" s="225">
        <v>0</v>
      </c>
      <c r="T262" s="226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27" t="s">
        <v>146</v>
      </c>
      <c r="AT262" s="227" t="s">
        <v>141</v>
      </c>
      <c r="AU262" s="227" t="s">
        <v>81</v>
      </c>
      <c r="AY262" s="15" t="s">
        <v>138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15" t="s">
        <v>81</v>
      </c>
      <c r="BK262" s="228">
        <f>ROUND(I262*H262,2)</f>
        <v>0</v>
      </c>
      <c r="BL262" s="15" t="s">
        <v>146</v>
      </c>
      <c r="BM262" s="227" t="s">
        <v>1608</v>
      </c>
    </row>
    <row r="263" s="2" customFormat="1" ht="21.75" customHeight="1">
      <c r="A263" s="36"/>
      <c r="B263" s="37"/>
      <c r="C263" s="216" t="s">
        <v>776</v>
      </c>
      <c r="D263" s="216" t="s">
        <v>141</v>
      </c>
      <c r="E263" s="217" t="s">
        <v>1609</v>
      </c>
      <c r="F263" s="218" t="s">
        <v>1610</v>
      </c>
      <c r="G263" s="219" t="s">
        <v>617</v>
      </c>
      <c r="H263" s="220">
        <v>1</v>
      </c>
      <c r="I263" s="221"/>
      <c r="J263" s="222">
        <f>ROUND(I263*H263,2)</f>
        <v>0</v>
      </c>
      <c r="K263" s="218" t="s">
        <v>1</v>
      </c>
      <c r="L263" s="42"/>
      <c r="M263" s="223" t="s">
        <v>1</v>
      </c>
      <c r="N263" s="224" t="s">
        <v>38</v>
      </c>
      <c r="O263" s="89"/>
      <c r="P263" s="225">
        <f>O263*H263</f>
        <v>0</v>
      </c>
      <c r="Q263" s="225">
        <v>0</v>
      </c>
      <c r="R263" s="225">
        <f>Q263*H263</f>
        <v>0</v>
      </c>
      <c r="S263" s="225">
        <v>0</v>
      </c>
      <c r="T263" s="226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27" t="s">
        <v>146</v>
      </c>
      <c r="AT263" s="227" t="s">
        <v>141</v>
      </c>
      <c r="AU263" s="227" t="s">
        <v>81</v>
      </c>
      <c r="AY263" s="15" t="s">
        <v>138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5" t="s">
        <v>81</v>
      </c>
      <c r="BK263" s="228">
        <f>ROUND(I263*H263,2)</f>
        <v>0</v>
      </c>
      <c r="BL263" s="15" t="s">
        <v>146</v>
      </c>
      <c r="BM263" s="227" t="s">
        <v>1611</v>
      </c>
    </row>
    <row r="264" s="2" customFormat="1">
      <c r="A264" s="36"/>
      <c r="B264" s="37"/>
      <c r="C264" s="38"/>
      <c r="D264" s="229" t="s">
        <v>148</v>
      </c>
      <c r="E264" s="38"/>
      <c r="F264" s="230" t="s">
        <v>1612</v>
      </c>
      <c r="G264" s="38"/>
      <c r="H264" s="38"/>
      <c r="I264" s="231"/>
      <c r="J264" s="38"/>
      <c r="K264" s="38"/>
      <c r="L264" s="42"/>
      <c r="M264" s="258"/>
      <c r="N264" s="259"/>
      <c r="O264" s="260"/>
      <c r="P264" s="260"/>
      <c r="Q264" s="260"/>
      <c r="R264" s="260"/>
      <c r="S264" s="260"/>
      <c r="T264" s="261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5" t="s">
        <v>148</v>
      </c>
      <c r="AU264" s="15" t="s">
        <v>81</v>
      </c>
    </row>
    <row r="265" s="2" customFormat="1" ht="6.96" customHeight="1">
      <c r="A265" s="36"/>
      <c r="B265" s="64"/>
      <c r="C265" s="65"/>
      <c r="D265" s="65"/>
      <c r="E265" s="65"/>
      <c r="F265" s="65"/>
      <c r="G265" s="65"/>
      <c r="H265" s="65"/>
      <c r="I265" s="65"/>
      <c r="J265" s="65"/>
      <c r="K265" s="65"/>
      <c r="L265" s="42"/>
      <c r="M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</row>
  </sheetData>
  <sheetProtection sheet="1" autoFilter="0" formatColumns="0" formatRows="0" objects="1" scenarios="1" spinCount="100000" saltValue="Bm0mZC8ptYNwXq4p46VeVdNTb4Ef592t1Z1xTrlwHPf1T2PmQXtaAflfHg+ojXDon3jwBDeE2n8FbjhqdTHP0w==" hashValue="c8WgTPnUNYCG2n7/25nI6NvZWIwHI3HVWi9xcglNI2ZA8a7XNXtN831guEUYKoatces1Ey3t/i8XtiwDdoSd9Q==" algorithmName="SHA-512" password="CC35"/>
  <autoFilter ref="C121:K26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81</v>
      </c>
    </row>
    <row r="4" s="1" customFormat="1" ht="24.96" customHeight="1">
      <c r="B4" s="18"/>
      <c r="D4" s="136" t="s">
        <v>90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26.25" customHeight="1">
      <c r="B7" s="18"/>
      <c r="E7" s="139" t="str">
        <f>'Rekapitulace stavby'!K6</f>
        <v>Rekonstrukce zdroje vytápění hlavní budovy školy, Obchodní akademie Opava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91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1613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1614</v>
      </c>
      <c r="G12" s="36"/>
      <c r="H12" s="36"/>
      <c r="I12" s="138" t="s">
        <v>22</v>
      </c>
      <c r="J12" s="142" t="str">
        <f>'Rekapitulace stavby'!AN8</f>
        <v>8. 10. 2024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26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27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29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1615</v>
      </c>
      <c r="F21" s="36"/>
      <c r="G21" s="36"/>
      <c r="H21" s="36"/>
      <c r="I21" s="138" t="s">
        <v>26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31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1616</v>
      </c>
      <c r="F24" s="36"/>
      <c r="G24" s="36"/>
      <c r="H24" s="36"/>
      <c r="I24" s="138" t="s">
        <v>26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33</v>
      </c>
      <c r="E30" s="36"/>
      <c r="F30" s="36"/>
      <c r="G30" s="36"/>
      <c r="H30" s="36"/>
      <c r="I30" s="36"/>
      <c r="J30" s="149">
        <f>ROUND(J119,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35</v>
      </c>
      <c r="G32" s="36"/>
      <c r="H32" s="36"/>
      <c r="I32" s="150" t="s">
        <v>34</v>
      </c>
      <c r="J32" s="150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37</v>
      </c>
      <c r="E33" s="138" t="s">
        <v>38</v>
      </c>
      <c r="F33" s="152">
        <f>ROUND((SUM(BE119:BE128)),  2)</f>
        <v>0</v>
      </c>
      <c r="G33" s="36"/>
      <c r="H33" s="36"/>
      <c r="I33" s="153">
        <v>0.21</v>
      </c>
      <c r="J33" s="152">
        <f>ROUND(((SUM(BE119:BE128))*I33),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39</v>
      </c>
      <c r="F34" s="152">
        <f>ROUND((SUM(BF119:BF128)),  2)</f>
        <v>0</v>
      </c>
      <c r="G34" s="36"/>
      <c r="H34" s="36"/>
      <c r="I34" s="153">
        <v>0.12</v>
      </c>
      <c r="J34" s="152">
        <f>ROUND(((SUM(BF119:BF128))*I34),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40</v>
      </c>
      <c r="F35" s="152">
        <f>ROUND((SUM(BG119:BG128)),  2)</f>
        <v>0</v>
      </c>
      <c r="G35" s="36"/>
      <c r="H35" s="36"/>
      <c r="I35" s="153">
        <v>0.21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41</v>
      </c>
      <c r="F36" s="152">
        <f>ROUND((SUM(BH119:BH128)),  2)</f>
        <v>0</v>
      </c>
      <c r="G36" s="36"/>
      <c r="H36" s="36"/>
      <c r="I36" s="153">
        <v>0.12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42</v>
      </c>
      <c r="F37" s="152">
        <f>ROUND((SUM(BI119:BI128)),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93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6.25" customHeight="1">
      <c r="A85" s="36"/>
      <c r="B85" s="37"/>
      <c r="C85" s="38"/>
      <c r="D85" s="38"/>
      <c r="E85" s="172" t="str">
        <f>E7</f>
        <v>Rekonstrukce zdroje vytápění hlavní budovy školy, Obchodní akademie Opava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91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 xml:space="preserve">003 - Ostatní a vedlejší náklady 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Opava</v>
      </c>
      <c r="G89" s="38"/>
      <c r="H89" s="38"/>
      <c r="I89" s="30" t="s">
        <v>22</v>
      </c>
      <c r="J89" s="77" t="str">
        <f>IF(J12="","",J12)</f>
        <v>8. 10. 2024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>ATRIS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>Barbora Kyšková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94</v>
      </c>
      <c r="D94" s="174"/>
      <c r="E94" s="174"/>
      <c r="F94" s="174"/>
      <c r="G94" s="174"/>
      <c r="H94" s="174"/>
      <c r="I94" s="174"/>
      <c r="J94" s="175" t="s">
        <v>95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96</v>
      </c>
      <c r="D96" s="38"/>
      <c r="E96" s="38"/>
      <c r="F96" s="38"/>
      <c r="G96" s="38"/>
      <c r="H96" s="38"/>
      <c r="I96" s="38"/>
      <c r="J96" s="108">
        <f>J119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97</v>
      </c>
    </row>
    <row r="97" s="9" customFormat="1" ht="24.96" customHeight="1">
      <c r="A97" s="9"/>
      <c r="B97" s="177"/>
      <c r="C97" s="178"/>
      <c r="D97" s="179" t="s">
        <v>1617</v>
      </c>
      <c r="E97" s="180"/>
      <c r="F97" s="180"/>
      <c r="G97" s="180"/>
      <c r="H97" s="180"/>
      <c r="I97" s="180"/>
      <c r="J97" s="181">
        <f>J120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1618</v>
      </c>
      <c r="E98" s="186"/>
      <c r="F98" s="186"/>
      <c r="G98" s="186"/>
      <c r="H98" s="186"/>
      <c r="I98" s="186"/>
      <c r="J98" s="187">
        <f>J121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122</v>
      </c>
      <c r="E99" s="186"/>
      <c r="F99" s="186"/>
      <c r="G99" s="186"/>
      <c r="H99" s="186"/>
      <c r="I99" s="186"/>
      <c r="J99" s="187">
        <f>J126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123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6.25" customHeight="1">
      <c r="A109" s="36"/>
      <c r="B109" s="37"/>
      <c r="C109" s="38"/>
      <c r="D109" s="38"/>
      <c r="E109" s="172" t="str">
        <f>E7</f>
        <v>Rekonstrukce zdroje vytápění hlavní budovy školy, Obchodní akademie Opava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91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74" t="str">
        <f>E9</f>
        <v xml:space="preserve">003 - Ostatní a vedlejší náklady 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20</v>
      </c>
      <c r="D113" s="38"/>
      <c r="E113" s="38"/>
      <c r="F113" s="25" t="str">
        <f>F12</f>
        <v>Opava</v>
      </c>
      <c r="G113" s="38"/>
      <c r="H113" s="38"/>
      <c r="I113" s="30" t="s">
        <v>22</v>
      </c>
      <c r="J113" s="77" t="str">
        <f>IF(J12="","",J12)</f>
        <v>8. 10. 2024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24</v>
      </c>
      <c r="D115" s="38"/>
      <c r="E115" s="38"/>
      <c r="F115" s="25" t="str">
        <f>E15</f>
        <v xml:space="preserve"> </v>
      </c>
      <c r="G115" s="38"/>
      <c r="H115" s="38"/>
      <c r="I115" s="30" t="s">
        <v>29</v>
      </c>
      <c r="J115" s="34" t="str">
        <f>E21</f>
        <v>ATRIS s.r.o.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27</v>
      </c>
      <c r="D116" s="38"/>
      <c r="E116" s="38"/>
      <c r="F116" s="25" t="str">
        <f>IF(E18="","",E18)</f>
        <v>Vyplň údaj</v>
      </c>
      <c r="G116" s="38"/>
      <c r="H116" s="38"/>
      <c r="I116" s="30" t="s">
        <v>31</v>
      </c>
      <c r="J116" s="34" t="str">
        <f>E24</f>
        <v>Barbora Kyšková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0.32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11" customFormat="1" ht="29.28" customHeight="1">
      <c r="A118" s="189"/>
      <c r="B118" s="190"/>
      <c r="C118" s="191" t="s">
        <v>124</v>
      </c>
      <c r="D118" s="192" t="s">
        <v>58</v>
      </c>
      <c r="E118" s="192" t="s">
        <v>54</v>
      </c>
      <c r="F118" s="192" t="s">
        <v>55</v>
      </c>
      <c r="G118" s="192" t="s">
        <v>125</v>
      </c>
      <c r="H118" s="192" t="s">
        <v>126</v>
      </c>
      <c r="I118" s="192" t="s">
        <v>127</v>
      </c>
      <c r="J118" s="192" t="s">
        <v>95</v>
      </c>
      <c r="K118" s="193" t="s">
        <v>128</v>
      </c>
      <c r="L118" s="194"/>
      <c r="M118" s="98" t="s">
        <v>1</v>
      </c>
      <c r="N118" s="99" t="s">
        <v>37</v>
      </c>
      <c r="O118" s="99" t="s">
        <v>129</v>
      </c>
      <c r="P118" s="99" t="s">
        <v>130</v>
      </c>
      <c r="Q118" s="99" t="s">
        <v>131</v>
      </c>
      <c r="R118" s="99" t="s">
        <v>132</v>
      </c>
      <c r="S118" s="99" t="s">
        <v>133</v>
      </c>
      <c r="T118" s="100" t="s">
        <v>134</v>
      </c>
      <c r="U118" s="189"/>
      <c r="V118" s="189"/>
      <c r="W118" s="189"/>
      <c r="X118" s="189"/>
      <c r="Y118" s="189"/>
      <c r="Z118" s="189"/>
      <c r="AA118" s="189"/>
      <c r="AB118" s="189"/>
      <c r="AC118" s="189"/>
      <c r="AD118" s="189"/>
      <c r="AE118" s="189"/>
    </row>
    <row r="119" s="2" customFormat="1" ht="22.8" customHeight="1">
      <c r="A119" s="36"/>
      <c r="B119" s="37"/>
      <c r="C119" s="105" t="s">
        <v>135</v>
      </c>
      <c r="D119" s="38"/>
      <c r="E119" s="38"/>
      <c r="F119" s="38"/>
      <c r="G119" s="38"/>
      <c r="H119" s="38"/>
      <c r="I119" s="38"/>
      <c r="J119" s="195">
        <f>BK119</f>
        <v>0</v>
      </c>
      <c r="K119" s="38"/>
      <c r="L119" s="42"/>
      <c r="M119" s="101"/>
      <c r="N119" s="196"/>
      <c r="O119" s="102"/>
      <c r="P119" s="197">
        <f>P120</f>
        <v>0</v>
      </c>
      <c r="Q119" s="102"/>
      <c r="R119" s="197">
        <f>R120</f>
        <v>0</v>
      </c>
      <c r="S119" s="102"/>
      <c r="T119" s="198">
        <f>T120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72</v>
      </c>
      <c r="AU119" s="15" t="s">
        <v>97</v>
      </c>
      <c r="BK119" s="199">
        <f>BK120</f>
        <v>0</v>
      </c>
    </row>
    <row r="120" s="12" customFormat="1" ht="25.92" customHeight="1">
      <c r="A120" s="12"/>
      <c r="B120" s="200"/>
      <c r="C120" s="201"/>
      <c r="D120" s="202" t="s">
        <v>72</v>
      </c>
      <c r="E120" s="203" t="s">
        <v>1311</v>
      </c>
      <c r="F120" s="203" t="s">
        <v>1311</v>
      </c>
      <c r="G120" s="201"/>
      <c r="H120" s="201"/>
      <c r="I120" s="204"/>
      <c r="J120" s="205">
        <f>BK120</f>
        <v>0</v>
      </c>
      <c r="K120" s="201"/>
      <c r="L120" s="206"/>
      <c r="M120" s="207"/>
      <c r="N120" s="208"/>
      <c r="O120" s="208"/>
      <c r="P120" s="209">
        <f>P121+P126</f>
        <v>0</v>
      </c>
      <c r="Q120" s="208"/>
      <c r="R120" s="209">
        <f>R121+R126</f>
        <v>0</v>
      </c>
      <c r="S120" s="208"/>
      <c r="T120" s="210">
        <f>T121+T126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167</v>
      </c>
      <c r="AT120" s="212" t="s">
        <v>72</v>
      </c>
      <c r="AU120" s="212" t="s">
        <v>73</v>
      </c>
      <c r="AY120" s="211" t="s">
        <v>138</v>
      </c>
      <c r="BK120" s="213">
        <f>BK121+BK126</f>
        <v>0</v>
      </c>
    </row>
    <row r="121" s="12" customFormat="1" ht="22.8" customHeight="1">
      <c r="A121" s="12"/>
      <c r="B121" s="200"/>
      <c r="C121" s="201"/>
      <c r="D121" s="202" t="s">
        <v>72</v>
      </c>
      <c r="E121" s="214" t="s">
        <v>73</v>
      </c>
      <c r="F121" s="214" t="s">
        <v>1619</v>
      </c>
      <c r="G121" s="201"/>
      <c r="H121" s="201"/>
      <c r="I121" s="204"/>
      <c r="J121" s="215">
        <f>BK121</f>
        <v>0</v>
      </c>
      <c r="K121" s="201"/>
      <c r="L121" s="206"/>
      <c r="M121" s="207"/>
      <c r="N121" s="208"/>
      <c r="O121" s="208"/>
      <c r="P121" s="209">
        <f>SUM(P122:P125)</f>
        <v>0</v>
      </c>
      <c r="Q121" s="208"/>
      <c r="R121" s="209">
        <f>SUM(R122:R125)</f>
        <v>0</v>
      </c>
      <c r="S121" s="208"/>
      <c r="T121" s="210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167</v>
      </c>
      <c r="AT121" s="212" t="s">
        <v>72</v>
      </c>
      <c r="AU121" s="212" t="s">
        <v>81</v>
      </c>
      <c r="AY121" s="211" t="s">
        <v>138</v>
      </c>
      <c r="BK121" s="213">
        <f>SUM(BK122:BK125)</f>
        <v>0</v>
      </c>
    </row>
    <row r="122" s="2" customFormat="1" ht="16.5" customHeight="1">
      <c r="A122" s="36"/>
      <c r="B122" s="37"/>
      <c r="C122" s="216" t="s">
        <v>81</v>
      </c>
      <c r="D122" s="216" t="s">
        <v>141</v>
      </c>
      <c r="E122" s="217" t="s">
        <v>1620</v>
      </c>
      <c r="F122" s="218" t="s">
        <v>1621</v>
      </c>
      <c r="G122" s="219" t="s">
        <v>468</v>
      </c>
      <c r="H122" s="220">
        <v>1</v>
      </c>
      <c r="I122" s="221"/>
      <c r="J122" s="222">
        <f>ROUND(I122*H122,2)</f>
        <v>0</v>
      </c>
      <c r="K122" s="218" t="s">
        <v>1</v>
      </c>
      <c r="L122" s="42"/>
      <c r="M122" s="223" t="s">
        <v>1</v>
      </c>
      <c r="N122" s="224" t="s">
        <v>39</v>
      </c>
      <c r="O122" s="89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7" t="s">
        <v>146</v>
      </c>
      <c r="AT122" s="227" t="s">
        <v>141</v>
      </c>
      <c r="AU122" s="227" t="s">
        <v>83</v>
      </c>
      <c r="AY122" s="15" t="s">
        <v>138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5" t="s">
        <v>83</v>
      </c>
      <c r="BK122" s="228">
        <f>ROUND(I122*H122,2)</f>
        <v>0</v>
      </c>
      <c r="BL122" s="15" t="s">
        <v>146</v>
      </c>
      <c r="BM122" s="227" t="s">
        <v>1622</v>
      </c>
    </row>
    <row r="123" s="2" customFormat="1" ht="16.5" customHeight="1">
      <c r="A123" s="36"/>
      <c r="B123" s="37"/>
      <c r="C123" s="216" t="s">
        <v>83</v>
      </c>
      <c r="D123" s="216" t="s">
        <v>141</v>
      </c>
      <c r="E123" s="217" t="s">
        <v>1623</v>
      </c>
      <c r="F123" s="218" t="s">
        <v>1624</v>
      </c>
      <c r="G123" s="219" t="s">
        <v>468</v>
      </c>
      <c r="H123" s="220">
        <v>1</v>
      </c>
      <c r="I123" s="221"/>
      <c r="J123" s="222">
        <f>ROUND(I123*H123,2)</f>
        <v>0</v>
      </c>
      <c r="K123" s="218" t="s">
        <v>1</v>
      </c>
      <c r="L123" s="42"/>
      <c r="M123" s="223" t="s">
        <v>1</v>
      </c>
      <c r="N123" s="224" t="s">
        <v>39</v>
      </c>
      <c r="O123" s="89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7" t="s">
        <v>146</v>
      </c>
      <c r="AT123" s="227" t="s">
        <v>141</v>
      </c>
      <c r="AU123" s="227" t="s">
        <v>83</v>
      </c>
      <c r="AY123" s="15" t="s">
        <v>138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5" t="s">
        <v>83</v>
      </c>
      <c r="BK123" s="228">
        <f>ROUND(I123*H123,2)</f>
        <v>0</v>
      </c>
      <c r="BL123" s="15" t="s">
        <v>146</v>
      </c>
      <c r="BM123" s="227" t="s">
        <v>1625</v>
      </c>
    </row>
    <row r="124" s="2" customFormat="1" ht="24.15" customHeight="1">
      <c r="A124" s="36"/>
      <c r="B124" s="37"/>
      <c r="C124" s="216" t="s">
        <v>139</v>
      </c>
      <c r="D124" s="216" t="s">
        <v>141</v>
      </c>
      <c r="E124" s="217" t="s">
        <v>1626</v>
      </c>
      <c r="F124" s="218" t="s">
        <v>1627</v>
      </c>
      <c r="G124" s="219" t="s">
        <v>468</v>
      </c>
      <c r="H124" s="220">
        <v>1</v>
      </c>
      <c r="I124" s="221"/>
      <c r="J124" s="222">
        <f>ROUND(I124*H124,2)</f>
        <v>0</v>
      </c>
      <c r="K124" s="218" t="s">
        <v>1</v>
      </c>
      <c r="L124" s="42"/>
      <c r="M124" s="223" t="s">
        <v>1</v>
      </c>
      <c r="N124" s="224" t="s">
        <v>39</v>
      </c>
      <c r="O124" s="89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7" t="s">
        <v>146</v>
      </c>
      <c r="AT124" s="227" t="s">
        <v>141</v>
      </c>
      <c r="AU124" s="227" t="s">
        <v>83</v>
      </c>
      <c r="AY124" s="15" t="s">
        <v>138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5" t="s">
        <v>83</v>
      </c>
      <c r="BK124" s="228">
        <f>ROUND(I124*H124,2)</f>
        <v>0</v>
      </c>
      <c r="BL124" s="15" t="s">
        <v>146</v>
      </c>
      <c r="BM124" s="227" t="s">
        <v>1628</v>
      </c>
    </row>
    <row r="125" s="2" customFormat="1">
      <c r="A125" s="36"/>
      <c r="B125" s="37"/>
      <c r="C125" s="38"/>
      <c r="D125" s="229" t="s">
        <v>148</v>
      </c>
      <c r="E125" s="38"/>
      <c r="F125" s="230" t="s">
        <v>1629</v>
      </c>
      <c r="G125" s="38"/>
      <c r="H125" s="38"/>
      <c r="I125" s="231"/>
      <c r="J125" s="38"/>
      <c r="K125" s="38"/>
      <c r="L125" s="42"/>
      <c r="M125" s="232"/>
      <c r="N125" s="233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148</v>
      </c>
      <c r="AU125" s="15" t="s">
        <v>83</v>
      </c>
    </row>
    <row r="126" s="12" customFormat="1" ht="22.8" customHeight="1">
      <c r="A126" s="12"/>
      <c r="B126" s="200"/>
      <c r="C126" s="201"/>
      <c r="D126" s="202" t="s">
        <v>72</v>
      </c>
      <c r="E126" s="214" t="s">
        <v>1313</v>
      </c>
      <c r="F126" s="214" t="s">
        <v>1314</v>
      </c>
      <c r="G126" s="201"/>
      <c r="H126" s="201"/>
      <c r="I126" s="204"/>
      <c r="J126" s="215">
        <f>BK126</f>
        <v>0</v>
      </c>
      <c r="K126" s="201"/>
      <c r="L126" s="206"/>
      <c r="M126" s="207"/>
      <c r="N126" s="208"/>
      <c r="O126" s="208"/>
      <c r="P126" s="209">
        <f>SUM(P127:P128)</f>
        <v>0</v>
      </c>
      <c r="Q126" s="208"/>
      <c r="R126" s="209">
        <f>SUM(R127:R128)</f>
        <v>0</v>
      </c>
      <c r="S126" s="208"/>
      <c r="T126" s="210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167</v>
      </c>
      <c r="AT126" s="212" t="s">
        <v>72</v>
      </c>
      <c r="AU126" s="212" t="s">
        <v>81</v>
      </c>
      <c r="AY126" s="211" t="s">
        <v>138</v>
      </c>
      <c r="BK126" s="213">
        <f>SUM(BK127:BK128)</f>
        <v>0</v>
      </c>
    </row>
    <row r="127" s="2" customFormat="1" ht="16.5" customHeight="1">
      <c r="A127" s="36"/>
      <c r="B127" s="37"/>
      <c r="C127" s="216" t="s">
        <v>146</v>
      </c>
      <c r="D127" s="216" t="s">
        <v>141</v>
      </c>
      <c r="E127" s="217" t="s">
        <v>1630</v>
      </c>
      <c r="F127" s="218" t="s">
        <v>1631</v>
      </c>
      <c r="G127" s="219" t="s">
        <v>468</v>
      </c>
      <c r="H127" s="220">
        <v>1</v>
      </c>
      <c r="I127" s="221"/>
      <c r="J127" s="222">
        <f>ROUND(I127*H127,2)</f>
        <v>0</v>
      </c>
      <c r="K127" s="218" t="s">
        <v>1632</v>
      </c>
      <c r="L127" s="42"/>
      <c r="M127" s="223" t="s">
        <v>1</v>
      </c>
      <c r="N127" s="224" t="s">
        <v>39</v>
      </c>
      <c r="O127" s="89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7" t="s">
        <v>1318</v>
      </c>
      <c r="AT127" s="227" t="s">
        <v>141</v>
      </c>
      <c r="AU127" s="227" t="s">
        <v>83</v>
      </c>
      <c r="AY127" s="15" t="s">
        <v>138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5" t="s">
        <v>83</v>
      </c>
      <c r="BK127" s="228">
        <f>ROUND(I127*H127,2)</f>
        <v>0</v>
      </c>
      <c r="BL127" s="15" t="s">
        <v>1318</v>
      </c>
      <c r="BM127" s="227" t="s">
        <v>1633</v>
      </c>
    </row>
    <row r="128" s="2" customFormat="1">
      <c r="A128" s="36"/>
      <c r="B128" s="37"/>
      <c r="C128" s="38"/>
      <c r="D128" s="229" t="s">
        <v>148</v>
      </c>
      <c r="E128" s="38"/>
      <c r="F128" s="230" t="s">
        <v>1634</v>
      </c>
      <c r="G128" s="38"/>
      <c r="H128" s="38"/>
      <c r="I128" s="231"/>
      <c r="J128" s="38"/>
      <c r="K128" s="38"/>
      <c r="L128" s="42"/>
      <c r="M128" s="258"/>
      <c r="N128" s="259"/>
      <c r="O128" s="260"/>
      <c r="P128" s="260"/>
      <c r="Q128" s="260"/>
      <c r="R128" s="260"/>
      <c r="S128" s="260"/>
      <c r="T128" s="261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148</v>
      </c>
      <c r="AU128" s="15" t="s">
        <v>83</v>
      </c>
    </row>
    <row r="129" s="2" customFormat="1" ht="6.96" customHeight="1">
      <c r="A129" s="36"/>
      <c r="B129" s="64"/>
      <c r="C129" s="65"/>
      <c r="D129" s="65"/>
      <c r="E129" s="65"/>
      <c r="F129" s="65"/>
      <c r="G129" s="65"/>
      <c r="H129" s="65"/>
      <c r="I129" s="65"/>
      <c r="J129" s="65"/>
      <c r="K129" s="65"/>
      <c r="L129" s="42"/>
      <c r="M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</sheetData>
  <sheetProtection sheet="1" autoFilter="0" formatColumns="0" formatRows="0" objects="1" scenarios="1" spinCount="100000" saltValue="7bUvW2bOT9plZXF/zshsx49vZF/FHP22lLljpLOQGzKKkB1r8pUnRKi1EE648k4i2lLfcBjIerHH/ntnXE9p9g==" hashValue="w2U22CP8JHIWW0+ZF2M+VqQg9Jso+8V5Mjt7H9H3BdxBQGQEBGOMmjaod6f5uvEG3EzURBIY8HlbsA+016SU/A==" algorithmName="SHA-512" password="CC35"/>
  <autoFilter ref="C118:K12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BARBORAKYSK8FBE\barborakyskova</dc:creator>
  <cp:lastModifiedBy>BARBORAKYSK8FBE\barborakyskova</cp:lastModifiedBy>
  <dcterms:created xsi:type="dcterms:W3CDTF">2024-11-15T14:51:31Z</dcterms:created>
  <dcterms:modified xsi:type="dcterms:W3CDTF">2024-11-15T14:51:42Z</dcterms:modified>
</cp:coreProperties>
</file>