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soa-my.sharepoint.com/personal/gavlas_spsoa_cz1/Documents/Dokumenty/Zakázky/2024_11_13 - Pražička/VŘ - II. pokus/"/>
    </mc:Choice>
  </mc:AlternateContent>
  <xr:revisionPtr revIDLastSave="72" documentId="8_{981F286F-E5BE-4444-983F-171AF62B94F8}" xr6:coauthVersionLast="47" xr6:coauthVersionMax="47" xr10:uidLastSave="{688DF0E6-BE78-493A-BD06-6E86CF6DA8C2}"/>
  <bookViews>
    <workbookView xWindow="4155" yWindow="4155" windowWidth="28800" windowHeight="11235" activeTab="1" xr2:uid="{00000000-000D-0000-FFFF-FFFF00000000}"/>
  </bookViews>
  <sheets>
    <sheet name="Souhrn" sheetId="4" r:id="rId1"/>
    <sheet name="Položky" sheetId="3" r:id="rId2"/>
  </sheets>
  <definedNames>
    <definedName name="CelkemDPHVypocet" localSheetId="0">Souhrn!$H$38</definedName>
    <definedName name="CenaCelkem">Souhrn!$G$25</definedName>
    <definedName name="CenaCelkemBezDPH">Souhrn!$G$24</definedName>
    <definedName name="CenaCelkemVypocet" localSheetId="0">Souhrn!$I$38</definedName>
    <definedName name="cisloobjektu" localSheetId="0">Souhrn!#REF!</definedName>
    <definedName name="cisloobjektu">#REF!</definedName>
    <definedName name="CisloRozpoctu">#REF!</definedName>
    <definedName name="CisloStavby" localSheetId="0">Souhrn!$D$2</definedName>
    <definedName name="cislostavby">#REF!</definedName>
    <definedName name="CisloStavebnihoRozpoctu">Souhrn!#REF!</definedName>
    <definedName name="dadresa">Souhrn!$D$10:$G$10</definedName>
    <definedName name="Datum">#REF!</definedName>
    <definedName name="DIČ" localSheetId="0">Souhrn!$I$10</definedName>
    <definedName name="Dil">#REF!</definedName>
    <definedName name="dmisto">Souhrn!$E$11:$G$11</definedName>
    <definedName name="Dodavka">#REF!</definedName>
    <definedName name="Dodavka0">Položky!#REF!</definedName>
    <definedName name="DPHSni">Souhrn!$G$20</definedName>
    <definedName name="DPHZakl">Souhrn!$G$22</definedName>
    <definedName name="dpsc" localSheetId="0">Souhrn!$D$11</definedName>
    <definedName name="HSV">#REF!</definedName>
    <definedName name="HSV0">Položky!#REF!</definedName>
    <definedName name="HZS">#REF!</definedName>
    <definedName name="HZS0">Položky!#REF!</definedName>
    <definedName name="IČO" localSheetId="0">Souhrn!$I$9</definedName>
    <definedName name="JKSO">#REF!</definedName>
    <definedName name="Mena">Souhrn!$J$25</definedName>
    <definedName name="MistoStavby">Souhrn!#REF!</definedName>
    <definedName name="MJ">#REF!</definedName>
    <definedName name="Mont">#REF!</definedName>
    <definedName name="Montaz0">Položky!#REF!</definedName>
    <definedName name="NazevDilu">#REF!</definedName>
    <definedName name="nazevobjektu" localSheetId="0">Souhrn!#REF!</definedName>
    <definedName name="nazevobjektu">#REF!</definedName>
    <definedName name="NazevRozpoctu">#REF!</definedName>
    <definedName name="NazevStavby" localSheetId="0">Souhrn!$E$2</definedName>
    <definedName name="nazevstavby">#REF!</definedName>
    <definedName name="NazevStavebnihoRozpoctu">Souhrn!#REF!</definedName>
    <definedName name="_xlnm.Print_Titles" localSheetId="1">Položky!$1:$6</definedName>
    <definedName name="oadresa">Souhrn!$D$4</definedName>
    <definedName name="Objednatel" localSheetId="0">Souhrn!$D$3</definedName>
    <definedName name="Objednatel">#REF!</definedName>
    <definedName name="Objekt" localSheetId="0">Souhrn!$B$34</definedName>
    <definedName name="_xlnm.Print_Area" localSheetId="1">Položky!$A$1:$F$6</definedName>
    <definedName name="_xlnm.Print_Area" localSheetId="0">Souhrn!$A$1:$J$41</definedName>
    <definedName name="odic" localSheetId="0">Souhrn!$I$4</definedName>
    <definedName name="oico" localSheetId="0">Souhrn!$I$3</definedName>
    <definedName name="omisto" localSheetId="0">Souhrn!$E$5</definedName>
    <definedName name="onazev" localSheetId="0">Souhrn!$D$4</definedName>
    <definedName name="opsc" localSheetId="0">Souhrn!$D$5</definedName>
    <definedName name="padresa">Souhrn!$D$7</definedName>
    <definedName name="pdic">Souhrn!$I$7</definedName>
    <definedName name="pico">Souhrn!$I$6</definedName>
    <definedName name="pmisto">Souhrn!$E$8</definedName>
    <definedName name="PocetMJ" localSheetId="0">#REF!</definedName>
    <definedName name="PocetMJ">#REF!</definedName>
    <definedName name="PoptavkaID">Souhrn!$A$1</definedName>
    <definedName name="Poznamka">#REF!</definedName>
    <definedName name="pPSC">Souhrn!$D$8</definedName>
    <definedName name="Projektant" localSheetId="0">Souhrn!$D$6</definedName>
    <definedName name="Projektant">#REF!</definedName>
    <definedName name="PSV">#REF!</definedName>
    <definedName name="PSV0">Položky!#REF!</definedName>
    <definedName name="SazbaDPH1" localSheetId="0">Souhrn!$E$19</definedName>
    <definedName name="SazbaDPH1">#REF!</definedName>
    <definedName name="SazbaDPH2" localSheetId="0">Souhrn!$E$21</definedName>
    <definedName name="SazbaDPH2">#REF!</definedName>
    <definedName name="SloupecCC" localSheetId="0">#REF!</definedName>
    <definedName name="SloupecCC">Položky!$F$6</definedName>
    <definedName name="SloupecCisloPol" localSheetId="0">#REF!</definedName>
    <definedName name="SloupecCisloPol">Položky!#REF!</definedName>
    <definedName name="SloupecJC" localSheetId="0">#REF!</definedName>
    <definedName name="SloupecJC">Položky!$E$6</definedName>
    <definedName name="SloupecMJ" localSheetId="0">#REF!</definedName>
    <definedName name="SloupecMJ">Položky!$C$6</definedName>
    <definedName name="SloupecMnozstvi" localSheetId="0">#REF!</definedName>
    <definedName name="SloupecMnozstvi">Položky!$D$6</definedName>
    <definedName name="SloupecNazPol" localSheetId="0">#REF!</definedName>
    <definedName name="SloupecNazPol">Položky!$B$6</definedName>
    <definedName name="SloupecPC" localSheetId="0">#REF!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>Souhrn!$D$12</definedName>
    <definedName name="Z_B7E7C763_C459_487D_8ABA_5CFDDFBD5A84_.wvu.Cols" localSheetId="0" hidden="1">Souhrn!$A:$A</definedName>
    <definedName name="Z_B7E7C763_C459_487D_8ABA_5CFDDFBD5A84_.wvu.PrintArea" localSheetId="0" hidden="1">Souhrn!$B$1:$J$32</definedName>
    <definedName name="Zakazka">#REF!</definedName>
    <definedName name="Zaklad22">#REF!</definedName>
    <definedName name="Zaklad5">#REF!</definedName>
    <definedName name="ZakladDPHSni">Souhrn!$G$19</definedName>
    <definedName name="ZakladDPHSniVypocet" localSheetId="0">Souhrn!$F$38</definedName>
    <definedName name="ZakladDPHZakl">Souhrn!$G$21</definedName>
    <definedName name="ZakladDPHZaklVypocet" localSheetId="0">Souhrn!$G$38</definedName>
    <definedName name="ZaObjednatele">Souhrn!$G$30</definedName>
    <definedName name="Zaokrouhleni">Souhrn!$G$23</definedName>
    <definedName name="ZaZhotovitele">Souhrn!$D$30</definedName>
    <definedName name="Zhotovitel" localSheetId="0">Souhrn!$D$9:$G$9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F12" i="3"/>
  <c r="I16" i="4" s="1"/>
  <c r="F11" i="3"/>
  <c r="F10" i="3"/>
  <c r="F9" i="3"/>
  <c r="I14" i="4" s="1"/>
  <c r="I15" i="4"/>
  <c r="B16" i="4"/>
  <c r="D2" i="3"/>
  <c r="G38" i="4"/>
  <c r="G21" i="4" s="1"/>
  <c r="A21" i="4" s="1"/>
  <c r="F38" i="4"/>
  <c r="G24" i="4" s="1"/>
  <c r="H37" i="4"/>
  <c r="I37" i="4" s="1"/>
  <c r="H36" i="4"/>
  <c r="I36" i="4" s="1"/>
  <c r="H35" i="4"/>
  <c r="I35" i="4" s="1"/>
  <c r="I38" i="4" s="1"/>
  <c r="J37" i="4" s="1"/>
  <c r="G34" i="4"/>
  <c r="F34" i="4"/>
  <c r="J24" i="4"/>
  <c r="E22" i="4"/>
  <c r="E20" i="4"/>
  <c r="I17" i="4" l="1"/>
  <c r="H38" i="4"/>
  <c r="G22" i="4"/>
  <c r="A22" i="4"/>
  <c r="J35" i="4"/>
  <c r="J38" i="4" s="1"/>
  <c r="J36" i="4"/>
  <c r="G19" i="4"/>
  <c r="A19" i="4" l="1"/>
  <c r="A20" i="4" l="1"/>
  <c r="G20" i="4"/>
  <c r="A23" i="4" s="1"/>
  <c r="G25" i="4" l="1"/>
  <c r="G23" i="4" s="1"/>
  <c r="A2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9" authorId="0" shapeId="0" xr:uid="{494A0684-D005-488A-8173-900128102165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9" authorId="0" shapeId="0" xr:uid="{EAA25EE2-5EA7-4FD4-AAFA-ABBA6B6AC4B1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0" authorId="0" shapeId="0" xr:uid="{03CA43A0-4C8A-43B5-87E2-1ADBAFA04D35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0" authorId="0" shapeId="0" xr:uid="{38A915FB-1A8B-4E17-B8A3-F4B137E7984D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1" authorId="0" shapeId="0" xr:uid="{C6DC4B58-E7B2-4849-81F1-29C0D64B115D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1" authorId="0" shapeId="0" xr:uid="{43FF93B7-6C5E-4156-B6A0-0334E151D4FB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<sst xmlns="http://schemas.openxmlformats.org/spreadsheetml/2006/main" count="78" uniqueCount="59">
  <si>
    <t>P.č.</t>
  </si>
  <si>
    <t>Název položky</t>
  </si>
  <si>
    <t>MJ</t>
  </si>
  <si>
    <t>množství</t>
  </si>
  <si>
    <t>cena / MJ</t>
  </si>
  <si>
    <t>Díl:</t>
  </si>
  <si>
    <t>ks</t>
  </si>
  <si>
    <t>Cena celkem bez DPH</t>
  </si>
  <si>
    <t>Kavalcovova 1, 792 01 Bruntál</t>
  </si>
  <si>
    <t>Zapojení ,doprava, zaškolení</t>
  </si>
  <si>
    <t>#RTSROZP#</t>
  </si>
  <si>
    <t>Položkový rozpočet dodávky</t>
  </si>
  <si>
    <t>Objednatel:</t>
  </si>
  <si>
    <t>Střední průmyslová škola a Obchodní akademie, Bruntál, příspěvková organizace</t>
  </si>
  <si>
    <t>IČO:</t>
  </si>
  <si>
    <t>kavalcova 814/1</t>
  </si>
  <si>
    <t>DIČ:</t>
  </si>
  <si>
    <t>CZ00601322</t>
  </si>
  <si>
    <t>Bruntál</t>
  </si>
  <si>
    <t>Projektant:</t>
  </si>
  <si>
    <t>Dodavatel:</t>
  </si>
  <si>
    <t>Vypracoval:</t>
  </si>
  <si>
    <t>Rozpis ceny</t>
  </si>
  <si>
    <t>Celkem</t>
  </si>
  <si>
    <t>HSV</t>
  </si>
  <si>
    <t>Rekapitulace daní</t>
  </si>
  <si>
    <t>Základ pro sníženou DPH</t>
  </si>
  <si>
    <t>%</t>
  </si>
  <si>
    <t>Kč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</si>
  <si>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</si>
  <si>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</si>
  <si>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</si>
  <si>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</si>
  <si>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</si>
  <si>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 xml:space="preserve"> Kč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</si>
  <si>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</si>
  <si>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</si>
  <si>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</si>
  <si>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</si>
  <si>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</si>
  <si>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</si>
  <si>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</si>
  <si>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</si>
  <si>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</si>
  <si>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</si>
  <si>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</si>
  <si>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SO 02</t>
  </si>
  <si>
    <t>Architektonicko-stavební řešení</t>
  </si>
  <si>
    <t>m.č. 101,102,104,105,106-107</t>
  </si>
  <si>
    <t>Celkem za stavbu</t>
  </si>
  <si>
    <t>Objednatel</t>
  </si>
  <si>
    <t>Automatická pražička kávy</t>
  </si>
  <si>
    <t>Dodávka automatické pražičky kávy</t>
  </si>
  <si>
    <t>Pražička kávy</t>
  </si>
  <si>
    <t>Příslušenství</t>
  </si>
  <si>
    <t>Vzduchový filtr - příslušenství</t>
  </si>
  <si>
    <t>Destoner - příslušenství</t>
  </si>
  <si>
    <t>Zakázka: Automatická pražička kávy včetgně příslušenství</t>
  </si>
  <si>
    <t>celkem (Kč)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</si>
</sst>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3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sz val="9"/>
      <name val="Arial CE"/>
    </font>
    <font>
      <sz val="8"/>
      <name val="Arial CE"/>
    </font>
    <font>
      <b/>
      <i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charset val="238"/>
    </font>
    <font>
      <sz val="11"/>
      <color theme="1"/>
      <name val="Calibri"/>
      <family val="2"/>
      <scheme val="minor"/>
    </font>
    <font>
      <b/>
      <sz val="13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6" applyNumberFormat="0" applyFill="0" applyAlignment="0" applyProtection="0"/>
    <xf numFmtId="0" fontId="14" fillId="11" borderId="0" applyNumberFormat="0" applyBorder="0" applyAlignment="0" applyProtection="0"/>
    <xf numFmtId="0" fontId="15" fillId="12" borderId="7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1" fillId="4" borderId="11" applyNumberFormat="0" applyFont="0" applyAlignment="0" applyProtection="0"/>
    <xf numFmtId="0" fontId="21" fillId="0" borderId="12" applyNumberFormat="0" applyFill="0" applyAlignment="0" applyProtection="0"/>
    <xf numFmtId="0" fontId="22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7" borderId="13" applyNumberFormat="0" applyAlignment="0" applyProtection="0"/>
    <xf numFmtId="0" fontId="24" fillId="13" borderId="13" applyNumberFormat="0" applyAlignment="0" applyProtection="0"/>
    <xf numFmtId="0" fontId="25" fillId="13" borderId="14" applyNumberFormat="0" applyAlignment="0" applyProtection="0"/>
    <xf numFmtId="0" fontId="26" fillId="0" borderId="0" applyNumberFormat="0" applyFill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34" fillId="0" borderId="0"/>
  </cellStyleXfs>
  <cellXfs count="218">
    <xf numFmtId="0" fontId="0" fillId="0" borderId="0" xfId="0"/>
    <xf numFmtId="0" fontId="6" fillId="0" borderId="0" xfId="1"/>
    <xf numFmtId="0" fontId="6" fillId="0" borderId="0" xfId="1" applyAlignment="1">
      <alignment horizontal="right"/>
    </xf>
    <xf numFmtId="0" fontId="4" fillId="0" borderId="4" xfId="1" applyFont="1" applyBorder="1"/>
    <xf numFmtId="0" fontId="6" fillId="0" borderId="2" xfId="1" applyBorder="1" applyAlignment="1">
      <alignment horizontal="right"/>
    </xf>
    <xf numFmtId="0" fontId="6" fillId="0" borderId="1" xfId="1" applyBorder="1"/>
    <xf numFmtId="0" fontId="6" fillId="0" borderId="2" xfId="1" applyBorder="1" applyAlignment="1">
      <alignment horizontal="center"/>
    </xf>
    <xf numFmtId="4" fontId="9" fillId="0" borderId="5" xfId="1" applyNumberFormat="1" applyFont="1" applyBorder="1" applyAlignment="1">
      <alignment horizontal="right"/>
    </xf>
    <xf numFmtId="0" fontId="10" fillId="18" borderId="4" xfId="1" applyFont="1" applyFill="1" applyBorder="1"/>
    <xf numFmtId="0" fontId="6" fillId="18" borderId="2" xfId="1" applyFill="1" applyBorder="1" applyAlignment="1">
      <alignment horizontal="center"/>
    </xf>
    <xf numFmtId="4" fontId="6" fillId="18" borderId="2" xfId="1" applyNumberFormat="1" applyFill="1" applyBorder="1" applyAlignment="1">
      <alignment horizontal="right"/>
    </xf>
    <xf numFmtId="4" fontId="6" fillId="18" borderId="1" xfId="1" applyNumberFormat="1" applyFill="1" applyBorder="1" applyAlignment="1">
      <alignment horizontal="right"/>
    </xf>
    <xf numFmtId="4" fontId="4" fillId="18" borderId="3" xfId="1" applyNumberFormat="1" applyFont="1" applyFill="1" applyBorder="1"/>
    <xf numFmtId="4" fontId="27" fillId="0" borderId="5" xfId="1" applyNumberFormat="1" applyFont="1" applyBorder="1" applyAlignment="1">
      <alignment horizontal="right"/>
    </xf>
    <xf numFmtId="0" fontId="7" fillId="0" borderId="0" xfId="1" applyFont="1"/>
    <xf numFmtId="0" fontId="5" fillId="0" borderId="5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49" fontId="8" fillId="18" borderId="3" xfId="1" applyNumberFormat="1" applyFont="1" applyFill="1" applyBorder="1"/>
    <xf numFmtId="0" fontId="8" fillId="18" borderId="1" xfId="1" applyFont="1" applyFill="1" applyBorder="1" applyAlignment="1">
      <alignment horizontal="center"/>
    </xf>
    <xf numFmtId="0" fontId="8" fillId="18" borderId="3" xfId="1" applyFont="1" applyFill="1" applyBorder="1" applyAlignment="1">
      <alignment horizontal="center"/>
    </xf>
    <xf numFmtId="0" fontId="6" fillId="18" borderId="3" xfId="1" applyFill="1" applyBorder="1" applyAlignment="1">
      <alignment horizontal="center"/>
    </xf>
    <xf numFmtId="0" fontId="27" fillId="0" borderId="4" xfId="1" applyFont="1" applyBorder="1"/>
    <xf numFmtId="4" fontId="9" fillId="0" borderId="3" xfId="1" applyNumberFormat="1" applyFont="1" applyBorder="1" applyAlignment="1">
      <alignment horizontal="right"/>
    </xf>
    <xf numFmtId="0" fontId="5" fillId="0" borderId="5" xfId="1" applyFont="1" applyBorder="1" applyAlignment="1">
      <alignment vertical="top" wrapText="1"/>
    </xf>
    <xf numFmtId="4" fontId="27" fillId="0" borderId="5" xfId="1" applyNumberFormat="1" applyFont="1" applyBorder="1"/>
    <xf numFmtId="0" fontId="9" fillId="0" borderId="5" xfId="1" applyFont="1" applyBorder="1" applyAlignment="1">
      <alignment vertical="top" wrapText="1"/>
    </xf>
    <xf numFmtId="49" fontId="9" fillId="0" borderId="5" xfId="1" applyNumberFormat="1" applyFont="1" applyBorder="1" applyAlignment="1">
      <alignment horizontal="center" shrinkToFit="1"/>
    </xf>
    <xf numFmtId="49" fontId="27" fillId="0" borderId="5" xfId="1" applyNumberFormat="1" applyFont="1" applyBorder="1" applyAlignment="1">
      <alignment horizontal="center" shrinkToFit="1"/>
    </xf>
    <xf numFmtId="0" fontId="7" fillId="0" borderId="25" xfId="1" applyFont="1" applyBorder="1" applyAlignment="1">
      <alignment horizontal="right"/>
    </xf>
    <xf numFmtId="0" fontId="2" fillId="0" borderId="20" xfId="0" applyFont="1" applyBorder="1" applyAlignment="1">
      <alignment horizontal="left"/>
    </xf>
    <xf numFmtId="0" fontId="6" fillId="0" borderId="21" xfId="1" applyBorder="1"/>
    <xf numFmtId="0" fontId="6" fillId="0" borderId="15" xfId="1" applyBorder="1" applyAlignment="1">
      <alignment horizontal="center"/>
    </xf>
    <xf numFmtId="49" fontId="6" fillId="0" borderId="26" xfId="1" applyNumberFormat="1" applyBorder="1" applyAlignment="1">
      <alignment horizontal="center"/>
    </xf>
    <xf numFmtId="0" fontId="6" fillId="0" borderId="22" xfId="1" applyBorder="1" applyAlignment="1">
      <alignment horizontal="center"/>
    </xf>
    <xf numFmtId="0" fontId="7" fillId="0" borderId="31" xfId="1" applyFont="1" applyBorder="1" applyAlignment="1">
      <alignment horizontal="right"/>
    </xf>
    <xf numFmtId="0" fontId="2" fillId="0" borderId="0" xfId="0" applyFont="1" applyAlignment="1">
      <alignment horizontal="left"/>
    </xf>
    <xf numFmtId="0" fontId="6" fillId="0" borderId="23" xfId="1" applyBorder="1"/>
    <xf numFmtId="0" fontId="6" fillId="0" borderId="30" xfId="1" applyBorder="1"/>
    <xf numFmtId="0" fontId="6" fillId="0" borderId="24" xfId="1" applyBorder="1"/>
    <xf numFmtId="0" fontId="6" fillId="0" borderId="27" xfId="1" applyBorder="1"/>
    <xf numFmtId="0" fontId="1" fillId="0" borderId="15" xfId="43" applyBorder="1"/>
    <xf numFmtId="0" fontId="1" fillId="0" borderId="0" xfId="43"/>
    <xf numFmtId="0" fontId="1" fillId="0" borderId="22" xfId="43" applyBorder="1"/>
    <xf numFmtId="14" fontId="7" fillId="0" borderId="0" xfId="43" applyNumberFormat="1" applyFont="1" applyAlignment="1">
      <alignment horizontal="left"/>
    </xf>
    <xf numFmtId="0" fontId="34" fillId="0" borderId="16" xfId="44" applyBorder="1" applyAlignment="1">
      <alignment horizontal="left" vertical="center" indent="1"/>
    </xf>
    <xf numFmtId="0" fontId="34" fillId="0" borderId="18" xfId="44" applyBorder="1" applyAlignment="1">
      <alignment wrapText="1"/>
    </xf>
    <xf numFmtId="0" fontId="34" fillId="0" borderId="18" xfId="44" applyBorder="1" applyAlignment="1">
      <alignment horizontal="right" vertical="center"/>
    </xf>
    <xf numFmtId="0" fontId="2" fillId="0" borderId="18" xfId="44" applyFont="1" applyBorder="1" applyAlignment="1">
      <alignment horizontal="left" vertical="center"/>
    </xf>
    <xf numFmtId="0" fontId="34" fillId="0" borderId="17" xfId="44" applyBorder="1"/>
    <xf numFmtId="0" fontId="2" fillId="0" borderId="31" xfId="44" applyFont="1" applyBorder="1" applyAlignment="1">
      <alignment horizontal="left" vertical="center" indent="1"/>
    </xf>
    <xf numFmtId="0" fontId="2" fillId="0" borderId="0" xfId="44" applyFont="1" applyAlignment="1">
      <alignment vertical="center" wrapText="1"/>
    </xf>
    <xf numFmtId="0" fontId="34" fillId="0" borderId="0" xfId="44" applyAlignment="1">
      <alignment horizontal="right" vertical="center"/>
    </xf>
    <xf numFmtId="0" fontId="2" fillId="0" borderId="0" xfId="44" applyFont="1" applyAlignment="1">
      <alignment horizontal="left" vertical="center"/>
    </xf>
    <xf numFmtId="0" fontId="34" fillId="0" borderId="30" xfId="44" applyBorder="1"/>
    <xf numFmtId="0" fontId="2" fillId="0" borderId="37" xfId="44" applyFont="1" applyBorder="1" applyAlignment="1">
      <alignment horizontal="left" vertical="center" indent="1"/>
    </xf>
    <xf numFmtId="0" fontId="2" fillId="0" borderId="38" xfId="44" applyFont="1" applyBorder="1" applyAlignment="1">
      <alignment horizontal="right" vertical="center" wrapText="1"/>
    </xf>
    <xf numFmtId="0" fontId="2" fillId="0" borderId="38" xfId="44" applyFont="1" applyBorder="1" applyAlignment="1">
      <alignment horizontal="left" vertical="center" wrapText="1"/>
    </xf>
    <xf numFmtId="0" fontId="34" fillId="0" borderId="38" xfId="44" applyBorder="1" applyAlignment="1">
      <alignment vertical="center"/>
    </xf>
    <xf numFmtId="0" fontId="2" fillId="0" borderId="38" xfId="44" applyFont="1" applyBorder="1" applyAlignment="1">
      <alignment vertical="center"/>
    </xf>
    <xf numFmtId="0" fontId="34" fillId="0" borderId="39" xfId="44" applyBorder="1"/>
    <xf numFmtId="0" fontId="1" fillId="0" borderId="22" xfId="43" applyBorder="1" applyAlignment="1">
      <alignment horizontal="left" vertical="center" indent="1"/>
    </xf>
    <xf numFmtId="0" fontId="1" fillId="0" borderId="0" xfId="43" applyAlignment="1">
      <alignment wrapText="1"/>
    </xf>
    <xf numFmtId="0" fontId="2" fillId="0" borderId="0" xfId="43" applyFont="1" applyAlignment="1">
      <alignment horizontal="left" vertical="center" wrapText="1"/>
    </xf>
    <xf numFmtId="0" fontId="1" fillId="0" borderId="0" xfId="43" applyAlignment="1">
      <alignment horizontal="right" vertical="center"/>
    </xf>
    <xf numFmtId="0" fontId="2" fillId="0" borderId="0" xfId="43" applyFont="1" applyAlignment="1">
      <alignment horizontal="left" vertical="center"/>
    </xf>
    <xf numFmtId="0" fontId="1" fillId="0" borderId="23" xfId="43" applyBorder="1"/>
    <xf numFmtId="0" fontId="1" fillId="0" borderId="40" xfId="43" applyBorder="1" applyAlignment="1">
      <alignment horizontal="left" indent="1"/>
    </xf>
    <xf numFmtId="0" fontId="2" fillId="0" borderId="38" xfId="43" applyFont="1" applyBorder="1" applyAlignment="1">
      <alignment horizontal="right" vertical="center" wrapText="1"/>
    </xf>
    <xf numFmtId="0" fontId="2" fillId="0" borderId="38" xfId="43" applyFont="1" applyBorder="1" applyAlignment="1">
      <alignment horizontal="left" vertical="center" wrapText="1"/>
    </xf>
    <xf numFmtId="0" fontId="1" fillId="0" borderId="38" xfId="43" applyBorder="1" applyAlignment="1">
      <alignment vertical="center" wrapText="1"/>
    </xf>
    <xf numFmtId="0" fontId="1" fillId="0" borderId="38" xfId="43" applyBorder="1" applyAlignment="1">
      <alignment vertical="center"/>
    </xf>
    <xf numFmtId="0" fontId="1" fillId="0" borderId="38" xfId="43" applyBorder="1"/>
    <xf numFmtId="0" fontId="1" fillId="0" borderId="38" xfId="43" applyBorder="1" applyAlignment="1">
      <alignment horizontal="right"/>
    </xf>
    <xf numFmtId="0" fontId="1" fillId="0" borderId="41" xfId="43" applyBorder="1"/>
    <xf numFmtId="0" fontId="2" fillId="20" borderId="0" xfId="43" applyFont="1" applyFill="1" applyAlignment="1" applyProtection="1">
      <alignment horizontal="left" vertical="center"/>
      <protection locked="0"/>
    </xf>
    <xf numFmtId="0" fontId="2" fillId="0" borderId="22" xfId="43" applyFont="1" applyBorder="1" applyAlignment="1">
      <alignment horizontal="left" vertical="center" indent="1"/>
    </xf>
    <xf numFmtId="0" fontId="2" fillId="0" borderId="0" xfId="43" applyFont="1" applyAlignment="1">
      <alignment vertical="center" wrapText="1"/>
    </xf>
    <xf numFmtId="0" fontId="2" fillId="0" borderId="40" xfId="43" applyFont="1" applyBorder="1" applyAlignment="1">
      <alignment horizontal="left" vertical="center" indent="1"/>
    </xf>
    <xf numFmtId="0" fontId="2" fillId="20" borderId="38" xfId="43" applyFont="1" applyFill="1" applyBorder="1" applyAlignment="1" applyProtection="1">
      <alignment horizontal="left" vertical="center" wrapText="1"/>
      <protection locked="0"/>
    </xf>
    <xf numFmtId="0" fontId="1" fillId="0" borderId="38" xfId="43" applyBorder="1" applyAlignment="1">
      <alignment horizontal="right" vertical="center"/>
    </xf>
    <xf numFmtId="0" fontId="2" fillId="0" borderId="38" xfId="43" applyFont="1" applyBorder="1" applyAlignment="1">
      <alignment vertical="center"/>
    </xf>
    <xf numFmtId="0" fontId="1" fillId="0" borderId="35" xfId="43" applyBorder="1" applyAlignment="1">
      <alignment horizontal="left" vertical="top" indent="1"/>
    </xf>
    <xf numFmtId="0" fontId="1" fillId="0" borderId="18" xfId="43" applyBorder="1" applyAlignment="1">
      <alignment vertical="top" wrapText="1"/>
    </xf>
    <xf numFmtId="0" fontId="2" fillId="0" borderId="18" xfId="43" applyFont="1" applyBorder="1" applyAlignment="1">
      <alignment horizontal="left" vertical="top" wrapText="1"/>
    </xf>
    <xf numFmtId="0" fontId="2" fillId="0" borderId="18" xfId="43" applyFont="1" applyBorder="1" applyAlignment="1">
      <alignment vertical="center" wrapText="1"/>
    </xf>
    <xf numFmtId="0" fontId="2" fillId="0" borderId="18" xfId="43" applyFont="1" applyBorder="1" applyAlignment="1">
      <alignment vertical="center"/>
    </xf>
    <xf numFmtId="0" fontId="1" fillId="0" borderId="18" xfId="43" applyBorder="1" applyAlignment="1">
      <alignment horizontal="right" vertical="center"/>
    </xf>
    <xf numFmtId="0" fontId="1" fillId="0" borderId="36" xfId="43" applyBorder="1"/>
    <xf numFmtId="0" fontId="1" fillId="0" borderId="38" xfId="43" applyBorder="1" applyAlignment="1">
      <alignment horizontal="left" wrapText="1"/>
    </xf>
    <xf numFmtId="0" fontId="1" fillId="0" borderId="38" xfId="43" applyBorder="1" applyAlignment="1">
      <alignment wrapText="1"/>
    </xf>
    <xf numFmtId="49" fontId="1" fillId="0" borderId="22" xfId="43" applyNumberFormat="1" applyBorder="1"/>
    <xf numFmtId="0" fontId="1" fillId="0" borderId="42" xfId="43" applyBorder="1" applyAlignment="1">
      <alignment horizontal="left" vertical="center" indent="1"/>
    </xf>
    <xf numFmtId="0" fontId="1" fillId="0" borderId="2" xfId="43" applyBorder="1" applyAlignment="1">
      <alignment horizontal="left" vertical="center" wrapText="1"/>
    </xf>
    <xf numFmtId="0" fontId="1" fillId="0" borderId="2" xfId="43" applyBorder="1" applyAlignment="1">
      <alignment wrapText="1"/>
    </xf>
    <xf numFmtId="0" fontId="2" fillId="0" borderId="42" xfId="43" applyFont="1" applyBorder="1" applyAlignment="1">
      <alignment horizontal="left" vertical="center" indent="1"/>
    </xf>
    <xf numFmtId="0" fontId="2" fillId="0" borderId="2" xfId="43" applyFont="1" applyBorder="1" applyAlignment="1">
      <alignment horizontal="left" vertical="center" wrapText="1"/>
    </xf>
    <xf numFmtId="0" fontId="2" fillId="0" borderId="2" xfId="43" applyFont="1" applyBorder="1" applyAlignment="1">
      <alignment wrapText="1"/>
    </xf>
    <xf numFmtId="0" fontId="1" fillId="0" borderId="42" xfId="43" applyBorder="1" applyAlignment="1">
      <alignment horizontal="left" indent="1"/>
    </xf>
    <xf numFmtId="1" fontId="2" fillId="0" borderId="2" xfId="43" applyNumberFormat="1" applyFont="1" applyBorder="1" applyAlignment="1">
      <alignment horizontal="right" vertical="center" wrapText="1"/>
    </xf>
    <xf numFmtId="0" fontId="1" fillId="0" borderId="2" xfId="43" applyBorder="1" applyAlignment="1">
      <alignment horizontal="left" vertical="center" indent="1"/>
    </xf>
    <xf numFmtId="0" fontId="2" fillId="0" borderId="2" xfId="43" applyFont="1" applyBorder="1" applyAlignment="1">
      <alignment vertical="center"/>
    </xf>
    <xf numFmtId="1" fontId="2" fillId="0" borderId="4" xfId="43" applyNumberFormat="1" applyFont="1" applyBorder="1" applyAlignment="1">
      <alignment horizontal="right" vertical="center" wrapText="1"/>
    </xf>
    <xf numFmtId="164" fontId="29" fillId="0" borderId="43" xfId="43" applyNumberFormat="1" applyFont="1" applyBorder="1" applyAlignment="1">
      <alignment horizontal="left" vertical="center"/>
    </xf>
    <xf numFmtId="0" fontId="1" fillId="0" borderId="40" xfId="43" applyBorder="1" applyAlignment="1">
      <alignment horizontal="left" vertical="center" indent="1"/>
    </xf>
    <xf numFmtId="0" fontId="1" fillId="0" borderId="38" xfId="43" applyBorder="1" applyAlignment="1">
      <alignment horizontal="left" vertical="center" wrapText="1"/>
    </xf>
    <xf numFmtId="1" fontId="2" fillId="0" borderId="37" xfId="43" applyNumberFormat="1" applyFont="1" applyBorder="1" applyAlignment="1">
      <alignment horizontal="right" vertical="center" wrapText="1"/>
    </xf>
    <xf numFmtId="0" fontId="1" fillId="0" borderId="38" xfId="43" applyBorder="1" applyAlignment="1">
      <alignment horizontal="left" vertical="center" indent="1"/>
    </xf>
    <xf numFmtId="164" fontId="29" fillId="0" borderId="41" xfId="43" applyNumberFormat="1" applyFont="1" applyBorder="1" applyAlignment="1">
      <alignment horizontal="left" vertical="center"/>
    </xf>
    <xf numFmtId="0" fontId="1" fillId="0" borderId="0" xfId="43" applyAlignment="1">
      <alignment horizontal="left" vertical="center" wrapText="1"/>
    </xf>
    <xf numFmtId="1" fontId="1" fillId="0" borderId="0" xfId="43" applyNumberFormat="1" applyAlignment="1">
      <alignment horizontal="left" vertical="center" wrapText="1"/>
    </xf>
    <xf numFmtId="4" fontId="1" fillId="0" borderId="0" xfId="43" applyNumberFormat="1" applyAlignment="1">
      <alignment horizontal="left" vertical="center"/>
    </xf>
    <xf numFmtId="164" fontId="29" fillId="0" borderId="23" xfId="43" applyNumberFormat="1" applyFont="1" applyBorder="1" applyAlignment="1">
      <alignment horizontal="left" vertical="center"/>
    </xf>
    <xf numFmtId="0" fontId="3" fillId="19" borderId="44" xfId="43" applyFont="1" applyFill="1" applyBorder="1" applyAlignment="1">
      <alignment horizontal="left" vertical="center" indent="1"/>
    </xf>
    <xf numFmtId="0" fontId="4" fillId="19" borderId="45" xfId="43" applyFont="1" applyFill="1" applyBorder="1" applyAlignment="1">
      <alignment horizontal="left" vertical="center" wrapText="1"/>
    </xf>
    <xf numFmtId="0" fontId="1" fillId="19" borderId="45" xfId="43" applyFill="1" applyBorder="1" applyAlignment="1">
      <alignment horizontal="left" vertical="center" wrapText="1"/>
    </xf>
    <xf numFmtId="4" fontId="3" fillId="19" borderId="45" xfId="43" applyNumberFormat="1" applyFont="1" applyFill="1" applyBorder="1" applyAlignment="1">
      <alignment horizontal="left" vertical="center"/>
    </xf>
    <xf numFmtId="49" fontId="29" fillId="19" borderId="46" xfId="43" applyNumberFormat="1" applyFont="1" applyFill="1" applyBorder="1" applyAlignment="1">
      <alignment horizontal="left" vertical="center"/>
    </xf>
    <xf numFmtId="0" fontId="1" fillId="19" borderId="45" xfId="43" applyFill="1" applyBorder="1" applyAlignment="1">
      <alignment wrapText="1"/>
    </xf>
    <xf numFmtId="0" fontId="1" fillId="19" borderId="45" xfId="43" applyFill="1" applyBorder="1"/>
    <xf numFmtId="0" fontId="1" fillId="0" borderId="23" xfId="43" applyBorder="1" applyAlignment="1">
      <alignment horizontal="right"/>
    </xf>
    <xf numFmtId="0" fontId="1" fillId="0" borderId="22" xfId="43" applyBorder="1" applyAlignment="1">
      <alignment horizontal="right"/>
    </xf>
    <xf numFmtId="0" fontId="1" fillId="0" borderId="0" xfId="43" applyAlignment="1">
      <alignment horizontal="center" vertical="center" wrapText="1"/>
    </xf>
    <xf numFmtId="0" fontId="2" fillId="0" borderId="38" xfId="43" applyFont="1" applyBorder="1" applyAlignment="1">
      <alignment vertical="top" wrapText="1"/>
    </xf>
    <xf numFmtId="0" fontId="1" fillId="0" borderId="0" xfId="43" applyAlignment="1">
      <alignment horizontal="center" vertical="center"/>
    </xf>
    <xf numFmtId="0" fontId="2" fillId="0" borderId="38" xfId="43" applyFont="1" applyBorder="1" applyAlignment="1">
      <alignment vertical="top"/>
    </xf>
    <xf numFmtId="14" fontId="2" fillId="0" borderId="38" xfId="43" applyNumberFormat="1" applyFont="1" applyBorder="1" applyAlignment="1">
      <alignment horizontal="center" vertical="top"/>
    </xf>
    <xf numFmtId="0" fontId="2" fillId="0" borderId="22" xfId="43" applyFont="1" applyBorder="1"/>
    <xf numFmtId="0" fontId="2" fillId="0" borderId="0" xfId="43" applyFont="1" applyAlignment="1">
      <alignment wrapText="1"/>
    </xf>
    <xf numFmtId="0" fontId="2" fillId="0" borderId="0" xfId="43" applyFont="1"/>
    <xf numFmtId="0" fontId="2" fillId="0" borderId="23" xfId="43" applyFont="1" applyBorder="1" applyAlignment="1">
      <alignment horizontal="right"/>
    </xf>
    <xf numFmtId="0" fontId="1" fillId="0" borderId="0" xfId="43" applyAlignment="1">
      <alignment horizontal="center"/>
    </xf>
    <xf numFmtId="0" fontId="1" fillId="0" borderId="26" xfId="43" applyBorder="1"/>
    <xf numFmtId="0" fontId="1" fillId="0" borderId="19" xfId="43" applyBorder="1" applyAlignment="1">
      <alignment wrapText="1"/>
    </xf>
    <xf numFmtId="0" fontId="1" fillId="0" borderId="19" xfId="43" applyBorder="1"/>
    <xf numFmtId="0" fontId="1" fillId="0" borderId="29" xfId="43" applyBorder="1" applyAlignment="1">
      <alignment horizontal="right"/>
    </xf>
    <xf numFmtId="0" fontId="3" fillId="0" borderId="0" xfId="43" applyFont="1" applyAlignment="1">
      <alignment horizontal="left" vertical="center"/>
    </xf>
    <xf numFmtId="0" fontId="32" fillId="0" borderId="0" xfId="43" applyFont="1" applyAlignment="1">
      <alignment horizontal="center" vertical="center" wrapText="1"/>
    </xf>
    <xf numFmtId="0" fontId="32" fillId="0" borderId="0" xfId="43" applyFont="1" applyAlignment="1">
      <alignment horizontal="center" vertical="center" shrinkToFit="1"/>
    </xf>
    <xf numFmtId="0" fontId="32" fillId="0" borderId="0" xfId="43" applyFont="1" applyAlignment="1">
      <alignment horizontal="center" vertical="center"/>
    </xf>
    <xf numFmtId="4" fontId="1" fillId="0" borderId="31" xfId="43" applyNumberFormat="1" applyBorder="1"/>
    <xf numFmtId="4" fontId="30" fillId="21" borderId="4" xfId="43" applyNumberFormat="1" applyFont="1" applyFill="1" applyBorder="1" applyAlignment="1">
      <alignment vertical="center"/>
    </xf>
    <xf numFmtId="4" fontId="30" fillId="21" borderId="2" xfId="43" applyNumberFormat="1" applyFont="1" applyFill="1" applyBorder="1" applyAlignment="1">
      <alignment vertical="center" wrapText="1"/>
    </xf>
    <xf numFmtId="4" fontId="36" fillId="21" borderId="3" xfId="43" applyNumberFormat="1" applyFont="1" applyFill="1" applyBorder="1" applyAlignment="1">
      <alignment horizontal="center" vertical="center" wrapText="1" shrinkToFit="1"/>
    </xf>
    <xf numFmtId="4" fontId="30" fillId="21" borderId="3" xfId="43" applyNumberFormat="1" applyFont="1" applyFill="1" applyBorder="1" applyAlignment="1">
      <alignment horizontal="center" vertical="center" wrapText="1" shrinkToFit="1"/>
    </xf>
    <xf numFmtId="3" fontId="30" fillId="21" borderId="3" xfId="43" applyNumberFormat="1" applyFont="1" applyFill="1" applyBorder="1" applyAlignment="1">
      <alignment horizontal="center" vertical="center" wrapText="1"/>
    </xf>
    <xf numFmtId="4" fontId="1" fillId="0" borderId="4" xfId="43" applyNumberFormat="1" applyBorder="1" applyAlignment="1">
      <alignment vertical="center"/>
    </xf>
    <xf numFmtId="4" fontId="7" fillId="0" borderId="3" xfId="43" applyNumberFormat="1" applyFont="1" applyBorder="1" applyAlignment="1">
      <alignment horizontal="right" vertical="center" wrapText="1" shrinkToFit="1"/>
    </xf>
    <xf numFmtId="4" fontId="7" fillId="0" borderId="3" xfId="43" applyNumberFormat="1" applyFont="1" applyBorder="1" applyAlignment="1">
      <alignment horizontal="right" vertical="center" shrinkToFit="1"/>
    </xf>
    <xf numFmtId="4" fontId="1" fillId="0" borderId="3" xfId="43" applyNumberFormat="1" applyBorder="1" applyAlignment="1">
      <alignment vertical="center" shrinkToFit="1"/>
    </xf>
    <xf numFmtId="3" fontId="1" fillId="0" borderId="3" xfId="43" applyNumberFormat="1" applyBorder="1" applyAlignment="1">
      <alignment vertical="center"/>
    </xf>
    <xf numFmtId="4" fontId="2" fillId="0" borderId="4" xfId="43" applyNumberFormat="1" applyFont="1" applyBorder="1" applyAlignment="1">
      <alignment vertical="center"/>
    </xf>
    <xf numFmtId="4" fontId="2" fillId="0" borderId="3" xfId="43" applyNumberFormat="1" applyFont="1" applyBorder="1" applyAlignment="1">
      <alignment vertical="center" wrapText="1" shrinkToFit="1"/>
    </xf>
    <xf numFmtId="4" fontId="2" fillId="0" borderId="3" xfId="43" applyNumberFormat="1" applyFont="1" applyBorder="1" applyAlignment="1">
      <alignment vertical="center" shrinkToFit="1"/>
    </xf>
    <xf numFmtId="3" fontId="2" fillId="0" borderId="3" xfId="43" applyNumberFormat="1" applyFont="1" applyBorder="1" applyAlignment="1">
      <alignment vertical="center"/>
    </xf>
    <xf numFmtId="4" fontId="1" fillId="0" borderId="4" xfId="43" applyNumberFormat="1" applyBorder="1" applyAlignment="1">
      <alignment horizontal="left" vertical="center"/>
    </xf>
    <xf numFmtId="4" fontId="1" fillId="0" borderId="3" xfId="43" applyNumberFormat="1" applyBorder="1" applyAlignment="1">
      <alignment vertical="center" wrapText="1" shrinkToFit="1"/>
    </xf>
    <xf numFmtId="4" fontId="1" fillId="19" borderId="3" xfId="43" applyNumberFormat="1" applyFill="1" applyBorder="1" applyAlignment="1">
      <alignment vertical="center" wrapText="1" shrinkToFit="1"/>
    </xf>
    <xf numFmtId="4" fontId="1" fillId="19" borderId="3" xfId="43" applyNumberFormat="1" applyFill="1" applyBorder="1" applyAlignment="1">
      <alignment vertical="center" shrinkToFit="1"/>
    </xf>
    <xf numFmtId="3" fontId="1" fillId="19" borderId="3" xfId="43" applyNumberFormat="1" applyFill="1" applyBorder="1" applyAlignment="1">
      <alignment vertical="center"/>
    </xf>
    <xf numFmtId="4" fontId="28" fillId="0" borderId="4" xfId="43" applyNumberFormat="1" applyFont="1" applyBorder="1" applyAlignment="1">
      <alignment horizontal="right" vertical="center" indent="1"/>
    </xf>
    <xf numFmtId="4" fontId="28" fillId="0" borderId="1" xfId="43" applyNumberFormat="1" applyFont="1" applyBorder="1" applyAlignment="1">
      <alignment horizontal="right" vertical="center" indent="1"/>
    </xf>
    <xf numFmtId="0" fontId="2" fillId="0" borderId="25" xfId="0" applyFont="1" applyBorder="1" applyAlignment="1">
      <alignment wrapText="1"/>
    </xf>
    <xf numFmtId="0" fontId="2" fillId="0" borderId="31" xfId="0" applyFont="1" applyBorder="1" applyAlignment="1">
      <alignment wrapText="1"/>
    </xf>
    <xf numFmtId="0" fontId="31" fillId="0" borderId="31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1" fillId="0" borderId="38" xfId="43" applyBorder="1" applyAlignment="1">
      <alignment horizontal="right" indent="1"/>
    </xf>
    <xf numFmtId="0" fontId="1" fillId="0" borderId="41" xfId="43" applyBorder="1" applyAlignment="1">
      <alignment horizontal="right" indent="1"/>
    </xf>
    <xf numFmtId="0" fontId="2" fillId="20" borderId="18" xfId="43" applyFont="1" applyFill="1" applyBorder="1" applyAlignment="1" applyProtection="1">
      <alignment horizontal="left" vertical="center"/>
      <protection locked="0"/>
    </xf>
    <xf numFmtId="0" fontId="2" fillId="20" borderId="0" xfId="43" applyFont="1" applyFill="1" applyAlignment="1" applyProtection="1">
      <alignment horizontal="left" vertical="center"/>
      <protection locked="0"/>
    </xf>
    <xf numFmtId="0" fontId="2" fillId="20" borderId="38" xfId="43" applyFont="1" applyFill="1" applyBorder="1" applyAlignment="1" applyProtection="1">
      <alignment horizontal="left" vertical="center"/>
      <protection locked="0"/>
    </xf>
    <xf numFmtId="1" fontId="1" fillId="0" borderId="38" xfId="43" applyNumberFormat="1" applyBorder="1" applyAlignment="1">
      <alignment horizontal="right" indent="1"/>
    </xf>
    <xf numFmtId="0" fontId="32" fillId="0" borderId="32" xfId="43" applyFont="1" applyBorder="1" applyAlignment="1">
      <alignment horizontal="center" vertical="center"/>
    </xf>
    <xf numFmtId="0" fontId="32" fillId="0" borderId="33" xfId="43" applyFont="1" applyBorder="1" applyAlignment="1">
      <alignment horizontal="center" vertical="center"/>
    </xf>
    <xf numFmtId="0" fontId="32" fillId="0" borderId="34" xfId="43" applyFont="1" applyBorder="1" applyAlignment="1">
      <alignment horizontal="center" vertical="center"/>
    </xf>
    <xf numFmtId="0" fontId="33" fillId="19" borderId="35" xfId="43" applyFont="1" applyFill="1" applyBorder="1" applyAlignment="1">
      <alignment horizontal="center" vertical="center"/>
    </xf>
    <xf numFmtId="0" fontId="33" fillId="19" borderId="18" xfId="43" applyFont="1" applyFill="1" applyBorder="1" applyAlignment="1">
      <alignment horizontal="center" vertical="center"/>
    </xf>
    <xf numFmtId="0" fontId="33" fillId="19" borderId="36" xfId="43" applyFont="1" applyFill="1" applyBorder="1" applyAlignment="1">
      <alignment horizontal="center" vertical="center"/>
    </xf>
    <xf numFmtId="0" fontId="2" fillId="0" borderId="18" xfId="44" applyFont="1" applyBorder="1" applyAlignment="1">
      <alignment horizontal="left" vertical="center" wrapText="1"/>
    </xf>
    <xf numFmtId="0" fontId="34" fillId="0" borderId="18" xfId="44" applyBorder="1" applyAlignment="1">
      <alignment vertical="center" wrapText="1"/>
    </xf>
    <xf numFmtId="0" fontId="2" fillId="0" borderId="0" xfId="44" applyFont="1" applyAlignment="1">
      <alignment horizontal="left" vertical="center" wrapText="1"/>
    </xf>
    <xf numFmtId="0" fontId="34" fillId="0" borderId="0" xfId="44" applyAlignment="1">
      <alignment vertical="center" wrapText="1"/>
    </xf>
    <xf numFmtId="0" fontId="2" fillId="0" borderId="38" xfId="44" applyFont="1" applyBorder="1" applyAlignment="1">
      <alignment vertical="center" wrapText="1"/>
    </xf>
    <xf numFmtId="0" fontId="34" fillId="0" borderId="38" xfId="44" applyBorder="1" applyAlignment="1">
      <alignment vertical="center" wrapText="1"/>
    </xf>
    <xf numFmtId="4" fontId="29" fillId="0" borderId="4" xfId="43" applyNumberFormat="1" applyFont="1" applyBorder="1" applyAlignment="1">
      <alignment vertical="center"/>
    </xf>
    <xf numFmtId="4" fontId="29" fillId="0" borderId="2" xfId="43" applyNumberFormat="1" applyFont="1" applyBorder="1" applyAlignment="1">
      <alignment vertical="center"/>
    </xf>
    <xf numFmtId="4" fontId="29" fillId="0" borderId="37" xfId="43" applyNumberFormat="1" applyFont="1" applyBorder="1" applyAlignment="1">
      <alignment horizontal="right" vertical="center"/>
    </xf>
    <xf numFmtId="4" fontId="29" fillId="0" borderId="38" xfId="43" applyNumberFormat="1" applyFont="1" applyBorder="1" applyAlignment="1">
      <alignment horizontal="right" vertical="center"/>
    </xf>
    <xf numFmtId="4" fontId="29" fillId="0" borderId="18" xfId="43" applyNumberFormat="1" applyFont="1" applyBorder="1" applyAlignment="1">
      <alignment horizontal="right" vertical="center"/>
    </xf>
    <xf numFmtId="2" fontId="35" fillId="19" borderId="45" xfId="43" applyNumberFormat="1" applyFont="1" applyFill="1" applyBorder="1" applyAlignment="1">
      <alignment horizontal="right" vertical="center"/>
    </xf>
    <xf numFmtId="4" fontId="28" fillId="0" borderId="4" xfId="43" applyNumberFormat="1" applyFont="1" applyBorder="1" applyAlignment="1">
      <alignment horizontal="right" vertical="center" indent="1"/>
    </xf>
    <xf numFmtId="4" fontId="28" fillId="0" borderId="1" xfId="43" applyNumberFormat="1" applyFont="1" applyBorder="1" applyAlignment="1">
      <alignment horizontal="right" vertical="center" indent="1"/>
    </xf>
    <xf numFmtId="164" fontId="28" fillId="0" borderId="4" xfId="43" applyNumberFormat="1" applyFont="1" applyBorder="1" applyAlignment="1">
      <alignment horizontal="right" vertical="center" indent="1"/>
    </xf>
    <xf numFmtId="164" fontId="28" fillId="0" borderId="43" xfId="43" applyNumberFormat="1" applyFont="1" applyBorder="1" applyAlignment="1">
      <alignment horizontal="right" vertical="center" indent="1"/>
    </xf>
    <xf numFmtId="4" fontId="1" fillId="19" borderId="4" xfId="43" applyNumberFormat="1" applyFill="1" applyBorder="1" applyAlignment="1">
      <alignment vertical="center"/>
    </xf>
    <xf numFmtId="4" fontId="1" fillId="19" borderId="2" xfId="43" applyNumberFormat="1" applyFill="1" applyBorder="1" applyAlignment="1">
      <alignment vertical="center"/>
    </xf>
    <xf numFmtId="4" fontId="1" fillId="19" borderId="1" xfId="43" applyNumberFormat="1" applyFill="1" applyBorder="1" applyAlignment="1">
      <alignment vertical="center"/>
    </xf>
    <xf numFmtId="0" fontId="2" fillId="0" borderId="38" xfId="43" applyFont="1" applyBorder="1" applyAlignment="1">
      <alignment horizontal="center" vertical="center" wrapText="1"/>
    </xf>
    <xf numFmtId="0" fontId="1" fillId="0" borderId="38" xfId="43" applyBorder="1" applyAlignment="1">
      <alignment horizontal="center" vertical="center" wrapText="1"/>
    </xf>
    <xf numFmtId="0" fontId="2" fillId="0" borderId="38" xfId="43" applyFont="1" applyBorder="1" applyAlignment="1">
      <alignment horizontal="center" vertical="center"/>
    </xf>
    <xf numFmtId="0" fontId="1" fillId="0" borderId="38" xfId="43" applyBorder="1" applyAlignment="1">
      <alignment horizontal="center" vertical="center"/>
    </xf>
    <xf numFmtId="0" fontId="1" fillId="0" borderId="18" xfId="43" applyBorder="1" applyAlignment="1">
      <alignment horizontal="center" wrapText="1"/>
    </xf>
    <xf numFmtId="4" fontId="1" fillId="0" borderId="2" xfId="43" applyNumberFormat="1" applyBorder="1" applyAlignment="1">
      <alignment vertical="center" wrapText="1"/>
    </xf>
    <xf numFmtId="4" fontId="2" fillId="0" borderId="2" xfId="43" applyNumberFormat="1" applyFont="1" applyBorder="1" applyAlignment="1">
      <alignment vertical="center" wrapText="1"/>
    </xf>
    <xf numFmtId="4" fontId="35" fillId="19" borderId="45" xfId="43" applyNumberFormat="1" applyFont="1" applyFill="1" applyBorder="1" applyAlignment="1">
      <alignment horizontal="right" vertical="center"/>
    </xf>
    <xf numFmtId="4" fontId="29" fillId="0" borderId="4" xfId="43" applyNumberFormat="1" applyFont="1" applyBorder="1" applyAlignment="1">
      <alignment horizontal="right" vertical="center" indent="1"/>
    </xf>
    <xf numFmtId="4" fontId="29" fillId="0" borderId="1" xfId="43" applyNumberFormat="1" applyFont="1" applyBorder="1" applyAlignment="1">
      <alignment horizontal="right" vertical="center" indent="1"/>
    </xf>
    <xf numFmtId="164" fontId="29" fillId="0" borderId="4" xfId="43" applyNumberFormat="1" applyFont="1" applyBorder="1" applyAlignment="1">
      <alignment horizontal="right" vertical="center" indent="1"/>
    </xf>
    <xf numFmtId="164" fontId="29" fillId="0" borderId="43" xfId="43" applyNumberFormat="1" applyFont="1" applyBorder="1" applyAlignment="1">
      <alignment horizontal="right" vertical="center" indent="1"/>
    </xf>
    <xf numFmtId="164" fontId="2" fillId="0" borderId="2" xfId="43" applyNumberFormat="1" applyFont="1" applyBorder="1" applyAlignment="1">
      <alignment horizontal="center" vertical="center"/>
    </xf>
    <xf numFmtId="0" fontId="2" fillId="0" borderId="43" xfId="43" applyFont="1" applyBorder="1" applyAlignment="1">
      <alignment horizontal="center" vertical="center"/>
    </xf>
    <xf numFmtId="4" fontId="29" fillId="0" borderId="4" xfId="43" applyNumberFormat="1" applyFont="1" applyBorder="1" applyAlignment="1">
      <alignment horizontal="right" vertical="center"/>
    </xf>
    <xf numFmtId="4" fontId="29" fillId="0" borderId="2" xfId="43" applyNumberFormat="1" applyFont="1" applyBorder="1" applyAlignment="1">
      <alignment horizontal="right" vertical="center"/>
    </xf>
    <xf numFmtId="0" fontId="2" fillId="0" borderId="28" xfId="1" applyFont="1" applyBorder="1" applyAlignment="1">
      <alignment horizontal="center" shrinkToFit="1"/>
    </xf>
    <xf numFmtId="0" fontId="2" fillId="0" borderId="19" xfId="1" applyFont="1" applyBorder="1" applyAlignment="1">
      <alignment horizontal="center" shrinkToFit="1"/>
    </xf>
    <xf numFmtId="0" fontId="2" fillId="0" borderId="29" xfId="1" applyFont="1" applyBorder="1" applyAlignment="1">
      <alignment horizontal="center" shrinkToFit="1"/>
    </xf>
    <xf numFmtId="0" fontId="7" fillId="0" borderId="31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23" xfId="1" applyFont="1" applyBorder="1" applyAlignment="1">
      <alignment horizontal="center"/>
    </xf>
  </cellXfs>
  <cellStyles count="45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2" xfId="43" xr:uid="{3F9980D4-C882-4187-901C-A1931BF10492}"/>
    <cellStyle name="Normální 3" xfId="44" xr:uid="{67A357FD-50BB-411E-9B28-4BDE4ED07068}"/>
    <cellStyle name="normální_POL.XLS" xfId="1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FA86D-2FB0-4142-BA81-2A18D2548931}">
  <sheetPr>
    <tabColor rgb="FF66FF66"/>
  </sheetPr>
  <dimension ref="A1:O40"/>
  <sheetViews>
    <sheetView showGridLines="0" topLeftCell="B5" zoomScaleNormal="100" zoomScaleSheetLayoutView="75" workbookViewId="0">
      <selection activeCell="I14" sqref="I14:J14"/>
    </sheetView>
  </sheetViews>
  <sheetFormatPr defaultColWidth="9" defaultRowHeight="12.75" x14ac:dyDescent="0.2"/>
  <cols>
    <col min="1" max="1" width="8.42578125" style="41" hidden="1" customWidth="1"/>
    <col min="2" max="2" width="13.42578125" style="41" customWidth="1"/>
    <col min="3" max="3" width="7.42578125" style="61" customWidth="1"/>
    <col min="4" max="4" width="13" style="61" customWidth="1"/>
    <col min="5" max="5" width="9.7109375" style="61" customWidth="1"/>
    <col min="6" max="6" width="11.7109375" style="41" customWidth="1"/>
    <col min="7" max="9" width="13" style="41" customWidth="1"/>
    <col min="10" max="10" width="7.5703125" style="41" customWidth="1"/>
    <col min="11" max="11" width="4.28515625" style="41" customWidth="1"/>
    <col min="12" max="15" width="10.7109375" style="41" customWidth="1"/>
    <col min="16" max="16384" width="9" style="41"/>
  </cols>
  <sheetData>
    <row r="1" spans="1:15" ht="33.75" customHeight="1" x14ac:dyDescent="0.2">
      <c r="A1" s="40" t="s">
        <v>10</v>
      </c>
      <c r="B1" s="171" t="s">
        <v>11</v>
      </c>
      <c r="C1" s="172"/>
      <c r="D1" s="172"/>
      <c r="E1" s="172"/>
      <c r="F1" s="172"/>
      <c r="G1" s="172"/>
      <c r="H1" s="172"/>
      <c r="I1" s="172"/>
      <c r="J1" s="173"/>
    </row>
    <row r="2" spans="1:15" ht="36" customHeight="1" x14ac:dyDescent="0.2">
      <c r="A2" s="42"/>
      <c r="B2" s="174" t="s">
        <v>57</v>
      </c>
      <c r="C2" s="175"/>
      <c r="D2" s="175"/>
      <c r="E2" s="175"/>
      <c r="F2" s="175"/>
      <c r="G2" s="175"/>
      <c r="H2" s="175"/>
      <c r="I2" s="175"/>
      <c r="J2" s="176"/>
      <c r="O2" s="43"/>
    </row>
    <row r="3" spans="1:15" ht="24" customHeight="1" x14ac:dyDescent="0.25">
      <c r="A3" s="42"/>
      <c r="B3" s="44" t="s">
        <v>12</v>
      </c>
      <c r="C3" s="45"/>
      <c r="D3" s="177" t="s">
        <v>13</v>
      </c>
      <c r="E3" s="178"/>
      <c r="F3" s="178"/>
      <c r="G3" s="178"/>
      <c r="H3" s="46" t="s">
        <v>14</v>
      </c>
      <c r="I3" s="47">
        <v>601322</v>
      </c>
      <c r="J3" s="48"/>
    </row>
    <row r="4" spans="1:15" ht="15.75" customHeight="1" x14ac:dyDescent="0.25">
      <c r="A4" s="42"/>
      <c r="B4" s="49"/>
      <c r="C4" s="50"/>
      <c r="D4" s="179" t="s">
        <v>15</v>
      </c>
      <c r="E4" s="180"/>
      <c r="F4" s="180"/>
      <c r="G4" s="180"/>
      <c r="H4" s="51" t="s">
        <v>16</v>
      </c>
      <c r="I4" s="52" t="s">
        <v>17</v>
      </c>
      <c r="J4" s="53"/>
    </row>
    <row r="5" spans="1:15" ht="15.75" customHeight="1" x14ac:dyDescent="0.25">
      <c r="A5" s="42"/>
      <c r="B5" s="54"/>
      <c r="C5" s="55"/>
      <c r="D5" s="56">
        <v>79201</v>
      </c>
      <c r="E5" s="181" t="s">
        <v>18</v>
      </c>
      <c r="F5" s="182"/>
      <c r="G5" s="182"/>
      <c r="H5" s="57"/>
      <c r="I5" s="58"/>
      <c r="J5" s="59"/>
    </row>
    <row r="6" spans="1:15" ht="24" hidden="1" customHeight="1" x14ac:dyDescent="0.2">
      <c r="A6" s="42"/>
      <c r="B6" s="60" t="s">
        <v>19</v>
      </c>
      <c r="D6" s="62"/>
      <c r="H6" s="63" t="s">
        <v>14</v>
      </c>
      <c r="I6" s="64"/>
      <c r="J6" s="65"/>
    </row>
    <row r="7" spans="1:15" ht="15.75" hidden="1" customHeight="1" x14ac:dyDescent="0.2">
      <c r="A7" s="42"/>
      <c r="B7" s="42"/>
      <c r="D7" s="62"/>
      <c r="H7" s="63" t="s">
        <v>16</v>
      </c>
      <c r="I7" s="64"/>
      <c r="J7" s="65"/>
    </row>
    <row r="8" spans="1:15" ht="15.75" hidden="1" customHeight="1" x14ac:dyDescent="0.2">
      <c r="A8" s="42"/>
      <c r="B8" s="66"/>
      <c r="C8" s="67"/>
      <c r="D8" s="68"/>
      <c r="E8" s="69"/>
      <c r="F8" s="70"/>
      <c r="G8" s="71"/>
      <c r="H8" s="71"/>
      <c r="I8" s="72"/>
      <c r="J8" s="73"/>
    </row>
    <row r="9" spans="1:15" ht="24" customHeight="1" x14ac:dyDescent="0.2">
      <c r="A9" s="42"/>
      <c r="B9" s="60" t="s">
        <v>20</v>
      </c>
      <c r="D9" s="167"/>
      <c r="E9" s="167"/>
      <c r="F9" s="167"/>
      <c r="G9" s="167"/>
      <c r="H9" s="63" t="s">
        <v>14</v>
      </c>
      <c r="I9" s="74"/>
      <c r="J9" s="65"/>
    </row>
    <row r="10" spans="1:15" ht="15.75" customHeight="1" x14ac:dyDescent="0.2">
      <c r="A10" s="42"/>
      <c r="B10" s="75"/>
      <c r="C10" s="76"/>
      <c r="D10" s="168"/>
      <c r="E10" s="168"/>
      <c r="F10" s="168"/>
      <c r="G10" s="168"/>
      <c r="H10" s="63" t="s">
        <v>16</v>
      </c>
      <c r="I10" s="74"/>
      <c r="J10" s="65"/>
    </row>
    <row r="11" spans="1:15" ht="15.75" customHeight="1" x14ac:dyDescent="0.2">
      <c r="A11" s="42"/>
      <c r="B11" s="77"/>
      <c r="C11" s="67"/>
      <c r="D11" s="78"/>
      <c r="E11" s="169"/>
      <c r="F11" s="169"/>
      <c r="G11" s="169"/>
      <c r="H11" s="79"/>
      <c r="I11" s="80"/>
      <c r="J11" s="73"/>
    </row>
    <row r="12" spans="1:15" ht="24" customHeight="1" x14ac:dyDescent="0.2">
      <c r="A12" s="42"/>
      <c r="B12" s="81" t="s">
        <v>21</v>
      </c>
      <c r="C12" s="82"/>
      <c r="D12" s="83"/>
      <c r="E12" s="84"/>
      <c r="F12" s="85"/>
      <c r="G12" s="85"/>
      <c r="H12" s="86"/>
      <c r="I12" s="85"/>
      <c r="J12" s="87"/>
    </row>
    <row r="13" spans="1:15" ht="32.25" customHeight="1" x14ac:dyDescent="0.2">
      <c r="A13" s="42"/>
      <c r="B13" s="66" t="s">
        <v>22</v>
      </c>
      <c r="C13" s="88"/>
      <c r="D13" s="89"/>
      <c r="E13" s="170"/>
      <c r="F13" s="170"/>
      <c r="G13" s="165"/>
      <c r="H13" s="165"/>
      <c r="I13" s="165" t="s">
        <v>23</v>
      </c>
      <c r="J13" s="166"/>
    </row>
    <row r="14" spans="1:15" ht="23.25" customHeight="1" x14ac:dyDescent="0.2">
      <c r="A14" s="90" t="s">
        <v>24</v>
      </c>
      <c r="B14" s="91" t="s">
        <v>53</v>
      </c>
      <c r="C14" s="92"/>
      <c r="D14" s="93"/>
      <c r="E14" s="189"/>
      <c r="F14" s="190"/>
      <c r="G14" s="189"/>
      <c r="H14" s="190"/>
      <c r="I14" s="191">
        <f>Položky!F9</f>
        <v>0</v>
      </c>
      <c r="J14" s="192"/>
    </row>
    <row r="15" spans="1:15" ht="23.25" customHeight="1" x14ac:dyDescent="0.2">
      <c r="A15" s="90"/>
      <c r="B15" s="91" t="s">
        <v>54</v>
      </c>
      <c r="C15" s="92"/>
      <c r="D15" s="93"/>
      <c r="E15" s="159"/>
      <c r="F15" s="160"/>
      <c r="G15" s="159"/>
      <c r="H15" s="160"/>
      <c r="I15" s="191">
        <f>Položky!F10+Položky!F11</f>
        <v>0</v>
      </c>
      <c r="J15" s="192"/>
    </row>
    <row r="16" spans="1:15" ht="23.25" customHeight="1" x14ac:dyDescent="0.2">
      <c r="A16" s="90"/>
      <c r="B16" s="91" t="str">
        <f>Položky!B12</f>
        <v>Zapojení ,doprava, zaškolení</v>
      </c>
      <c r="C16" s="92"/>
      <c r="D16" s="93"/>
      <c r="E16" s="159"/>
      <c r="F16" s="160"/>
      <c r="G16" s="159"/>
      <c r="H16" s="160"/>
      <c r="I16" s="191">
        <f>Položky!F12</f>
        <v>0</v>
      </c>
      <c r="J16" s="192"/>
    </row>
    <row r="17" spans="1:10" ht="23.25" customHeight="1" x14ac:dyDescent="0.2">
      <c r="A17" s="42"/>
      <c r="B17" s="94" t="s">
        <v>23</v>
      </c>
      <c r="C17" s="95"/>
      <c r="D17" s="96"/>
      <c r="E17" s="204"/>
      <c r="F17" s="205"/>
      <c r="G17" s="204"/>
      <c r="H17" s="205"/>
      <c r="I17" s="206">
        <f>SUM(I14:J16)</f>
        <v>0</v>
      </c>
      <c r="J17" s="207"/>
    </row>
    <row r="18" spans="1:10" ht="33" customHeight="1" x14ac:dyDescent="0.2">
      <c r="A18" s="42"/>
      <c r="B18" s="97" t="s">
        <v>25</v>
      </c>
      <c r="C18" s="92"/>
      <c r="D18" s="93"/>
      <c r="E18" s="98"/>
      <c r="F18" s="99"/>
      <c r="G18" s="100"/>
      <c r="H18" s="100"/>
      <c r="I18" s="208"/>
      <c r="J18" s="209"/>
    </row>
    <row r="19" spans="1:10" ht="23.25" customHeight="1" x14ac:dyDescent="0.2">
      <c r="A19" s="42">
        <f>ZakladDPHSni*SazbaDPH1/100</f>
        <v>0</v>
      </c>
      <c r="B19" s="91" t="s">
        <v>26</v>
      </c>
      <c r="C19" s="92"/>
      <c r="D19" s="93"/>
      <c r="E19" s="101">
        <v>12</v>
      </c>
      <c r="F19" s="99" t="s">
        <v>27</v>
      </c>
      <c r="G19" s="183">
        <f>ZakladDPHSniVypocet</f>
        <v>0</v>
      </c>
      <c r="H19" s="184"/>
      <c r="I19" s="184"/>
      <c r="J19" s="102" t="s">
        <v>28</v>
      </c>
    </row>
    <row r="20" spans="1:10" ht="23.25" customHeight="1" x14ac:dyDescent="0.2">
      <c r="A20" s="42">
        <f>(A19-INT(A19))*100</f>
        <v>0</v>
      </c>
      <c r="B20" s="91" t="s">
        <v>29</v>
      </c>
      <c r="C20" s="92"/>
      <c r="D20" s="93"/>
      <c r="E20" s="101">
        <f>SazbaDPH1</f>
        <v>12</v>
      </c>
      <c r="F20" s="99" t="s">
        <v>27</v>
      </c>
      <c r="G20" s="210">
        <f>A19</f>
        <v>0</v>
      </c>
      <c r="H20" s="211"/>
      <c r="I20" s="211"/>
      <c r="J20" s="102" t="s">
        <v>28</v>
      </c>
    </row>
    <row r="21" spans="1:10" ht="23.25" customHeight="1" x14ac:dyDescent="0.2">
      <c r="A21" s="42">
        <f>ZakladDPHZakl*SazbaDPH2/100</f>
        <v>0</v>
      </c>
      <c r="B21" s="91" t="s">
        <v>30</v>
      </c>
      <c r="C21" s="92"/>
      <c r="D21" s="93"/>
      <c r="E21" s="101">
        <v>21</v>
      </c>
      <c r="F21" s="99" t="s">
        <v>27</v>
      </c>
      <c r="G21" s="183">
        <f>ZakladDPHZaklVypocet</f>
        <v>0</v>
      </c>
      <c r="H21" s="184"/>
      <c r="I21" s="184"/>
      <c r="J21" s="102" t="s">
        <v>28</v>
      </c>
    </row>
    <row r="22" spans="1:10" ht="23.25" customHeight="1" x14ac:dyDescent="0.2">
      <c r="A22" s="42">
        <f>(A21-INT(A21))*100</f>
        <v>0</v>
      </c>
      <c r="B22" s="103" t="s">
        <v>31</v>
      </c>
      <c r="C22" s="104"/>
      <c r="D22" s="89"/>
      <c r="E22" s="105">
        <f>SazbaDPH2</f>
        <v>21</v>
      </c>
      <c r="F22" s="106" t="s">
        <v>27</v>
      </c>
      <c r="G22" s="185">
        <f>A21</f>
        <v>0</v>
      </c>
      <c r="H22" s="186"/>
      <c r="I22" s="186"/>
      <c r="J22" s="107" t="s">
        <v>28</v>
      </c>
    </row>
    <row r="23" spans="1:10" ht="23.25" customHeight="1" thickBot="1" x14ac:dyDescent="0.25">
      <c r="A23" s="42">
        <f>ZakladDPHSni+DPHSni+ZakladDPHZakl+DPHZakl</f>
        <v>0</v>
      </c>
      <c r="B23" s="60" t="s">
        <v>32</v>
      </c>
      <c r="C23" s="108"/>
      <c r="D23" s="109"/>
      <c r="E23" s="108"/>
      <c r="F23" s="110"/>
      <c r="G23" s="187">
        <f>CenaCelkem-(ZakladDPHSni+DPHSni+ZakladDPHZakl+DPHZakl)</f>
        <v>0</v>
      </c>
      <c r="H23" s="187"/>
      <c r="I23" s="187"/>
      <c r="J23" s="111" t="s">
        <v>28</v>
      </c>
    </row>
    <row r="24" spans="1:10" ht="27.75" hidden="1" customHeight="1" thickBot="1" x14ac:dyDescent="0.25">
      <c r="A24" s="42"/>
      <c r="B24" s="112" t="s">
        <v>7</v>
      </c>
      <c r="C24" s="113"/>
      <c r="D24" s="113"/>
      <c r="E24" s="114"/>
      <c r="F24" s="115"/>
      <c r="G24" s="188">
        <f>ZakladDPHSniVypocet+ZakladDPHZaklVypocet</f>
        <v>0</v>
      </c>
      <c r="H24" s="188"/>
      <c r="I24" s="188"/>
      <c r="J24" s="116" t="str">
        <f t="shared" ref="J24" si="0">Mena</f>
        <v xml:space="preserve"> Kč</v>
      </c>
    </row>
    <row r="25" spans="1:10" ht="27.75" customHeight="1" thickBot="1" x14ac:dyDescent="0.25">
      <c r="A25" s="42">
        <f>(A23-INT(A23))*100</f>
        <v>0</v>
      </c>
      <c r="B25" s="112" t="s">
        <v>33</v>
      </c>
      <c r="C25" s="117"/>
      <c r="D25" s="117"/>
      <c r="E25" s="117"/>
      <c r="F25" s="118"/>
      <c r="G25" s="203">
        <f>A23</f>
        <v>0</v>
      </c>
      <c r="H25" s="203"/>
      <c r="I25" s="203"/>
      <c r="J25" s="116" t="s">
        <v>34</v>
      </c>
    </row>
    <row r="26" spans="1:10" ht="12.75" customHeight="1" x14ac:dyDescent="0.2">
      <c r="A26" s="42"/>
      <c r="B26" s="42"/>
      <c r="J26" s="119"/>
    </row>
    <row r="27" spans="1:10" ht="30" customHeight="1" x14ac:dyDescent="0.2">
      <c r="A27" s="42"/>
      <c r="B27" s="42"/>
      <c r="J27" s="119"/>
    </row>
    <row r="28" spans="1:10" ht="18.75" customHeight="1" x14ac:dyDescent="0.2">
      <c r="A28" s="42"/>
      <c r="B28" s="120"/>
      <c r="C28" s="121" t="s">
        <v>35</v>
      </c>
      <c r="D28" s="122"/>
      <c r="E28" s="122"/>
      <c r="F28" s="123" t="s">
        <v>36</v>
      </c>
      <c r="G28" s="124"/>
      <c r="H28" s="125"/>
      <c r="I28" s="124"/>
      <c r="J28" s="119"/>
    </row>
    <row r="29" spans="1:10" ht="47.25" customHeight="1" x14ac:dyDescent="0.2">
      <c r="A29" s="42"/>
      <c r="B29" s="42"/>
      <c r="J29" s="119"/>
    </row>
    <row r="30" spans="1:10" s="128" customFormat="1" ht="18.75" customHeight="1" x14ac:dyDescent="0.2">
      <c r="A30" s="126"/>
      <c r="B30" s="126"/>
      <c r="C30" s="127"/>
      <c r="D30" s="196"/>
      <c r="E30" s="197"/>
      <c r="G30" s="198"/>
      <c r="H30" s="199"/>
      <c r="I30" s="199"/>
      <c r="J30" s="129"/>
    </row>
    <row r="31" spans="1:10" ht="12.75" customHeight="1" x14ac:dyDescent="0.2">
      <c r="A31" s="42"/>
      <c r="B31" s="42"/>
      <c r="D31" s="200" t="s">
        <v>37</v>
      </c>
      <c r="E31" s="200"/>
      <c r="H31" s="130" t="s">
        <v>38</v>
      </c>
      <c r="J31" s="119"/>
    </row>
    <row r="32" spans="1:10" ht="13.5" customHeight="1" thickBot="1" x14ac:dyDescent="0.25">
      <c r="A32" s="131"/>
      <c r="B32" s="131"/>
      <c r="C32" s="132"/>
      <c r="D32" s="132"/>
      <c r="E32" s="132"/>
      <c r="F32" s="133"/>
      <c r="G32" s="133"/>
      <c r="H32" s="133"/>
      <c r="I32" s="133"/>
      <c r="J32" s="134"/>
    </row>
    <row r="33" spans="1:10" ht="27" hidden="1" customHeight="1" x14ac:dyDescent="0.2">
      <c r="B33" s="135" t="s">
        <v>39</v>
      </c>
      <c r="C33" s="136"/>
      <c r="D33" s="136"/>
      <c r="E33" s="136"/>
      <c r="F33" s="137"/>
      <c r="G33" s="137"/>
      <c r="H33" s="137"/>
      <c r="I33" s="137"/>
      <c r="J33" s="138"/>
    </row>
    <row r="34" spans="1:10" ht="25.5" hidden="1" customHeight="1" x14ac:dyDescent="0.2">
      <c r="A34" s="139" t="s">
        <v>40</v>
      </c>
      <c r="B34" s="140" t="s">
        <v>41</v>
      </c>
      <c r="C34" s="141" t="s">
        <v>42</v>
      </c>
      <c r="D34" s="141"/>
      <c r="E34" s="141"/>
      <c r="F34" s="142" t="str">
        <f>B19</f>
        <v>Základ pro sníženou DPH</v>
      </c>
      <c r="G34" s="142" t="str">
        <f>B21</f>
        <v>Základ pro základní DPH</v>
      </c>
      <c r="H34" s="143" t="s">
        <v>43</v>
      </c>
      <c r="I34" s="143" t="s">
        <v>44</v>
      </c>
      <c r="J34" s="144" t="s">
        <v>27</v>
      </c>
    </row>
    <row r="35" spans="1:10" ht="25.5" hidden="1" customHeight="1" x14ac:dyDescent="0.2">
      <c r="A35" s="139">
        <v>1</v>
      </c>
      <c r="B35" s="145" t="s">
        <v>45</v>
      </c>
      <c r="C35" s="201"/>
      <c r="D35" s="201"/>
      <c r="E35" s="201"/>
      <c r="F35" s="146">
        <v>0</v>
      </c>
      <c r="G35" s="147">
        <v>0</v>
      </c>
      <c r="H35" s="148">
        <f>(F35*SazbaDPH1/100)+(G35*SazbaDPH2/100)</f>
        <v>0</v>
      </c>
      <c r="I35" s="148">
        <f>F35+G35+H35</f>
        <v>0</v>
      </c>
      <c r="J35" s="149" t="str">
        <f>IF(_xlfn.SINGLE(CenaCelkemVypocet)=0,"",I35/_xlfn.SINGLE(CenaCelkemVypocet)*100)</f>
        <v/>
      </c>
    </row>
    <row r="36" spans="1:10" ht="25.5" hidden="1" customHeight="1" x14ac:dyDescent="0.2">
      <c r="A36" s="139">
        <v>2</v>
      </c>
      <c r="B36" s="150" t="s">
        <v>46</v>
      </c>
      <c r="C36" s="202" t="s">
        <v>47</v>
      </c>
      <c r="D36" s="202"/>
      <c r="E36" s="202"/>
      <c r="F36" s="151">
        <v>0</v>
      </c>
      <c r="G36" s="152">
        <v>0</v>
      </c>
      <c r="H36" s="152">
        <f>(F36*SazbaDPH1/100)+(G36*SazbaDPH2/100)</f>
        <v>0</v>
      </c>
      <c r="I36" s="152">
        <f>F36+G36+H36</f>
        <v>0</v>
      </c>
      <c r="J36" s="153" t="str">
        <f>IF(_xlfn.SINGLE(CenaCelkemVypocet)=0,"",I36/_xlfn.SINGLE(CenaCelkemVypocet)*100)</f>
        <v/>
      </c>
    </row>
    <row r="37" spans="1:10" ht="25.5" hidden="1" customHeight="1" x14ac:dyDescent="0.2">
      <c r="A37" s="139">
        <v>3</v>
      </c>
      <c r="B37" s="154" t="s">
        <v>46</v>
      </c>
      <c r="C37" s="201" t="s">
        <v>48</v>
      </c>
      <c r="D37" s="201"/>
      <c r="E37" s="201"/>
      <c r="F37" s="155">
        <v>0</v>
      </c>
      <c r="G37" s="148">
        <v>0</v>
      </c>
      <c r="H37" s="148">
        <f>(F37*SazbaDPH1/100)+(G37*SazbaDPH2/100)</f>
        <v>0</v>
      </c>
      <c r="I37" s="148">
        <f>F37+G37+H37</f>
        <v>0</v>
      </c>
      <c r="J37" s="149" t="str">
        <f>IF(_xlfn.SINGLE(CenaCelkemVypocet)=0,"",I37/_xlfn.SINGLE(CenaCelkemVypocet)*100)</f>
        <v/>
      </c>
    </row>
    <row r="38" spans="1:10" ht="25.5" hidden="1" customHeight="1" x14ac:dyDescent="0.2">
      <c r="A38" s="139"/>
      <c r="B38" s="193" t="s">
        <v>49</v>
      </c>
      <c r="C38" s="194"/>
      <c r="D38" s="194"/>
      <c r="E38" s="195"/>
      <c r="F38" s="156">
        <f>SUMIF(A35:A37,"=1",F35:F37)</f>
        <v>0</v>
      </c>
      <c r="G38" s="157">
        <f>SUMIF(A35:A37,"=1",G35:G37)</f>
        <v>0</v>
      </c>
      <c r="H38" s="157">
        <f>SUMIF(A35:A37,"=1",H35:H37)</f>
        <v>0</v>
      </c>
      <c r="I38" s="157">
        <f>SUMIF(A35:A37,"=1",I35:I37)</f>
        <v>0</v>
      </c>
      <c r="J38" s="158">
        <f>SUMIF(A35:A37,"=1",J35:J37)</f>
        <v>0</v>
      </c>
    </row>
    <row r="40" spans="1:10" x14ac:dyDescent="0.2">
      <c r="C40" s="41"/>
      <c r="D40" s="41"/>
      <c r="E40" s="41"/>
    </row>
  </sheetData>
  <mergeCells count="34">
    <mergeCell ref="G25:I25"/>
    <mergeCell ref="E17:F17"/>
    <mergeCell ref="G17:H17"/>
    <mergeCell ref="I17:J17"/>
    <mergeCell ref="I18:J18"/>
    <mergeCell ref="G19:I19"/>
    <mergeCell ref="G20:I20"/>
    <mergeCell ref="B38:E38"/>
    <mergeCell ref="D30:E30"/>
    <mergeCell ref="G30:I30"/>
    <mergeCell ref="D31:E31"/>
    <mergeCell ref="C35:E35"/>
    <mergeCell ref="C36:E36"/>
    <mergeCell ref="C37:E37"/>
    <mergeCell ref="G21:I21"/>
    <mergeCell ref="G22:I22"/>
    <mergeCell ref="G23:I23"/>
    <mergeCell ref="G24:I24"/>
    <mergeCell ref="E14:F14"/>
    <mergeCell ref="G14:H14"/>
    <mergeCell ref="I14:J14"/>
    <mergeCell ref="I15:J15"/>
    <mergeCell ref="I16:J16"/>
    <mergeCell ref="B1:J1"/>
    <mergeCell ref="B2:J2"/>
    <mergeCell ref="D3:G3"/>
    <mergeCell ref="D4:G4"/>
    <mergeCell ref="E5:G5"/>
    <mergeCell ref="I13:J13"/>
    <mergeCell ref="D9:G9"/>
    <mergeCell ref="D10:G10"/>
    <mergeCell ref="E11:G11"/>
    <mergeCell ref="E13:F13"/>
    <mergeCell ref="G13:H1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F13"/>
  <sheetViews>
    <sheetView showGridLines="0" showZeros="0" tabSelected="1" zoomScaleNormal="100" workbookViewId="0">
      <selection activeCell="K13" sqref="K13"/>
    </sheetView>
  </sheetViews>
  <sheetFormatPr defaultRowHeight="12.75" x14ac:dyDescent="0.2"/>
  <cols>
    <col min="1" max="1" width="9.85546875" style="1" bestFit="1" customWidth="1"/>
    <col min="2" max="2" width="40.42578125" style="1" customWidth="1"/>
    <col min="3" max="3" width="5.5703125" style="1" customWidth="1"/>
    <col min="4" max="4" width="13.7109375" style="2" customWidth="1"/>
    <col min="5" max="5" width="17.28515625" style="1" customWidth="1"/>
    <col min="6" max="6" width="17.85546875" style="1" bestFit="1" customWidth="1"/>
    <col min="7" max="10" width="9.140625" style="1"/>
    <col min="11" max="11" width="75.42578125" style="1" customWidth="1"/>
    <col min="12" max="12" width="45.28515625" style="1" customWidth="1"/>
    <col min="13" max="16384" width="9.140625" style="1"/>
  </cols>
  <sheetData>
    <row r="1" spans="1:6" ht="38.25" x14ac:dyDescent="0.2">
      <c r="A1" s="31" t="s">
        <v>50</v>
      </c>
      <c r="B1" s="161" t="s">
        <v>13</v>
      </c>
      <c r="C1" s="38"/>
      <c r="D1" s="28"/>
      <c r="E1" s="29"/>
      <c r="F1" s="30"/>
    </row>
    <row r="2" spans="1:6" x14ac:dyDescent="0.2">
      <c r="A2" s="33"/>
      <c r="B2" s="162" t="s">
        <v>8</v>
      </c>
      <c r="C2" s="37"/>
      <c r="D2" s="215" t="str">
        <f>Souhrn!B2</f>
        <v>Zakázka: Automatická pražička kávy včetgně příslušenství</v>
      </c>
      <c r="E2" s="216"/>
      <c r="F2" s="217"/>
    </row>
    <row r="3" spans="1:6" x14ac:dyDescent="0.2">
      <c r="A3" s="33"/>
      <c r="B3" s="163"/>
      <c r="C3" s="37"/>
      <c r="D3" s="34"/>
      <c r="E3" s="35"/>
      <c r="F3" s="36"/>
    </row>
    <row r="4" spans="1:6" ht="13.5" thickBot="1" x14ac:dyDescent="0.25">
      <c r="A4" s="32"/>
      <c r="B4" s="164"/>
      <c r="C4" s="39"/>
      <c r="D4" s="212"/>
      <c r="E4" s="213"/>
      <c r="F4" s="214"/>
    </row>
    <row r="5" spans="1:6" x14ac:dyDescent="0.2">
      <c r="A5" s="14"/>
    </row>
    <row r="6" spans="1:6" x14ac:dyDescent="0.2">
      <c r="A6" s="17" t="s">
        <v>0</v>
      </c>
      <c r="B6" s="18" t="s">
        <v>1</v>
      </c>
      <c r="C6" s="18" t="s">
        <v>2</v>
      </c>
      <c r="D6" s="18" t="s">
        <v>3</v>
      </c>
      <c r="E6" s="18" t="s">
        <v>4</v>
      </c>
      <c r="F6" s="19" t="s">
        <v>58</v>
      </c>
    </row>
    <row r="7" spans="1:6" x14ac:dyDescent="0.2">
      <c r="A7" s="16" t="s">
        <v>5</v>
      </c>
      <c r="B7" s="3" t="s">
        <v>51</v>
      </c>
      <c r="C7" s="6"/>
      <c r="D7" s="4"/>
      <c r="E7" s="4"/>
      <c r="F7" s="5"/>
    </row>
    <row r="8" spans="1:6" x14ac:dyDescent="0.2">
      <c r="A8" s="16"/>
      <c r="B8" s="21"/>
      <c r="C8" s="6"/>
      <c r="D8" s="4"/>
      <c r="E8" s="4"/>
      <c r="F8" s="5"/>
    </row>
    <row r="9" spans="1:6" x14ac:dyDescent="0.2">
      <c r="A9" s="15">
        <v>1</v>
      </c>
      <c r="B9" s="23" t="s">
        <v>51</v>
      </c>
      <c r="C9" s="27" t="s">
        <v>6</v>
      </c>
      <c r="D9" s="13">
        <v>1</v>
      </c>
      <c r="E9" s="13"/>
      <c r="F9" s="24">
        <f>E9*D9</f>
        <v>0</v>
      </c>
    </row>
    <row r="10" spans="1:6" x14ac:dyDescent="0.2">
      <c r="A10" s="15">
        <v>2</v>
      </c>
      <c r="B10" s="23" t="s">
        <v>55</v>
      </c>
      <c r="C10" s="27" t="s">
        <v>6</v>
      </c>
      <c r="D10" s="13">
        <v>1</v>
      </c>
      <c r="E10" s="13"/>
      <c r="F10" s="24">
        <f t="shared" ref="F10:F12" si="0">E10*D10</f>
        <v>0</v>
      </c>
    </row>
    <row r="11" spans="1:6" x14ac:dyDescent="0.2">
      <c r="A11" s="15">
        <v>3</v>
      </c>
      <c r="B11" s="23" t="s">
        <v>56</v>
      </c>
      <c r="C11" s="27" t="s">
        <v>6</v>
      </c>
      <c r="D11" s="13">
        <v>1</v>
      </c>
      <c r="E11" s="13"/>
      <c r="F11" s="24">
        <f t="shared" si="0"/>
        <v>0</v>
      </c>
    </row>
    <row r="12" spans="1:6" x14ac:dyDescent="0.2">
      <c r="A12" s="15">
        <v>4</v>
      </c>
      <c r="B12" s="25" t="s">
        <v>9</v>
      </c>
      <c r="C12" s="26" t="s">
        <v>6</v>
      </c>
      <c r="D12" s="7">
        <v>1</v>
      </c>
      <c r="E12" s="22"/>
      <c r="F12" s="24">
        <f t="shared" si="0"/>
        <v>0</v>
      </c>
    </row>
    <row r="13" spans="1:6" x14ac:dyDescent="0.2">
      <c r="A13" s="20"/>
      <c r="B13" s="8" t="s">
        <v>52</v>
      </c>
      <c r="C13" s="9"/>
      <c r="D13" s="10"/>
      <c r="E13" s="11"/>
      <c r="F13" s="12">
        <f>SUM(F9:F12)</f>
        <v>0</v>
      </c>
    </row>
  </sheetData>
  <mergeCells count="2">
    <mergeCell ref="D4:F4"/>
    <mergeCell ref="D2:F2"/>
  </mergeCells>
  <phoneticPr fontId="27" type="noConversion"/>
  <printOptions gridLinesSet="0"/>
  <pageMargins left="0.59055118110236227" right="0.39370078740157483" top="0.59055118110236227" bottom="0.98425196850393704" header="0.19685039370078741" footer="0.51181102362204722"/>
  <pageSetup paperSize="9" fitToHeight="5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49</vt:i4>
      </vt:variant>
    </vt:vector>
  </HeadingPairs>
  <TitlesOfParts>
    <vt:vector size="51" baseType="lpstr">
      <vt:lpstr>Souhrn</vt:lpstr>
      <vt:lpstr>Položky</vt:lpstr>
      <vt:lpstr>Souhrn!CelkemDPHVypocet</vt:lpstr>
      <vt:lpstr>CenaCelkem</vt:lpstr>
      <vt:lpstr>CenaCelkemBezDPH</vt:lpstr>
      <vt:lpstr>Souhrn!CenaCelkemVypocet</vt:lpstr>
      <vt:lpstr>Souhrn!CisloStavby</vt:lpstr>
      <vt:lpstr>dadresa</vt:lpstr>
      <vt:lpstr>Souhrn!DIČ</vt:lpstr>
      <vt:lpstr>dmisto</vt:lpstr>
      <vt:lpstr>DPHSni</vt:lpstr>
      <vt:lpstr>DPHZakl</vt:lpstr>
      <vt:lpstr>Souhrn!dpsc</vt:lpstr>
      <vt:lpstr>Souhrn!IČO</vt:lpstr>
      <vt:lpstr>Mena</vt:lpstr>
      <vt:lpstr>Souhrn!NazevStavby</vt:lpstr>
      <vt:lpstr>Položky!Názvy_tisku</vt:lpstr>
      <vt:lpstr>oadresa</vt:lpstr>
      <vt:lpstr>Souhrn!Objednatel</vt:lpstr>
      <vt:lpstr>Souhrn!Objekt</vt:lpstr>
      <vt:lpstr>Položky!Oblast_tisku</vt:lpstr>
      <vt:lpstr>Souhrn!Oblast_tisku</vt:lpstr>
      <vt:lpstr>Souhrn!odic</vt:lpstr>
      <vt:lpstr>Souhrn!oico</vt:lpstr>
      <vt:lpstr>Souhrn!omisto</vt:lpstr>
      <vt:lpstr>Souhrn!onazev</vt:lpstr>
      <vt:lpstr>Souhrn!opsc</vt:lpstr>
      <vt:lpstr>padresa</vt:lpstr>
      <vt:lpstr>pdic</vt:lpstr>
      <vt:lpstr>pico</vt:lpstr>
      <vt:lpstr>pmisto</vt:lpstr>
      <vt:lpstr>PoptavkaID</vt:lpstr>
      <vt:lpstr>pPSC</vt:lpstr>
      <vt:lpstr>Souhrn!Projektant</vt:lpstr>
      <vt:lpstr>Souhrn!SazbaDPH1</vt:lpstr>
      <vt:lpstr>Souhrn!SazbaDPH2</vt:lpstr>
      <vt:lpstr>SloupecCC</vt:lpstr>
      <vt:lpstr>SloupecJC</vt:lpstr>
      <vt:lpstr>SloupecMJ</vt:lpstr>
      <vt:lpstr>SloupecMnozstvi</vt:lpstr>
      <vt:lpstr>SloupecNazPol</vt:lpstr>
      <vt:lpstr>SloupecPC</vt:lpstr>
      <vt:lpstr>Vypracoval</vt:lpstr>
      <vt:lpstr>ZakladDPHSni</vt:lpstr>
      <vt:lpstr>Souhrn!ZakladDPHSniVypocet</vt:lpstr>
      <vt:lpstr>ZakladDPHZakl</vt:lpstr>
      <vt:lpstr>Souhrn!ZakladDPHZaklVypocet</vt:lpstr>
      <vt:lpstr>ZaObjednatele</vt:lpstr>
      <vt:lpstr>Zaokrouhleni</vt:lpstr>
      <vt:lpstr>ZaZhotovitele</vt:lpstr>
      <vt:lpstr>Souhrn!Zhotovitel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Michalík Richard</dc:creator>
  <cp:lastModifiedBy>Pavel Gavlas</cp:lastModifiedBy>
  <cp:lastPrinted>2023-11-20T09:06:57Z</cp:lastPrinted>
  <dcterms:created xsi:type="dcterms:W3CDTF">2015-03-17T15:24:48Z</dcterms:created>
  <dcterms:modified xsi:type="dcterms:W3CDTF">2025-01-09T12:56:00Z</dcterms:modified>
</cp:coreProperties>
</file>