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lib\Desktop\DD Revoluční\Poslat Rozpočet\"/>
    </mc:Choice>
  </mc:AlternateContent>
  <xr:revisionPtr revIDLastSave="0" documentId="13_ncr:1_{D9C2B1EF-0E39-4426-90A0-A0C0BB04510C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17" i="12" l="1"/>
  <c r="G39" i="1" s="1"/>
  <c r="G40" i="1" s="1"/>
  <c r="G25" i="1" s="1"/>
  <c r="G26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3" i="12"/>
  <c r="G13" i="12" s="1"/>
  <c r="I13" i="12"/>
  <c r="K13" i="12"/>
  <c r="O13" i="12"/>
  <c r="Q13" i="12"/>
  <c r="U13" i="12"/>
  <c r="F16" i="12"/>
  <c r="G16" i="12"/>
  <c r="M16" i="12" s="1"/>
  <c r="I16" i="12"/>
  <c r="K16" i="12"/>
  <c r="O16" i="12"/>
  <c r="Q16" i="12"/>
  <c r="U16" i="12"/>
  <c r="F18" i="12"/>
  <c r="G18" i="12"/>
  <c r="I18" i="12"/>
  <c r="K18" i="12"/>
  <c r="M18" i="12"/>
  <c r="O18" i="12"/>
  <c r="Q18" i="12"/>
  <c r="U18" i="12"/>
  <c r="F20" i="12"/>
  <c r="G20" i="12"/>
  <c r="M20" i="12" s="1"/>
  <c r="I20" i="12"/>
  <c r="K20" i="12"/>
  <c r="O20" i="12"/>
  <c r="Q20" i="12"/>
  <c r="U20" i="12"/>
  <c r="F22" i="12"/>
  <c r="G22" i="12"/>
  <c r="M22" i="12" s="1"/>
  <c r="I22" i="12"/>
  <c r="K22" i="12"/>
  <c r="O22" i="12"/>
  <c r="Q22" i="12"/>
  <c r="U22" i="12"/>
  <c r="F25" i="12"/>
  <c r="G25" i="12" s="1"/>
  <c r="M25" i="12" s="1"/>
  <c r="I25" i="12"/>
  <c r="K25" i="12"/>
  <c r="O25" i="12"/>
  <c r="Q25" i="12"/>
  <c r="U25" i="12"/>
  <c r="F27" i="12"/>
  <c r="G27" i="12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3" i="12"/>
  <c r="G33" i="12"/>
  <c r="M33" i="12" s="1"/>
  <c r="I33" i="12"/>
  <c r="K33" i="12"/>
  <c r="O33" i="12"/>
  <c r="Q33" i="12"/>
  <c r="U33" i="12"/>
  <c r="F36" i="12"/>
  <c r="G36" i="12" s="1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40" i="12"/>
  <c r="G40" i="12"/>
  <c r="I40" i="12"/>
  <c r="K40" i="12"/>
  <c r="M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/>
  <c r="I48" i="12"/>
  <c r="K48" i="12"/>
  <c r="M48" i="12"/>
  <c r="O48" i="12"/>
  <c r="Q48" i="12"/>
  <c r="U48" i="12"/>
  <c r="F50" i="12"/>
  <c r="G50" i="12" s="1"/>
  <c r="M50" i="12" s="1"/>
  <c r="I50" i="12"/>
  <c r="K50" i="12"/>
  <c r="O50" i="12"/>
  <c r="Q50" i="12"/>
  <c r="U50" i="12"/>
  <c r="F55" i="12"/>
  <c r="G55" i="12" s="1"/>
  <c r="M55" i="12" s="1"/>
  <c r="I55" i="12"/>
  <c r="K55" i="12"/>
  <c r="O55" i="12"/>
  <c r="Q55" i="12"/>
  <c r="U55" i="12"/>
  <c r="F60" i="12"/>
  <c r="G60" i="12" s="1"/>
  <c r="M60" i="12" s="1"/>
  <c r="I60" i="12"/>
  <c r="K60" i="12"/>
  <c r="O60" i="12"/>
  <c r="Q60" i="12"/>
  <c r="U60" i="12"/>
  <c r="F63" i="12"/>
  <c r="G63" i="12" s="1"/>
  <c r="M63" i="12" s="1"/>
  <c r="I63" i="12"/>
  <c r="K63" i="12"/>
  <c r="O63" i="12"/>
  <c r="Q63" i="12"/>
  <c r="U63" i="12"/>
  <c r="F68" i="12"/>
  <c r="G68" i="12" s="1"/>
  <c r="M68" i="12" s="1"/>
  <c r="I68" i="12"/>
  <c r="K68" i="12"/>
  <c r="O68" i="12"/>
  <c r="Q68" i="12"/>
  <c r="U68" i="12"/>
  <c r="F72" i="12"/>
  <c r="G72" i="12"/>
  <c r="I72" i="12"/>
  <c r="K72" i="12"/>
  <c r="M72" i="12"/>
  <c r="O72" i="12"/>
  <c r="Q72" i="12"/>
  <c r="U72" i="12"/>
  <c r="F77" i="12"/>
  <c r="G77" i="12" s="1"/>
  <c r="M77" i="12" s="1"/>
  <c r="I77" i="12"/>
  <c r="K77" i="12"/>
  <c r="O77" i="12"/>
  <c r="Q77" i="12"/>
  <c r="U77" i="12"/>
  <c r="F79" i="12"/>
  <c r="G79" i="12" s="1"/>
  <c r="M79" i="12" s="1"/>
  <c r="I79" i="12"/>
  <c r="K79" i="12"/>
  <c r="O79" i="12"/>
  <c r="Q79" i="12"/>
  <c r="U79" i="12"/>
  <c r="F81" i="12"/>
  <c r="G81" i="12"/>
  <c r="I81" i="12"/>
  <c r="K81" i="12"/>
  <c r="M81" i="12"/>
  <c r="O81" i="12"/>
  <c r="Q81" i="12"/>
  <c r="U81" i="12"/>
  <c r="F83" i="12"/>
  <c r="G83" i="12" s="1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I89" i="12"/>
  <c r="F90" i="12"/>
  <c r="G90" i="12" s="1"/>
  <c r="M90" i="12" s="1"/>
  <c r="I90" i="12"/>
  <c r="K90" i="12"/>
  <c r="O90" i="12"/>
  <c r="Q90" i="12"/>
  <c r="U90" i="12"/>
  <c r="F91" i="12"/>
  <c r="G91" i="12" s="1"/>
  <c r="I91" i="12"/>
  <c r="K91" i="12"/>
  <c r="K89" i="12" s="1"/>
  <c r="O91" i="12"/>
  <c r="Q91" i="12"/>
  <c r="U91" i="12"/>
  <c r="U89" i="12" s="1"/>
  <c r="F93" i="12"/>
  <c r="G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O92" i="12" s="1"/>
  <c r="Q94" i="12"/>
  <c r="U94" i="12"/>
  <c r="F95" i="12"/>
  <c r="G95" i="12"/>
  <c r="I95" i="12"/>
  <c r="K95" i="12"/>
  <c r="M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/>
  <c r="I97" i="12"/>
  <c r="K97" i="12"/>
  <c r="M97" i="12"/>
  <c r="O97" i="12"/>
  <c r="Q97" i="12"/>
  <c r="U97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7" i="12"/>
  <c r="G107" i="12" s="1"/>
  <c r="M107" i="12" s="1"/>
  <c r="I107" i="12"/>
  <c r="K107" i="12"/>
  <c r="O107" i="12"/>
  <c r="Q107" i="12"/>
  <c r="U107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1" i="12"/>
  <c r="G111" i="12" s="1"/>
  <c r="I111" i="12"/>
  <c r="I110" i="12" s="1"/>
  <c r="K111" i="12"/>
  <c r="K110" i="12" s="1"/>
  <c r="O111" i="12"/>
  <c r="O110" i="12" s="1"/>
  <c r="Q111" i="12"/>
  <c r="U111" i="12"/>
  <c r="F112" i="12"/>
  <c r="G112" i="12"/>
  <c r="M112" i="12" s="1"/>
  <c r="I112" i="12"/>
  <c r="K112" i="12"/>
  <c r="O112" i="12"/>
  <c r="Q112" i="12"/>
  <c r="Q110" i="12" s="1"/>
  <c r="U112" i="12"/>
  <c r="U110" i="12" s="1"/>
  <c r="G114" i="12"/>
  <c r="I54" i="1" s="1"/>
  <c r="I114" i="12"/>
  <c r="F115" i="12"/>
  <c r="G115" i="12"/>
  <c r="I115" i="12"/>
  <c r="K115" i="12"/>
  <c r="K114" i="12" s="1"/>
  <c r="M115" i="12"/>
  <c r="M114" i="12" s="1"/>
  <c r="O115" i="12"/>
  <c r="O114" i="12" s="1"/>
  <c r="Q115" i="12"/>
  <c r="Q114" i="12" s="1"/>
  <c r="U115" i="12"/>
  <c r="U114" i="12" s="1"/>
  <c r="O116" i="12"/>
  <c r="Q116" i="12"/>
  <c r="F117" i="12"/>
  <c r="G117" i="12" s="1"/>
  <c r="M117" i="12" s="1"/>
  <c r="M116" i="12" s="1"/>
  <c r="I117" i="12"/>
  <c r="I116" i="12" s="1"/>
  <c r="K117" i="12"/>
  <c r="K116" i="12" s="1"/>
  <c r="O117" i="12"/>
  <c r="Q117" i="12"/>
  <c r="U117" i="12"/>
  <c r="U116" i="12" s="1"/>
  <c r="Q118" i="12"/>
  <c r="U118" i="12"/>
  <c r="F119" i="12"/>
  <c r="G119" i="12" s="1"/>
  <c r="I119" i="12"/>
  <c r="I118" i="12" s="1"/>
  <c r="K119" i="12"/>
  <c r="K118" i="12" s="1"/>
  <c r="O119" i="12"/>
  <c r="O118" i="12" s="1"/>
  <c r="Q119" i="12"/>
  <c r="U119" i="12"/>
  <c r="F122" i="12"/>
  <c r="G122" i="12"/>
  <c r="M122" i="12" s="1"/>
  <c r="I122" i="12"/>
  <c r="K122" i="12"/>
  <c r="O122" i="12"/>
  <c r="Q122" i="12"/>
  <c r="U122" i="12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7" i="12"/>
  <c r="G147" i="12" s="1"/>
  <c r="M147" i="12" s="1"/>
  <c r="I147" i="12"/>
  <c r="K147" i="12"/>
  <c r="O147" i="12"/>
  <c r="Q147" i="12"/>
  <c r="U147" i="12"/>
  <c r="F149" i="12"/>
  <c r="G149" i="12"/>
  <c r="M149" i="12" s="1"/>
  <c r="I149" i="12"/>
  <c r="K149" i="12"/>
  <c r="O149" i="12"/>
  <c r="Q149" i="12"/>
  <c r="U149" i="12"/>
  <c r="F153" i="12"/>
  <c r="G153" i="12" s="1"/>
  <c r="M153" i="12" s="1"/>
  <c r="I153" i="12"/>
  <c r="K153" i="12"/>
  <c r="O153" i="12"/>
  <c r="Q153" i="12"/>
  <c r="U153" i="12"/>
  <c r="F174" i="12"/>
  <c r="G174" i="12"/>
  <c r="M174" i="12" s="1"/>
  <c r="I174" i="12"/>
  <c r="K174" i="12"/>
  <c r="O174" i="12"/>
  <c r="Q174" i="12"/>
  <c r="U174" i="12"/>
  <c r="F175" i="12"/>
  <c r="G175" i="12"/>
  <c r="M175" i="12" s="1"/>
  <c r="I175" i="12"/>
  <c r="K175" i="12"/>
  <c r="O175" i="12"/>
  <c r="Q175" i="12"/>
  <c r="U175" i="12"/>
  <c r="F177" i="12"/>
  <c r="G177" i="12" s="1"/>
  <c r="M177" i="12" s="1"/>
  <c r="I177" i="12"/>
  <c r="K177" i="12"/>
  <c r="O177" i="12"/>
  <c r="Q177" i="12"/>
  <c r="U177" i="12"/>
  <c r="F178" i="12"/>
  <c r="G178" i="12"/>
  <c r="M178" i="12" s="1"/>
  <c r="I178" i="12"/>
  <c r="K178" i="12"/>
  <c r="O178" i="12"/>
  <c r="Q178" i="12"/>
  <c r="U178" i="12"/>
  <c r="F180" i="12"/>
  <c r="G180" i="12" s="1"/>
  <c r="M180" i="12" s="1"/>
  <c r="I180" i="12"/>
  <c r="K180" i="12"/>
  <c r="O180" i="12"/>
  <c r="Q180" i="12"/>
  <c r="U180" i="12"/>
  <c r="F181" i="12"/>
  <c r="G181" i="12" s="1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/>
  <c r="M183" i="12" s="1"/>
  <c r="I183" i="12"/>
  <c r="K183" i="12"/>
  <c r="O183" i="12"/>
  <c r="Q183" i="12"/>
  <c r="U183" i="12"/>
  <c r="F185" i="12"/>
  <c r="G185" i="12" s="1"/>
  <c r="I185" i="12"/>
  <c r="I184" i="12" s="1"/>
  <c r="K185" i="12"/>
  <c r="K184" i="12" s="1"/>
  <c r="O185" i="12"/>
  <c r="O184" i="12" s="1"/>
  <c r="Q185" i="12"/>
  <c r="Q184" i="12" s="1"/>
  <c r="U185" i="12"/>
  <c r="U184" i="12" s="1"/>
  <c r="F187" i="12"/>
  <c r="G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90" i="12"/>
  <c r="G190" i="12" s="1"/>
  <c r="M190" i="12" s="1"/>
  <c r="I190" i="12"/>
  <c r="K190" i="12"/>
  <c r="O190" i="12"/>
  <c r="Q190" i="12"/>
  <c r="U190" i="12"/>
  <c r="F191" i="12"/>
  <c r="G191" i="12" s="1"/>
  <c r="M191" i="12" s="1"/>
  <c r="I191" i="12"/>
  <c r="K191" i="12"/>
  <c r="O191" i="12"/>
  <c r="Q191" i="12"/>
  <c r="U191" i="12"/>
  <c r="F193" i="12"/>
  <c r="G193" i="12" s="1"/>
  <c r="M193" i="12" s="1"/>
  <c r="I193" i="12"/>
  <c r="K193" i="12"/>
  <c r="O193" i="12"/>
  <c r="Q193" i="12"/>
  <c r="U193" i="12"/>
  <c r="F195" i="12"/>
  <c r="G195" i="12"/>
  <c r="M195" i="12" s="1"/>
  <c r="I195" i="12"/>
  <c r="K195" i="12"/>
  <c r="O195" i="12"/>
  <c r="Q195" i="12"/>
  <c r="U195" i="12"/>
  <c r="F196" i="12"/>
  <c r="G196" i="12" s="1"/>
  <c r="M196" i="12" s="1"/>
  <c r="I196" i="12"/>
  <c r="K196" i="12"/>
  <c r="O196" i="12"/>
  <c r="Q196" i="12"/>
  <c r="U196" i="12"/>
  <c r="F199" i="12"/>
  <c r="G199" i="12"/>
  <c r="M199" i="12" s="1"/>
  <c r="I199" i="12"/>
  <c r="I198" i="12" s="1"/>
  <c r="K199" i="12"/>
  <c r="O199" i="12"/>
  <c r="Q199" i="12"/>
  <c r="U199" i="12"/>
  <c r="F200" i="12"/>
  <c r="G200" i="12" s="1"/>
  <c r="G198" i="12" s="1"/>
  <c r="I60" i="1" s="1"/>
  <c r="I200" i="12"/>
  <c r="K200" i="12"/>
  <c r="O200" i="12"/>
  <c r="O198" i="12" s="1"/>
  <c r="Q200" i="12"/>
  <c r="Q198" i="12" s="1"/>
  <c r="U200" i="12"/>
  <c r="U198" i="12" s="1"/>
  <c r="I201" i="12"/>
  <c r="F202" i="12"/>
  <c r="G202" i="12" s="1"/>
  <c r="I202" i="12"/>
  <c r="K202" i="12"/>
  <c r="K201" i="12" s="1"/>
  <c r="O202" i="12"/>
  <c r="O201" i="12" s="1"/>
  <c r="Q202" i="12"/>
  <c r="Q201" i="12" s="1"/>
  <c r="U202" i="12"/>
  <c r="U201" i="12" s="1"/>
  <c r="K203" i="12"/>
  <c r="O203" i="12"/>
  <c r="F204" i="12"/>
  <c r="G204" i="12" s="1"/>
  <c r="M204" i="12" s="1"/>
  <c r="M203" i="12" s="1"/>
  <c r="I204" i="12"/>
  <c r="I203" i="12" s="1"/>
  <c r="K204" i="12"/>
  <c r="O204" i="12"/>
  <c r="Q204" i="12"/>
  <c r="Q203" i="12" s="1"/>
  <c r="U204" i="12"/>
  <c r="U203" i="12" s="1"/>
  <c r="F206" i="12"/>
  <c r="G206" i="12" s="1"/>
  <c r="I206" i="12"/>
  <c r="K206" i="12"/>
  <c r="O206" i="12"/>
  <c r="Q206" i="12"/>
  <c r="U206" i="12"/>
  <c r="F207" i="12"/>
  <c r="G207" i="12" s="1"/>
  <c r="M207" i="12" s="1"/>
  <c r="I207" i="12"/>
  <c r="K207" i="12"/>
  <c r="O207" i="12"/>
  <c r="Q207" i="12"/>
  <c r="U207" i="12"/>
  <c r="F208" i="12"/>
  <c r="G208" i="12"/>
  <c r="M208" i="12" s="1"/>
  <c r="I208" i="12"/>
  <c r="K208" i="12"/>
  <c r="O208" i="12"/>
  <c r="Q208" i="12"/>
  <c r="U208" i="12"/>
  <c r="F209" i="12"/>
  <c r="G209" i="12" s="1"/>
  <c r="M209" i="12" s="1"/>
  <c r="I209" i="12"/>
  <c r="K209" i="12"/>
  <c r="O209" i="12"/>
  <c r="Q209" i="12"/>
  <c r="U209" i="12"/>
  <c r="F210" i="12"/>
  <c r="G210" i="12"/>
  <c r="M210" i="12" s="1"/>
  <c r="I210" i="12"/>
  <c r="K210" i="12"/>
  <c r="O210" i="12"/>
  <c r="Q210" i="12"/>
  <c r="U210" i="12"/>
  <c r="F211" i="12"/>
  <c r="G211" i="12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3" i="12"/>
  <c r="G213" i="12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5" i="12"/>
  <c r="G215" i="12" s="1"/>
  <c r="M215" i="12" s="1"/>
  <c r="I215" i="12"/>
  <c r="K215" i="12"/>
  <c r="O215" i="12"/>
  <c r="Q215" i="12"/>
  <c r="U215" i="12"/>
  <c r="I20" i="1"/>
  <c r="G27" i="1"/>
  <c r="J28" i="1"/>
  <c r="J26" i="1"/>
  <c r="G38" i="1"/>
  <c r="F38" i="1"/>
  <c r="J23" i="1"/>
  <c r="J24" i="1"/>
  <c r="J25" i="1"/>
  <c r="J27" i="1"/>
  <c r="E24" i="1"/>
  <c r="E26" i="1"/>
  <c r="M13" i="12" l="1"/>
  <c r="AC217" i="12"/>
  <c r="F39" i="1" s="1"/>
  <c r="Q205" i="12"/>
  <c r="K198" i="12"/>
  <c r="I8" i="12"/>
  <c r="K8" i="12"/>
  <c r="Q121" i="12"/>
  <c r="O98" i="12"/>
  <c r="K205" i="12"/>
  <c r="O47" i="12"/>
  <c r="I121" i="12"/>
  <c r="K47" i="12"/>
  <c r="U121" i="12"/>
  <c r="O205" i="12"/>
  <c r="O121" i="12"/>
  <c r="K121" i="12"/>
  <c r="U98" i="12"/>
  <c r="I47" i="12"/>
  <c r="U186" i="12"/>
  <c r="Q98" i="12"/>
  <c r="K92" i="12"/>
  <c r="U92" i="12"/>
  <c r="U47" i="12"/>
  <c r="U8" i="12"/>
  <c r="Q186" i="12"/>
  <c r="I92" i="12"/>
  <c r="Q92" i="12"/>
  <c r="Q89" i="12"/>
  <c r="Q47" i="12"/>
  <c r="Q8" i="12"/>
  <c r="I205" i="12"/>
  <c r="K186" i="12"/>
  <c r="O186" i="12"/>
  <c r="K98" i="12"/>
  <c r="O89" i="12"/>
  <c r="O8" i="12"/>
  <c r="U205" i="12"/>
  <c r="I186" i="12"/>
  <c r="I98" i="12"/>
  <c r="M119" i="12"/>
  <c r="M118" i="12" s="1"/>
  <c r="G118" i="12"/>
  <c r="I56" i="1" s="1"/>
  <c r="M111" i="12"/>
  <c r="M110" i="12" s="1"/>
  <c r="G110" i="12"/>
  <c r="I53" i="1" s="1"/>
  <c r="M47" i="12"/>
  <c r="M206" i="12"/>
  <c r="M205" i="12" s="1"/>
  <c r="G205" i="12"/>
  <c r="I63" i="1" s="1"/>
  <c r="I19" i="1" s="1"/>
  <c r="M121" i="12"/>
  <c r="M91" i="12"/>
  <c r="M89" i="12" s="1"/>
  <c r="G89" i="12"/>
  <c r="I49" i="1" s="1"/>
  <c r="M185" i="12"/>
  <c r="M184" i="12" s="1"/>
  <c r="G184" i="12"/>
  <c r="I58" i="1" s="1"/>
  <c r="G47" i="12"/>
  <c r="I48" i="1" s="1"/>
  <c r="M202" i="12"/>
  <c r="M201" i="12" s="1"/>
  <c r="G201" i="12"/>
  <c r="I61" i="1" s="1"/>
  <c r="M109" i="12"/>
  <c r="M108" i="12" s="1"/>
  <c r="G108" i="12"/>
  <c r="I52" i="1" s="1"/>
  <c r="M98" i="12"/>
  <c r="G186" i="12"/>
  <c r="I59" i="1" s="1"/>
  <c r="I17" i="1" s="1"/>
  <c r="M187" i="12"/>
  <c r="M186" i="12" s="1"/>
  <c r="M93" i="12"/>
  <c r="M92" i="12" s="1"/>
  <c r="G92" i="12"/>
  <c r="I50" i="1" s="1"/>
  <c r="G8" i="12"/>
  <c r="M9" i="12"/>
  <c r="M8" i="12" s="1"/>
  <c r="M200" i="12"/>
  <c r="M198" i="12" s="1"/>
  <c r="G121" i="12"/>
  <c r="I57" i="1" s="1"/>
  <c r="G203" i="12"/>
  <c r="I62" i="1" s="1"/>
  <c r="I18" i="1" s="1"/>
  <c r="G116" i="12"/>
  <c r="I55" i="1" s="1"/>
  <c r="G98" i="12"/>
  <c r="I51" i="1" s="1"/>
  <c r="I47" i="1" l="1"/>
  <c r="G217" i="12"/>
  <c r="H39" i="1"/>
  <c r="H40" i="1" s="1"/>
  <c r="F40" i="1"/>
  <c r="I39" i="1"/>
  <c r="I40" i="1" s="1"/>
  <c r="J39" i="1" s="1"/>
  <c r="J40" i="1" s="1"/>
  <c r="G28" i="1" l="1"/>
  <c r="G23" i="1"/>
  <c r="G24" i="1" s="1"/>
  <c r="G29" i="1" s="1"/>
  <c r="I16" i="1"/>
  <c r="I21" i="1" s="1"/>
  <c r="I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<sst xmlns="http://schemas.openxmlformats.org/spreadsheetml/2006/main" count="797" uniqueCount="409">
  <si>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</si>
  <si>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</si>
  <si>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</si>
  <si>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</si>
  <si>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</si>
  <si>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</si>
  <si>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</si>
  <si>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</si>
  <si>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</si>
  <si>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</si>
  <si>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</si>
  <si>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</si>
  <si>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</si>
  <si>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</si>
  <si>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</si>
  <si>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</si>
  <si>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</si>
  <si>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</si>
  <si>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</si>
  <si>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</si>
  <si>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</si>
  <si>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</si>
  <si>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</si>
  <si>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</si>
  <si>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</si>
  <si>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</si>
  <si>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</si>
  <si>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</si>
  <si>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</si>
  <si>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</si>
  <si>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</si>
  <si>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</si>
  <si>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</si>
  <si>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</si>
  <si>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</si>
  <si>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</si>
  <si>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</si>
  <si>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</si>
  <si>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</si>
  <si>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</si>
  <si>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</si>
  <si>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</si>
  <si>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</si>
  <si>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Revoluční 56, Nový Jičín</t>
  </si>
  <si>
    <t>Rozpočet:</t>
  </si>
  <si>
    <t>Misto</t>
  </si>
  <si>
    <t>Mgr. Michal Pokorný</t>
  </si>
  <si>
    <t>Sanace vlhkého zdiva</t>
  </si>
  <si>
    <t>Dětský domov a školní jídelna NJ, Revoluční 56, p.o.</t>
  </si>
  <si>
    <t>Revoluční 56</t>
  </si>
  <si>
    <t>Nový Jičín</t>
  </si>
  <si>
    <t>741 01</t>
  </si>
  <si>
    <t>47658061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</si>
  <si>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</si>
  <si>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</si>
  <si>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</si>
  <si>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</si>
  <si>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</si>
  <si>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</si>
  <si>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</si>
  <si>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</si>
  <si>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</si>
  <si>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</si>
  <si>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</si>
  <si>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</si>
  <si>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</si>
  <si>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60</t>
  </si>
  <si>
    <t>Úpravy povrchů, omítky</t>
  </si>
  <si>
    <t>61</t>
  </si>
  <si>
    <t>Upravy povrchů vnitřní</t>
  </si>
  <si>
    <t>62</t>
  </si>
  <si>
    <t>Upravy povrchů vnější</t>
  </si>
  <si>
    <t>8</t>
  </si>
  <si>
    <t>Trubní vedení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</si>
  <si>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</si>
  <si>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</si>
  <si>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</si>
  <si>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</si>
  <si>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</si>
  <si>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</si>
  <si>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</si>
  <si>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</si>
  <si>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</si>
  <si>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</si>
  <si>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</si>
  <si>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</si>
  <si>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735</t>
  </si>
  <si>
    <t>Otopná tělesa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</si>
  <si>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</si>
  <si>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</si>
  <si>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</si>
  <si>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</si>
  <si>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</si>
  <si>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</si>
  <si>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</si>
  <si>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</si>
  <si>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</si>
  <si>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</si>
  <si>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</si>
  <si>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</si>
  <si>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</si>
  <si>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</si>
  <si>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</si>
  <si>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</si>
  <si>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</si>
  <si>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</si>
  <si>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</si>
  <si>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</si>
  <si>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</si>
  <si>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</si>
  <si>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</si>
  <si>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</si>
  <si>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</si>
  <si>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</si>
  <si>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</si>
  <si>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</si>
  <si>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</si>
  <si>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</si>
  <si>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</si>
  <si>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113105111R00</t>
  </si>
  <si>
    <t>Rozebrání dlažeb z lomového kamene na sucho</t>
  </si>
  <si>
    <t>m2</t>
  </si>
  <si>
    <t>POL1_0</t>
  </si>
  <si>
    <t>113106121R00</t>
  </si>
  <si>
    <t>Rozebrání dlažeb z betonových dlaždic na sucho</t>
  </si>
  <si>
    <t>0,5*(1,4+5,1+2,4+3,9+2,3+2,4+2,3+1,9+3,9+2,4+4,8+9,6+1,8+1,8+4,4+6,8+1,8)</t>
  </si>
  <si>
    <t>VV</t>
  </si>
  <si>
    <t/>
  </si>
  <si>
    <t>113109314R00</t>
  </si>
  <si>
    <t>Odstranění podkladu pl.50 m2, bet.prostý tl.14 cm</t>
  </si>
  <si>
    <t>garáž:6*1</t>
  </si>
  <si>
    <t>zbylé plochy:1*0,5+0,2*1,8+0,5*0,8*2+0,5*0,5+1,2*0,6+0,5*0,5+0,6*0,6+0,5*0,7</t>
  </si>
  <si>
    <t>113108310R00</t>
  </si>
  <si>
    <t>Odstranění asfaltové vrstvy pl. do 50 m2, tl.10 cm</t>
  </si>
  <si>
    <t>42,89*0,8</t>
  </si>
  <si>
    <t>919735112R00</t>
  </si>
  <si>
    <t>Řezání stávajícího živičného krytu tl. 5 - 10 cm</t>
  </si>
  <si>
    <t>m</t>
  </si>
  <si>
    <t>3,99+2,3+1,2+9,6+1,8*2+0,7+4,4+6,8+4+1,7+1,9+2,1+0,6</t>
  </si>
  <si>
    <t>1322000101</t>
  </si>
  <si>
    <t>Hloubení nezapaž. rýh š. do 130 cm v hornině 1-4</t>
  </si>
  <si>
    <t>m3</t>
  </si>
  <si>
    <t>13,9*1,3*0,9+13,9*0,8*0,8+32,9*1*2,2+21,7*0,8*1,1+5,8*0,8*0,8+9,9*0,8*0,8+15*1,2*0,6+5*1,2*0,6</t>
  </si>
  <si>
    <t>139601102R00</t>
  </si>
  <si>
    <t>Ruční výkop jam, rýh a šachet v hornině tř. 3</t>
  </si>
  <si>
    <t>trativod:18*1,9*0,6</t>
  </si>
  <si>
    <t>výkop kolem IS předpoklad:12</t>
  </si>
  <si>
    <t>122201109R00</t>
  </si>
  <si>
    <t>Příplatek za lepivost - odkopávky v hor. 3</t>
  </si>
  <si>
    <t>126,683+46,92</t>
  </si>
  <si>
    <t>120001101R00</t>
  </si>
  <si>
    <t>Příplatek za ztížení vykopávky v blízkosti vedení</t>
  </si>
  <si>
    <t>173,603*0,1</t>
  </si>
  <si>
    <t>162201102R00</t>
  </si>
  <si>
    <t>Vodorovné přemístění výkopku z hor.1-4 do 50 m</t>
  </si>
  <si>
    <t>13,9*1,3*0,9+13,9*0,8*0,8+21,7*0,8*1,1+5,8*0,8*0,8+18*1,9*0,6</t>
  </si>
  <si>
    <t>0,3</t>
  </si>
  <si>
    <t>162201101R00</t>
  </si>
  <si>
    <t>Vodorovné přemístění výkopku z hor.1-4 do 20 m</t>
  </si>
  <si>
    <t>32,9*1*2,2+9,9*0,8*0,8+15*1,2*0,6+5*1,2*0,6</t>
  </si>
  <si>
    <t>151101102R00</t>
  </si>
  <si>
    <t>Pažení a rozepření stěn rýh - příložné - hl.do 4 m</t>
  </si>
  <si>
    <t>(2,5+1,7)*0,5*31,4</t>
  </si>
  <si>
    <t>151101101R00</t>
  </si>
  <si>
    <t>Pažení a rozepření stěn rýh - příložné - hl.do 2 m</t>
  </si>
  <si>
    <t>(1+1,5)*0,5*13,9+0,7*4+0,8*10,3+(1,1+1)*0,5*21,6+18*1,9*0,6+15*1,2*0,6+5*1,2*0,6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</si>
  <si>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</si>
  <si>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</si>
  <si>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</si>
  <si>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</si>
  <si>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151401601R00</t>
  </si>
  <si>
    <t>Přepažení vzepření - příložné - hl. do 4 m</t>
  </si>
  <si>
    <t>65,94+86,015</t>
  </si>
  <si>
    <t>174100010RA0</t>
  </si>
  <si>
    <t>Zásyp jam, rýh a šachet sypaninou</t>
  </si>
  <si>
    <t>POL2_0</t>
  </si>
  <si>
    <t>111201101R00</t>
  </si>
  <si>
    <t>Odstranění křovin i s kořeny na ploše do 1000 m2</t>
  </si>
  <si>
    <t>180400021RA0</t>
  </si>
  <si>
    <t>Založení trávníku parkového, svah, s dodáním osiva</t>
  </si>
  <si>
    <t>2816061121</t>
  </si>
  <si>
    <t>Beztlaková chem.injektáž zdiva smíšeného tl. do 45, cm</t>
  </si>
  <si>
    <t>0,45:1,9+1+1+1,9</t>
  </si>
  <si>
    <t>2816061131</t>
  </si>
  <si>
    <t>Beztlaková chem.injektáž zdiva smíšeného tl. do 60, cm</t>
  </si>
  <si>
    <t>0,5:2+2,1*4</t>
  </si>
  <si>
    <t>0,55:5,1</t>
  </si>
  <si>
    <t>0,6:5,1</t>
  </si>
  <si>
    <t>0,6 šikmé a 90mm:1,1+1+1,2</t>
  </si>
  <si>
    <t>2816061132</t>
  </si>
  <si>
    <t>Beztlaková chem.injektáž zdiva smíšeného tl. do 75, cm</t>
  </si>
  <si>
    <t>0,65:7,2+0,2</t>
  </si>
  <si>
    <t>0,7:1,8+1,6+0,4</t>
  </si>
  <si>
    <t>0,75:2,8+5,2+3,2+5,9+4,9+3,5+0,4+0,8+2,8+4,2+0,2+7,4+3,6+3,2+3,3</t>
  </si>
  <si>
    <t>0,75 šikmé á 90 mm:2,3+7,2+2,6+0,6</t>
  </si>
  <si>
    <t>281606111R00</t>
  </si>
  <si>
    <t>Beztlaková chem.injektáž zdiva cihlového tl. 30 cm</t>
  </si>
  <si>
    <t>0,15:3,1+0,3+1,2+1+1+1+1,1+1,3+2,6+2+1,2+1,2+0,7*2</t>
  </si>
  <si>
    <t>0,2:1,1+1,3+1,5+1</t>
  </si>
  <si>
    <t>281606112R00</t>
  </si>
  <si>
    <t>Beztlaková chem.injektáž zdiva cihlového tl. 45 cm</t>
  </si>
  <si>
    <t>0,35:3,2+0,4+0,5+0,4</t>
  </si>
  <si>
    <t>0,4:2,5+2,7+3,8+4,1+0,4+1,9</t>
  </si>
  <si>
    <t>0,45:2,5+4,7+2,6+1,1</t>
  </si>
  <si>
    <t>0,45 šikmé a 90 mm:6,6+2,5+1,2+1,1+0,3</t>
  </si>
  <si>
    <t>281606113R00</t>
  </si>
  <si>
    <t>Beztlaková chem.injektáž zdiva cihlového tl. 60 cm</t>
  </si>
  <si>
    <t>0,5:2,8+0,6+6,1</t>
  </si>
  <si>
    <t>0,55:4,9+2,8</t>
  </si>
  <si>
    <t>0,6:4,2+1,2+1,3</t>
  </si>
  <si>
    <t>2816061141</t>
  </si>
  <si>
    <t>Beztlaková chem.injektáž zdiva cihlového tl. do 75, cm</t>
  </si>
  <si>
    <t>0,65:3,8+4+0,4+0,2+0,3+0,7+0,6+0,3+1,1</t>
  </si>
  <si>
    <t>0,75:1,8+0,7</t>
  </si>
  <si>
    <t>0,65 šikmé á 90mm:5,4+1,2</t>
  </si>
  <si>
    <t>0,75 šikmé á 90mm:8,4+1</t>
  </si>
  <si>
    <t>2816061142</t>
  </si>
  <si>
    <t>Beztlaková chem.injektáž zdiva smíšeného, svislá</t>
  </si>
  <si>
    <t>0,6*(1+1)+0,75*(1,2+2*0,8+0,5+0,9+2,2+2,2)+0,65*1,2+0,7*1,1+0,5*(1,2+0,9)</t>
  </si>
  <si>
    <t>2816061143</t>
  </si>
  <si>
    <t>Tlaková injektáž plošná zdiva smíšeného tl. do 70, cm</t>
  </si>
  <si>
    <t>1,9*5,1+2,1*7,3</t>
  </si>
  <si>
    <t>212850001RAA</t>
  </si>
  <si>
    <t>Drenáž podél základu objektu z dren. trub d 100 mm, bet.lože, obsyp kamenivo, geotextilie</t>
  </si>
  <si>
    <t>13,9+4+10,3+21,6+4,8+31,4</t>
  </si>
  <si>
    <t>2129711101</t>
  </si>
  <si>
    <t>Opláštění trativodů z geotext. vč. materiálu</t>
  </si>
  <si>
    <t>(18+15+4+5)*(0,6*2+0,4*2)</t>
  </si>
  <si>
    <t>212750010RA0</t>
  </si>
  <si>
    <t>Trativody z drenážních trubek</t>
  </si>
  <si>
    <t>18+15+4+5</t>
  </si>
  <si>
    <t>212511111R00</t>
  </si>
  <si>
    <t>Výplň odvodňovacích trativodů lomovým kamenem</t>
  </si>
  <si>
    <t>(18+15+4+5)*0,6*0,3</t>
  </si>
  <si>
    <t>319201319R00</t>
  </si>
  <si>
    <t>Vyrovnání zdiva pod izolaci maltou ze suché, maltové směsi porézní tl. do 50 mm</t>
  </si>
  <si>
    <t>342270012RA0</t>
  </si>
  <si>
    <t>Příčka z tvárnic pórobetonových, tloušťka 10 cm</t>
  </si>
  <si>
    <t>583425601R</t>
  </si>
  <si>
    <t>Kamenivo drcené 8/16</t>
  </si>
  <si>
    <t>t</t>
  </si>
  <si>
    <t>POL3_0</t>
  </si>
  <si>
    <t>573000010RA0</t>
  </si>
  <si>
    <t>Komunikace obslužná z obalovaného kameniva</t>
  </si>
  <si>
    <t>581112001RA0</t>
  </si>
  <si>
    <t>Kryt komunikace z betonu tl. 15 cm</t>
  </si>
  <si>
    <t>591110011RA0</t>
  </si>
  <si>
    <t xml:space="preserve">Chodník ze žulových kostek </t>
  </si>
  <si>
    <t>5961000301</t>
  </si>
  <si>
    <t>Chodník z dlažby betonové, podklad štěrkodrť, dlažba 50 x 50 x 5 cm původní 10% prolam</t>
  </si>
  <si>
    <t>602022101R00</t>
  </si>
  <si>
    <t>Postřik stěn sanační vápenotrasový 5mm</t>
  </si>
  <si>
    <t>602022122R00</t>
  </si>
  <si>
    <t>Omítka stěn vyrovnávací sanační vápenotrasová 15, mm</t>
  </si>
  <si>
    <t>602022121R00</t>
  </si>
  <si>
    <t>Omítka jádrová sanační vápenotrasová 25 mm</t>
  </si>
  <si>
    <t>602022151RT4</t>
  </si>
  <si>
    <t>Štuk na stěnách sanační, vápenotrasový 4 mm</t>
  </si>
  <si>
    <t>602021152RT1</t>
  </si>
  <si>
    <t>Příplatek k cenám za každých dalších 5 mm tl., sanační jádrové vápenostrasové omítky</t>
  </si>
  <si>
    <t>291,468</t>
  </si>
  <si>
    <t>-0,75</t>
  </si>
  <si>
    <t>6010211871</t>
  </si>
  <si>
    <t>Difuzní lišta interiérová, vč. materiálu</t>
  </si>
  <si>
    <t>612100020RA0</t>
  </si>
  <si>
    <t>Začištění omítek kolem oken a dveří, zvyšená pracnost</t>
  </si>
  <si>
    <t>622322512R00</t>
  </si>
  <si>
    <t>Izolace suterénu XPS tl. 100 mm, bez PÚ</t>
  </si>
  <si>
    <t>622481211R00</t>
  </si>
  <si>
    <t>Montáž výztužné sítě(perlinky)do stěrky-vněj.stěny</t>
  </si>
  <si>
    <t>86*0,15</t>
  </si>
  <si>
    <t>831350012RA0</t>
  </si>
  <si>
    <t>Kanalizace z trub PVC hrdlových D 160 mm, Oprava dešťové kanalizace z výkopu</t>
  </si>
  <si>
    <t>9419550011</t>
  </si>
  <si>
    <t>Lešení lehké pomocné, výška podlahy do 1,2 m</t>
  </si>
  <si>
    <t>kpl</t>
  </si>
  <si>
    <t>962200011RAB</t>
  </si>
  <si>
    <t>Bourání příček z cihel pálených, tloušťka 15 cm</t>
  </si>
  <si>
    <t>1,1*2,6</t>
  </si>
  <si>
    <t>978015415R00</t>
  </si>
  <si>
    <t>Odstranění štuk. vrstvy z vnějších stěn slož. 5-7, pro lepší napojení nových omítek</t>
  </si>
  <si>
    <t>m.č 001:2,1+(1+2,5)</t>
  </si>
  <si>
    <t>m.č. 002:(2,4+0,6)+(1,2*2,3)+(2,4+0,6)</t>
  </si>
  <si>
    <t>m.č 006:(2,3+0,9+0,8)+1*2+(2,8+1,5)</t>
  </si>
  <si>
    <t>m.č.007:(0,5+1+0,9+0,8)+(0,6+0,5)</t>
  </si>
  <si>
    <t>m.č.008:(2,3+2,6+0,8+0,4)+(2,1+0,8+0,8+0,5)+1,5</t>
  </si>
  <si>
    <t>m.č.009:2,3</t>
  </si>
  <si>
    <t>m.č.010:(1,8+1,2+0,5*2)+(0,8+1,8+1,8+0,9+4,8)+(1+1,9)+1,8*2</t>
  </si>
  <si>
    <t>mč.č012:(4,5+2,6+0,5)</t>
  </si>
  <si>
    <t>m.č.013:(3,5+4,5+1+0,5+0,3*4+0,4*4)</t>
  </si>
  <si>
    <t>m.č.014:4,8+1,9+(3,4+0,8+0,3+0,6+0,4+1,3+0,9)</t>
  </si>
  <si>
    <t>m.č.015:(3,2+0,4*2+1,7+3,1+0,9)</t>
  </si>
  <si>
    <t>m.č.016:(0,5+2,6+0,2*2+3,2+0,8+1,4+1,5)+1*(1,5+3,2+0,5)</t>
  </si>
  <si>
    <t>m.č.017:(0,7*2+2,4+0,5+2,5+2,4+0,8+2,5+2*0,5)</t>
  </si>
  <si>
    <t>m.č.019:(0,3+0,4+0,6*2+2,2)+2,2</t>
  </si>
  <si>
    <t>m.č.020:4,7+4,3+3,2+(2,6+4,3+0,5*2+0,6*2)</t>
  </si>
  <si>
    <t>m.č.021:(3+6)+5,8</t>
  </si>
  <si>
    <t>m.č.022:(1,2+0,6+0,9+3,2+0,8+0,4+2,2+2+0,5*2)+(4,3+4,2)+(2,1+0,8+0,6)</t>
  </si>
  <si>
    <t>m.č.023:(0,6*2+1,9+4,2+0,3*2+0,6*2+1,3+2,2+1,3+1,1+1,9+0,3+1,6+0,5)+(3,1+1,9+0,8*2)+(1,8+0,8+0,7)</t>
  </si>
  <si>
    <t>m.č.024:1,2*2</t>
  </si>
  <si>
    <t>m.č.027:(4,3+3,1)+(3,1+0,6)+3,5</t>
  </si>
  <si>
    <t>Mezisoučet</t>
  </si>
  <si>
    <t>-0,85</t>
  </si>
  <si>
    <t>978023411R00</t>
  </si>
  <si>
    <t>Vysekání a úprava spár zdiva cihelného mimo komín.</t>
  </si>
  <si>
    <t>978023251R00</t>
  </si>
  <si>
    <t>Vysekání a úprava spár zdiva kamenného režného</t>
  </si>
  <si>
    <t>978041205R00</t>
  </si>
  <si>
    <t>Odstranění původní EPS izolace</t>
  </si>
  <si>
    <t>1,5*(4,7+2,4+3,9+1,9+2,3)</t>
  </si>
  <si>
    <t>978059531R00</t>
  </si>
  <si>
    <t>Odsekání vnitřních obkladů stěn nad 2 m2</t>
  </si>
  <si>
    <t>soklík:0,15*(2,1+2,5+2,4+0,6+1,2*2+2,3+2,4+0,6+2,3+0,9+0,8+2+2,8+1,5+1,5+1,7+1,1+2,3+2,6+1,2+2,1+1,6+1,5+2,3+1,8+1,5+1+0,8+3,6+0,9+2,9+1,8+4,8+1+1,6+0,7+1,2+2,8+2,2+4,7+4,3+3,2+2,5+4,3)</t>
  </si>
  <si>
    <t>soklík:0,15*(4,3+0,9+1+2,2+2+0,8+1,1+1,9+4,2+2+1+1,3+2,2+2,4+1,9+0,3+1,6+0,3+6,4+2,6+0,7+2,2+7,4+3,7+3,4)</t>
  </si>
  <si>
    <t>obklad:2,6*(3,5+4,5+1+0,5+0,3*4+0,4*4)+1,7*1,3+1,2*(6,5+2,1+2,5)+1,2*2</t>
  </si>
  <si>
    <t>978200010RA0</t>
  </si>
  <si>
    <t>Otlučení vnitřních omítek stěn vápenocem. 100 %</t>
  </si>
  <si>
    <t>m.č 001:1*2,1+1,2*(1+2,5)</t>
  </si>
  <si>
    <t>m.č. 002:1,1*(2,4+0,6)+1,3*(1,2*2,3)+0,8*(2,4+0,6)</t>
  </si>
  <si>
    <t>m.č 006:2,2*(2,3+0,9+0,8)+2,2*1*2+1,5*(2,8+1,5)</t>
  </si>
  <si>
    <t>m.č.007:2*(0,5+1+0,9+0,8)+1,2*(0,6+0,5)</t>
  </si>
  <si>
    <t>m.č.008:1*(2,3+2,6+0,8+0,4)+1,6*(2,1+0,8+0,8+0,5)+0,8*1,5</t>
  </si>
  <si>
    <t>m.č.009:1*2,3</t>
  </si>
  <si>
    <t>m.č.010:0,8*(1,8+1,2+0,5*2)+1*(0,8+1,8+1,8+0,9+4,8)+1,5*(1+1,9)+1,3*1,8+0,8*2</t>
  </si>
  <si>
    <t>mč.č012:2*(4,5+2,6+0,5)</t>
  </si>
  <si>
    <t>m.č.013:2,6*(3,5+4,5+1+0,5+0,3*4+0,4*4)</t>
  </si>
  <si>
    <t>m.č.014:1,2*4,8+2*1,9+0,5*(3,4+0,8+0,3+0,6+0,4+1,3+0,9)</t>
  </si>
  <si>
    <t>m.č.015:0,5*(3,2+0,4*2+1,7+3,1+0,9)</t>
  </si>
  <si>
    <t>m.č.016:0,5*(0,5+2,6+0,2*2+3,2+0,8+1,4+1,5)+1*(1,5+3,2+0,5)</t>
  </si>
  <si>
    <t>m.č.017:0,5*(0,7*2+2,4+0,5+2,5+2,4+0,8+2,5+2*0,5)</t>
  </si>
  <si>
    <t>m.č.019:0,8*(0,3+0,4+0,6*2+2,2)+0,5*2,2</t>
  </si>
  <si>
    <t>m.č.020:0,5*4,7+1,2*4,3+1,5*3,2+1*(2,6+4,3+0,5*2+0,6*2)</t>
  </si>
  <si>
    <t>m.č.021:1,5*(3+6)+1*5,8</t>
  </si>
  <si>
    <t>m.č.022:0,6*(1,2+0,6+0,9+3,2+0,8+0,4+2,2+2+0,5*2)+1,1*(4,3+4,2)+1*(2,1+0,8+0,6)</t>
  </si>
  <si>
    <t>m.č.023:1*(0,6*2+1,9+4,2+0,3*2+0,6*2+1,3+2,2+1,3+1,1+1,9+0,3+1,6+0,5)+2*(3,1+1,9+0,8*2)+2,5*(1,8+0,8+0,7)</t>
  </si>
  <si>
    <t>m.č.024:0,9*1,2*2</t>
  </si>
  <si>
    <t>m.č.027:1,2*(4,3+3,1)+2*(3,1+0,6)+1*3,5</t>
  </si>
  <si>
    <t>979081111RT2</t>
  </si>
  <si>
    <t>Odvoz suti a vybour. hmot na skládku do 1 km, kontejnerem 4 t</t>
  </si>
  <si>
    <t>979081121R00</t>
  </si>
  <si>
    <t>Příplatek k odvozu za každý další 1 km</t>
  </si>
  <si>
    <t>24,7*10</t>
  </si>
  <si>
    <t>979082111R00</t>
  </si>
  <si>
    <t>Vnitrostaveništní doprava suti do 10 m</t>
  </si>
  <si>
    <t>979082121R00</t>
  </si>
  <si>
    <t>Příplatek k vnitrost. dopravě suti za dalších 5 m</t>
  </si>
  <si>
    <t>24,7*5</t>
  </si>
  <si>
    <t>979999975R00</t>
  </si>
  <si>
    <t>Poplatek za uložení, zemina a kamení s příměsí 10 % (cihla, beton), (skup.170504)</t>
  </si>
  <si>
    <t>979990107R00</t>
  </si>
  <si>
    <t>Poplatek za uložení suti - směs betonu, cihel, dřeva, skupina odpadu 170904</t>
  </si>
  <si>
    <t>979990141R00</t>
  </si>
  <si>
    <t>Poplatek za uložení suti - polystyren s perlinkou, skupina odpadu 170604</t>
  </si>
  <si>
    <t>9711000111</t>
  </si>
  <si>
    <t>Vybourání otvorů ve zdivu kamenném/smíšeném</t>
  </si>
  <si>
    <t>998011001R00</t>
  </si>
  <si>
    <t>Přesun hmot pro budovy zděné výšky do 6 m</t>
  </si>
  <si>
    <t>711823121RT4</t>
  </si>
  <si>
    <t>Montáž nopové fólie svisle, včetně dodávky fólie</t>
  </si>
  <si>
    <t>711210010RA0</t>
  </si>
  <si>
    <t>Nátěr hydroizolační těsnicí hmotou, utěsnění roviny injektáže</t>
  </si>
  <si>
    <t>249,66*0,2</t>
  </si>
  <si>
    <t>7118231211</t>
  </si>
  <si>
    <t>Montáž geotextílie svisle, včetně dodávky geotextílie 300g/m2</t>
  </si>
  <si>
    <t>711210020RAB</t>
  </si>
  <si>
    <t>Stěrka hydroizolační pružná minerální, ve dvou vrstvách</t>
  </si>
  <si>
    <t>(2,5+1,7)*0,5*31,4+(1+1,5)*0,5*13,9+0,7*4+0,8*10,3+(1,1+1)*0,5*21,6</t>
  </si>
  <si>
    <t>711823129RT5</t>
  </si>
  <si>
    <t>Montáž ukončovací lišty k nopové fólii, včetně dodávky lišty</t>
  </si>
  <si>
    <t>86</t>
  </si>
  <si>
    <t>7118231291</t>
  </si>
  <si>
    <t>Příplatek za montáž lišty, na nerovný povrch</t>
  </si>
  <si>
    <t>711170201R00</t>
  </si>
  <si>
    <t>Odstranění izolace proti vlhkosti na ploše svislé, fólie, volně</t>
  </si>
  <si>
    <t>9,8+5,7</t>
  </si>
  <si>
    <t>721242805R00</t>
  </si>
  <si>
    <t>Demontáž lapače střešních splavenin, DN 150 mm</t>
  </si>
  <si>
    <t>kus</t>
  </si>
  <si>
    <t>721242111RT1</t>
  </si>
  <si>
    <t>Lapač střešních splavenin PP HL660, D 110 mm, kolmý odtok</t>
  </si>
  <si>
    <t>7351171101</t>
  </si>
  <si>
    <t>Odpojení a připojení otopných těles</t>
  </si>
  <si>
    <t>460300006R00</t>
  </si>
  <si>
    <t>Hutnění zeminy po vrstvách 20 cm</t>
  </si>
  <si>
    <t>005 12-1010.R</t>
  </si>
  <si>
    <t>Vybudování zařízení staveniště</t>
  </si>
  <si>
    <t>Soubor</t>
  </si>
  <si>
    <t>POL99_0</t>
  </si>
  <si>
    <t>005 12-1020.R</t>
  </si>
  <si>
    <t xml:space="preserve">Provoz zařízení staveniště </t>
  </si>
  <si>
    <t>005 11-1021.R</t>
  </si>
  <si>
    <t>Vytyčení inženýrských sítí</t>
  </si>
  <si>
    <t>005 12-1030.R</t>
  </si>
  <si>
    <t>Odstranění zařízení staveniště</t>
  </si>
  <si>
    <t>005 12-1030.1</t>
  </si>
  <si>
    <t>Průběžné čištění, komunikací</t>
  </si>
  <si>
    <t>Pořizování, fotodokumentace stavby</t>
  </si>
  <si>
    <t>005 24-1010.R</t>
  </si>
  <si>
    <t xml:space="preserve">Dokumentace skutečného provedení </t>
  </si>
  <si>
    <t>005 12-2010.R</t>
  </si>
  <si>
    <t xml:space="preserve">Provoz objednatele </t>
  </si>
  <si>
    <t>005 21-1010.R</t>
  </si>
  <si>
    <t>Předání a převzetí staveniště</t>
  </si>
  <si>
    <t>553424685R</t>
  </si>
  <si>
    <t>Přechodová výkopová lávka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</si>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</sst>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4" xfId="0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y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5" x14ac:dyDescent="0.25"/>
  <sheetData>
    <row r="1" spans="1:7" ht="13" x14ac:dyDescent="0.3">
      <c r="A1" s="2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  <col min="12" max="15" width="10.7265625" customWidth="1"/>
  </cols>
  <sheetData>
    <row r="1" spans="1:15" ht="33.75" customHeight="1" x14ac:dyDescent="0.25">
      <c r="A1" s="62" t="s">
        <v>36</v>
      </c>
      <c r="B1" s="219" t="s">
        <v>42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5">
      <c r="A2" s="3"/>
      <c r="B2" s="70" t="s">
        <v>40</v>
      </c>
      <c r="C2" s="71"/>
      <c r="D2" s="236" t="s">
        <v>47</v>
      </c>
      <c r="E2" s="237"/>
      <c r="F2" s="237"/>
      <c r="G2" s="237"/>
      <c r="H2" s="237"/>
      <c r="I2" s="237"/>
      <c r="J2" s="238"/>
      <c r="O2" s="1"/>
    </row>
    <row r="3" spans="1:15" ht="23.25" customHeight="1" x14ac:dyDescent="0.25">
      <c r="A3" s="3"/>
      <c r="B3" s="72" t="s">
        <v>45</v>
      </c>
      <c r="C3" s="73"/>
      <c r="D3" s="199" t="s">
        <v>43</v>
      </c>
      <c r="E3" s="200"/>
      <c r="F3" s="200"/>
      <c r="G3" s="200"/>
      <c r="H3" s="200"/>
      <c r="I3" s="200"/>
      <c r="J3" s="201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48</v>
      </c>
      <c r="E5" s="22"/>
      <c r="F5" s="22"/>
      <c r="G5" s="22"/>
      <c r="H5" s="24" t="s">
        <v>33</v>
      </c>
      <c r="I5" s="79" t="s">
        <v>52</v>
      </c>
      <c r="J5" s="9"/>
    </row>
    <row r="6" spans="1:15" ht="15.75" customHeight="1" x14ac:dyDescent="0.25">
      <c r="A6" s="3"/>
      <c r="B6" s="34"/>
      <c r="C6" s="22"/>
      <c r="D6" s="79" t="s">
        <v>49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 t="s">
        <v>51</v>
      </c>
      <c r="D7" s="69" t="s">
        <v>50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31"/>
      <c r="E11" s="231"/>
      <c r="F11" s="231"/>
      <c r="G11" s="231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16"/>
      <c r="E12" s="216"/>
      <c r="F12" s="216"/>
      <c r="G12" s="216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17"/>
      <c r="E13" s="217"/>
      <c r="F13" s="217"/>
      <c r="G13" s="217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39"/>
      <c r="F15" s="239"/>
      <c r="G15" s="212"/>
      <c r="H15" s="212"/>
      <c r="I15" s="212" t="s">
        <v>28</v>
      </c>
      <c r="J15" s="213"/>
    </row>
    <row r="16" spans="1:15" ht="23.25" customHeight="1" x14ac:dyDescent="0.25">
      <c r="A16" s="128" t="s">
        <v>23</v>
      </c>
      <c r="B16" s="129" t="s">
        <v>23</v>
      </c>
      <c r="C16" s="47"/>
      <c r="D16" s="48"/>
      <c r="E16" s="214"/>
      <c r="F16" s="215"/>
      <c r="G16" s="214"/>
      <c r="H16" s="215"/>
      <c r="I16" s="214">
        <f>SUMIF(F47:F63,A16,I47:I63)+SUMIF(F47:F63,"PSU",I47:I63)</f>
        <v>0</v>
      </c>
      <c r="J16" s="228"/>
    </row>
    <row r="17" spans="1:10" ht="23.25" customHeight="1" x14ac:dyDescent="0.25">
      <c r="A17" s="128" t="s">
        <v>24</v>
      </c>
      <c r="B17" s="129" t="s">
        <v>24</v>
      </c>
      <c r="C17" s="47"/>
      <c r="D17" s="48"/>
      <c r="E17" s="214"/>
      <c r="F17" s="215"/>
      <c r="G17" s="214"/>
      <c r="H17" s="215"/>
      <c r="I17" s="214">
        <f>SUMIF(F47:F63,A17,I47:I63)</f>
        <v>0</v>
      </c>
      <c r="J17" s="228"/>
    </row>
    <row r="18" spans="1:10" ht="23.25" customHeight="1" x14ac:dyDescent="0.25">
      <c r="A18" s="128" t="s">
        <v>25</v>
      </c>
      <c r="B18" s="129" t="s">
        <v>25</v>
      </c>
      <c r="C18" s="47"/>
      <c r="D18" s="48"/>
      <c r="E18" s="214"/>
      <c r="F18" s="215"/>
      <c r="G18" s="214"/>
      <c r="H18" s="215"/>
      <c r="I18" s="214">
        <f>SUMIF(F47:F63,A18,I47:I63)</f>
        <v>0</v>
      </c>
      <c r="J18" s="228"/>
    </row>
    <row r="19" spans="1:10" ht="23.25" customHeight="1" x14ac:dyDescent="0.25">
      <c r="A19" s="128" t="s">
        <v>90</v>
      </c>
      <c r="B19" s="129" t="s">
        <v>26</v>
      </c>
      <c r="C19" s="47"/>
      <c r="D19" s="48"/>
      <c r="E19" s="214"/>
      <c r="F19" s="215"/>
      <c r="G19" s="214"/>
      <c r="H19" s="215"/>
      <c r="I19" s="214">
        <f>SUMIF(F47:F63,A19,I47:I63)</f>
        <v>0</v>
      </c>
      <c r="J19" s="228"/>
    </row>
    <row r="20" spans="1:10" ht="23.25" customHeight="1" x14ac:dyDescent="0.25">
      <c r="A20" s="128" t="s">
        <v>91</v>
      </c>
      <c r="B20" s="129" t="s">
        <v>27</v>
      </c>
      <c r="C20" s="47"/>
      <c r="D20" s="48"/>
      <c r="E20" s="214"/>
      <c r="F20" s="215"/>
      <c r="G20" s="214"/>
      <c r="H20" s="215"/>
      <c r="I20" s="214">
        <f>SUMIF(F47:F63,A20,I47:I63)</f>
        <v>0</v>
      </c>
      <c r="J20" s="228"/>
    </row>
    <row r="21" spans="1:10" ht="23.25" customHeight="1" x14ac:dyDescent="0.3">
      <c r="A21" s="3"/>
      <c r="B21" s="63" t="s">
        <v>28</v>
      </c>
      <c r="C21" s="64"/>
      <c r="D21" s="65"/>
      <c r="E21" s="229"/>
      <c r="F21" s="230"/>
      <c r="G21" s="229"/>
      <c r="H21" s="230"/>
      <c r="I21" s="229">
        <f>SUM(I16:J20)</f>
        <v>0</v>
      </c>
      <c r="J21" s="235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26">
        <f>ZakladDPHSniVypocet</f>
        <v>0</v>
      </c>
      <c r="H23" s="227"/>
      <c r="I23" s="227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33">
        <f>ZakladDPHSni*SazbaDPH1/100</f>
        <v>0</v>
      </c>
      <c r="H24" s="234"/>
      <c r="I24" s="234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26">
        <f>ZakladDPHZaklVypocet</f>
        <v>0</v>
      </c>
      <c r="H25" s="227"/>
      <c r="I25" s="227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2">
        <f>ZakladDPHZakl*SazbaDPH2/100</f>
        <v>0</v>
      </c>
      <c r="H26" s="223"/>
      <c r="I26" s="223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24">
        <f>0</f>
        <v>0</v>
      </c>
      <c r="H27" s="224"/>
      <c r="I27" s="224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211">
        <f>ZakladDPHSniVypocet+ZakladDPHZaklVypocet</f>
        <v>0</v>
      </c>
      <c r="H28" s="211"/>
      <c r="I28" s="211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25">
        <f>ZakladDPHSni+DPHSni+ZakladDPHZakl+DPHZakl+Zaokrouhleni</f>
        <v>0</v>
      </c>
      <c r="H29" s="225"/>
      <c r="I29" s="225"/>
      <c r="J29" s="107" t="s">
        <v>55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3">
      <c r="A34" s="26"/>
      <c r="B34" s="26"/>
      <c r="D34" s="218"/>
      <c r="E34" s="218"/>
      <c r="G34" s="218" t="s">
        <v>46</v>
      </c>
      <c r="H34" s="218"/>
      <c r="I34" s="218"/>
      <c r="J34" s="31"/>
    </row>
    <row r="35" spans="1:10" ht="12.75" customHeight="1" x14ac:dyDescent="0.25">
      <c r="A35" s="3"/>
      <c r="B35" s="3"/>
      <c r="D35" s="232" t="s">
        <v>2</v>
      </c>
      <c r="E35" s="232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 t="s">
        <v>53</v>
      </c>
      <c r="C39" s="202" t="s">
        <v>47</v>
      </c>
      <c r="D39" s="203"/>
      <c r="E39" s="203"/>
      <c r="F39" s="96">
        <f>'Rozpočet Pol'!AC217</f>
        <v>0</v>
      </c>
      <c r="G39" s="97">
        <f>'Rozpočet Pol'!AD217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5">
      <c r="A40" s="85"/>
      <c r="B40" s="204" t="s">
        <v>54</v>
      </c>
      <c r="C40" s="205"/>
      <c r="D40" s="205"/>
      <c r="E40" s="206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5" x14ac:dyDescent="0.35">
      <c r="B44" s="108" t="s">
        <v>56</v>
      </c>
    </row>
    <row r="46" spans="1:10" ht="25.5" customHeight="1" x14ac:dyDescent="0.25">
      <c r="A46" s="109"/>
      <c r="B46" s="113" t="s">
        <v>16</v>
      </c>
      <c r="C46" s="113" t="s">
        <v>5</v>
      </c>
      <c r="D46" s="114"/>
      <c r="E46" s="114"/>
      <c r="F46" s="117" t="s">
        <v>57</v>
      </c>
      <c r="G46" s="117"/>
      <c r="H46" s="117"/>
      <c r="I46" s="207" t="s">
        <v>28</v>
      </c>
      <c r="J46" s="207"/>
    </row>
    <row r="47" spans="1:10" ht="25.5" customHeight="1" x14ac:dyDescent="0.25">
      <c r="A47" s="110"/>
      <c r="B47" s="118" t="s">
        <v>58</v>
      </c>
      <c r="C47" s="209" t="s">
        <v>59</v>
      </c>
      <c r="D47" s="210"/>
      <c r="E47" s="210"/>
      <c r="F47" s="120" t="s">
        <v>23</v>
      </c>
      <c r="G47" s="121"/>
      <c r="H47" s="121"/>
      <c r="I47" s="208">
        <f>'Rozpočet Pol'!G8</f>
        <v>0</v>
      </c>
      <c r="J47" s="208"/>
    </row>
    <row r="48" spans="1:10" ht="25.5" customHeight="1" x14ac:dyDescent="0.25">
      <c r="A48" s="110"/>
      <c r="B48" s="112" t="s">
        <v>60</v>
      </c>
      <c r="C48" s="197" t="s">
        <v>61</v>
      </c>
      <c r="D48" s="198"/>
      <c r="E48" s="198"/>
      <c r="F48" s="122" t="s">
        <v>23</v>
      </c>
      <c r="G48" s="123"/>
      <c r="H48" s="123"/>
      <c r="I48" s="196">
        <f>'Rozpočet Pol'!G47</f>
        <v>0</v>
      </c>
      <c r="J48" s="196"/>
    </row>
    <row r="49" spans="1:10" ht="25.5" customHeight="1" x14ac:dyDescent="0.25">
      <c r="A49" s="110"/>
      <c r="B49" s="112" t="s">
        <v>62</v>
      </c>
      <c r="C49" s="197" t="s">
        <v>63</v>
      </c>
      <c r="D49" s="198"/>
      <c r="E49" s="198"/>
      <c r="F49" s="122" t="s">
        <v>23</v>
      </c>
      <c r="G49" s="123"/>
      <c r="H49" s="123"/>
      <c r="I49" s="196">
        <f>'Rozpočet Pol'!G89</f>
        <v>0</v>
      </c>
      <c r="J49" s="196"/>
    </row>
    <row r="50" spans="1:10" ht="25.5" customHeight="1" x14ac:dyDescent="0.25">
      <c r="A50" s="110"/>
      <c r="B50" s="112" t="s">
        <v>64</v>
      </c>
      <c r="C50" s="197" t="s">
        <v>65</v>
      </c>
      <c r="D50" s="198"/>
      <c r="E50" s="198"/>
      <c r="F50" s="122" t="s">
        <v>23</v>
      </c>
      <c r="G50" s="123"/>
      <c r="H50" s="123"/>
      <c r="I50" s="196">
        <f>'Rozpočet Pol'!G92</f>
        <v>0</v>
      </c>
      <c r="J50" s="196"/>
    </row>
    <row r="51" spans="1:10" ht="25.5" customHeight="1" x14ac:dyDescent="0.25">
      <c r="A51" s="110"/>
      <c r="B51" s="112" t="s">
        <v>66</v>
      </c>
      <c r="C51" s="197" t="s">
        <v>67</v>
      </c>
      <c r="D51" s="198"/>
      <c r="E51" s="198"/>
      <c r="F51" s="122" t="s">
        <v>23</v>
      </c>
      <c r="G51" s="123"/>
      <c r="H51" s="123"/>
      <c r="I51" s="196">
        <f>'Rozpočet Pol'!G98</f>
        <v>0</v>
      </c>
      <c r="J51" s="196"/>
    </row>
    <row r="52" spans="1:10" ht="25.5" customHeight="1" x14ac:dyDescent="0.25">
      <c r="A52" s="110"/>
      <c r="B52" s="112" t="s">
        <v>68</v>
      </c>
      <c r="C52" s="197" t="s">
        <v>69</v>
      </c>
      <c r="D52" s="198"/>
      <c r="E52" s="198"/>
      <c r="F52" s="122" t="s">
        <v>23</v>
      </c>
      <c r="G52" s="123"/>
      <c r="H52" s="123"/>
      <c r="I52" s="196">
        <f>'Rozpočet Pol'!G108</f>
        <v>0</v>
      </c>
      <c r="J52" s="196"/>
    </row>
    <row r="53" spans="1:10" ht="25.5" customHeight="1" x14ac:dyDescent="0.25">
      <c r="A53" s="110"/>
      <c r="B53" s="112" t="s">
        <v>70</v>
      </c>
      <c r="C53" s="197" t="s">
        <v>71</v>
      </c>
      <c r="D53" s="198"/>
      <c r="E53" s="198"/>
      <c r="F53" s="122" t="s">
        <v>23</v>
      </c>
      <c r="G53" s="123"/>
      <c r="H53" s="123"/>
      <c r="I53" s="196">
        <f>'Rozpočet Pol'!G110</f>
        <v>0</v>
      </c>
      <c r="J53" s="196"/>
    </row>
    <row r="54" spans="1:10" ht="25.5" customHeight="1" x14ac:dyDescent="0.25">
      <c r="A54" s="110"/>
      <c r="B54" s="112" t="s">
        <v>72</v>
      </c>
      <c r="C54" s="197" t="s">
        <v>73</v>
      </c>
      <c r="D54" s="198"/>
      <c r="E54" s="198"/>
      <c r="F54" s="122" t="s">
        <v>23</v>
      </c>
      <c r="G54" s="123"/>
      <c r="H54" s="123"/>
      <c r="I54" s="196">
        <f>'Rozpočet Pol'!G114</f>
        <v>0</v>
      </c>
      <c r="J54" s="196"/>
    </row>
    <row r="55" spans="1:10" ht="25.5" customHeight="1" x14ac:dyDescent="0.25">
      <c r="A55" s="110"/>
      <c r="B55" s="112" t="s">
        <v>74</v>
      </c>
      <c r="C55" s="197" t="s">
        <v>75</v>
      </c>
      <c r="D55" s="198"/>
      <c r="E55" s="198"/>
      <c r="F55" s="122" t="s">
        <v>23</v>
      </c>
      <c r="G55" s="123"/>
      <c r="H55" s="123"/>
      <c r="I55" s="196">
        <f>'Rozpočet Pol'!G116</f>
        <v>0</v>
      </c>
      <c r="J55" s="196"/>
    </row>
    <row r="56" spans="1:10" ht="25.5" customHeight="1" x14ac:dyDescent="0.25">
      <c r="A56" s="110"/>
      <c r="B56" s="112" t="s">
        <v>76</v>
      </c>
      <c r="C56" s="197" t="s">
        <v>77</v>
      </c>
      <c r="D56" s="198"/>
      <c r="E56" s="198"/>
      <c r="F56" s="122" t="s">
        <v>23</v>
      </c>
      <c r="G56" s="123"/>
      <c r="H56" s="123"/>
      <c r="I56" s="196">
        <f>'Rozpočet Pol'!G118</f>
        <v>0</v>
      </c>
      <c r="J56" s="196"/>
    </row>
    <row r="57" spans="1:10" ht="25.5" customHeight="1" x14ac:dyDescent="0.25">
      <c r="A57" s="110"/>
      <c r="B57" s="112" t="s">
        <v>78</v>
      </c>
      <c r="C57" s="197" t="s">
        <v>79</v>
      </c>
      <c r="D57" s="198"/>
      <c r="E57" s="198"/>
      <c r="F57" s="122" t="s">
        <v>23</v>
      </c>
      <c r="G57" s="123"/>
      <c r="H57" s="123"/>
      <c r="I57" s="196">
        <f>'Rozpočet Pol'!G121</f>
        <v>0</v>
      </c>
      <c r="J57" s="196"/>
    </row>
    <row r="58" spans="1:10" ht="25.5" customHeight="1" x14ac:dyDescent="0.25">
      <c r="A58" s="110"/>
      <c r="B58" s="112" t="s">
        <v>80</v>
      </c>
      <c r="C58" s="197" t="s">
        <v>81</v>
      </c>
      <c r="D58" s="198"/>
      <c r="E58" s="198"/>
      <c r="F58" s="122" t="s">
        <v>23</v>
      </c>
      <c r="G58" s="123"/>
      <c r="H58" s="123"/>
      <c r="I58" s="196">
        <f>'Rozpočet Pol'!G184</f>
        <v>0</v>
      </c>
      <c r="J58" s="196"/>
    </row>
    <row r="59" spans="1:10" ht="25.5" customHeight="1" x14ac:dyDescent="0.25">
      <c r="A59" s="110"/>
      <c r="B59" s="112" t="s">
        <v>82</v>
      </c>
      <c r="C59" s="197" t="s">
        <v>83</v>
      </c>
      <c r="D59" s="198"/>
      <c r="E59" s="198"/>
      <c r="F59" s="122" t="s">
        <v>24</v>
      </c>
      <c r="G59" s="123"/>
      <c r="H59" s="123"/>
      <c r="I59" s="196">
        <f>'Rozpočet Pol'!G186</f>
        <v>0</v>
      </c>
      <c r="J59" s="196"/>
    </row>
    <row r="60" spans="1:10" ht="25.5" customHeight="1" x14ac:dyDescent="0.25">
      <c r="A60" s="110"/>
      <c r="B60" s="112" t="s">
        <v>84</v>
      </c>
      <c r="C60" s="197" t="s">
        <v>85</v>
      </c>
      <c r="D60" s="198"/>
      <c r="E60" s="198"/>
      <c r="F60" s="122" t="s">
        <v>24</v>
      </c>
      <c r="G60" s="123"/>
      <c r="H60" s="123"/>
      <c r="I60" s="196">
        <f>'Rozpočet Pol'!G198</f>
        <v>0</v>
      </c>
      <c r="J60" s="196"/>
    </row>
    <row r="61" spans="1:10" ht="25.5" customHeight="1" x14ac:dyDescent="0.25">
      <c r="A61" s="110"/>
      <c r="B61" s="112" t="s">
        <v>86</v>
      </c>
      <c r="C61" s="197" t="s">
        <v>87</v>
      </c>
      <c r="D61" s="198"/>
      <c r="E61" s="198"/>
      <c r="F61" s="122" t="s">
        <v>24</v>
      </c>
      <c r="G61" s="123"/>
      <c r="H61" s="123"/>
      <c r="I61" s="196">
        <f>'Rozpočet Pol'!G201</f>
        <v>0</v>
      </c>
      <c r="J61" s="196"/>
    </row>
    <row r="62" spans="1:10" ht="25.5" customHeight="1" x14ac:dyDescent="0.25">
      <c r="A62" s="110"/>
      <c r="B62" s="112" t="s">
        <v>88</v>
      </c>
      <c r="C62" s="197" t="s">
        <v>89</v>
      </c>
      <c r="D62" s="198"/>
      <c r="E62" s="198"/>
      <c r="F62" s="122" t="s">
        <v>25</v>
      </c>
      <c r="G62" s="123"/>
      <c r="H62" s="123"/>
      <c r="I62" s="196">
        <f>'Rozpočet Pol'!G203</f>
        <v>0</v>
      </c>
      <c r="J62" s="196"/>
    </row>
    <row r="63" spans="1:10" ht="25.5" customHeight="1" x14ac:dyDescent="0.25">
      <c r="A63" s="110"/>
      <c r="B63" s="119" t="s">
        <v>90</v>
      </c>
      <c r="C63" s="193" t="s">
        <v>26</v>
      </c>
      <c r="D63" s="194"/>
      <c r="E63" s="194"/>
      <c r="F63" s="124" t="s">
        <v>90</v>
      </c>
      <c r="G63" s="125"/>
      <c r="H63" s="125"/>
      <c r="I63" s="192">
        <f>'Rozpočet Pol'!G205</f>
        <v>0</v>
      </c>
      <c r="J63" s="192"/>
    </row>
    <row r="64" spans="1:10" ht="25.5" customHeight="1" x14ac:dyDescent="0.25">
      <c r="A64" s="111"/>
      <c r="B64" s="115" t="s">
        <v>1</v>
      </c>
      <c r="C64" s="115"/>
      <c r="D64" s="116"/>
      <c r="E64" s="116"/>
      <c r="F64" s="126"/>
      <c r="G64" s="127"/>
      <c r="H64" s="127"/>
      <c r="I64" s="195">
        <f>SUM(I47:I63)</f>
        <v>0</v>
      </c>
      <c r="J64" s="195"/>
    </row>
    <row r="65" spans="6:10" x14ac:dyDescent="0.25">
      <c r="F65" s="84"/>
      <c r="G65" s="84"/>
      <c r="H65" s="84"/>
      <c r="I65" s="84"/>
      <c r="J65" s="84"/>
    </row>
    <row r="66" spans="6:10" x14ac:dyDescent="0.25">
      <c r="F66" s="84"/>
      <c r="G66" s="84"/>
      <c r="H66" s="84"/>
      <c r="I66" s="84"/>
      <c r="J66" s="84"/>
    </row>
    <row r="67" spans="6:10" x14ac:dyDescent="0.25">
      <c r="F67" s="84"/>
      <c r="G67" s="84"/>
      <c r="H67" s="84"/>
      <c r="I67" s="84"/>
      <c r="J6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4" customWidth="1"/>
    <col min="2" max="2" width="14.453125" style="4" customWidth="1"/>
    <col min="3" max="3" width="38.2695312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7265625" style="4" customWidth="1"/>
    <col min="8" max="16384" width="9.1796875" style="4"/>
  </cols>
  <sheetData>
    <row r="1" spans="1:7" ht="15.5" x14ac:dyDescent="0.25">
      <c r="A1" s="240" t="s">
        <v>6</v>
      </c>
      <c r="B1" s="240"/>
      <c r="C1" s="241"/>
      <c r="D1" s="240"/>
      <c r="E1" s="240"/>
      <c r="F1" s="240"/>
      <c r="G1" s="240"/>
    </row>
    <row r="2" spans="1:7" ht="25" customHeight="1" x14ac:dyDescent="0.25">
      <c r="A2" s="68" t="s">
        <v>41</v>
      </c>
      <c r="B2" s="67"/>
      <c r="C2" s="242"/>
      <c r="D2" s="242"/>
      <c r="E2" s="242"/>
      <c r="F2" s="242"/>
      <c r="G2" s="243"/>
    </row>
    <row r="3" spans="1:7" ht="25" hidden="1" customHeight="1" x14ac:dyDescent="0.25">
      <c r="A3" s="68" t="s">
        <v>7</v>
      </c>
      <c r="B3" s="67"/>
      <c r="C3" s="242"/>
      <c r="D3" s="242"/>
      <c r="E3" s="242"/>
      <c r="F3" s="242"/>
      <c r="G3" s="243"/>
    </row>
    <row r="4" spans="1:7" ht="25" hidden="1" customHeight="1" x14ac:dyDescent="0.25">
      <c r="A4" s="68" t="s">
        <v>8</v>
      </c>
      <c r="B4" s="67"/>
      <c r="C4" s="242"/>
      <c r="D4" s="242"/>
      <c r="E4" s="242"/>
      <c r="F4" s="242"/>
      <c r="G4" s="243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27"/>
  <sheetViews>
    <sheetView zoomScale="85" zoomScaleNormal="85" workbookViewId="0">
      <selection sqref="A1:G1"/>
    </sheetView>
  </sheetViews>
  <sheetFormatPr defaultRowHeight="12.5" outlineLevelRow="1" x14ac:dyDescent="0.25"/>
  <cols>
    <col min="1" max="1" width="4.1796875" customWidth="1"/>
    <col min="2" max="2" width="14.36328125" style="83" customWidth="1"/>
    <col min="3" max="3" width="38.1796875" style="83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</cols>
  <sheetData>
    <row r="1" spans="1:60" ht="15.75" customHeight="1" x14ac:dyDescent="0.35">
      <c r="A1" s="244" t="s">
        <v>6</v>
      </c>
      <c r="B1" s="244"/>
      <c r="C1" s="244"/>
      <c r="D1" s="244"/>
      <c r="E1" s="244"/>
      <c r="F1" s="244"/>
      <c r="G1" s="244"/>
      <c r="AE1" t="s">
        <v>93</v>
      </c>
    </row>
    <row r="2" spans="1:60" ht="25" customHeight="1" x14ac:dyDescent="0.25">
      <c r="A2" s="132" t="s">
        <v>92</v>
      </c>
      <c r="B2" s="130"/>
      <c r="C2" s="245" t="s">
        <v>47</v>
      </c>
      <c r="D2" s="246"/>
      <c r="E2" s="246"/>
      <c r="F2" s="246"/>
      <c r="G2" s="247"/>
      <c r="AE2" t="s">
        <v>94</v>
      </c>
    </row>
    <row r="3" spans="1:60" ht="25" customHeight="1" x14ac:dyDescent="0.25">
      <c r="A3" s="133" t="s">
        <v>7</v>
      </c>
      <c r="B3" s="131"/>
      <c r="C3" s="248" t="s">
        <v>43</v>
      </c>
      <c r="D3" s="249"/>
      <c r="E3" s="249"/>
      <c r="F3" s="249"/>
      <c r="G3" s="250"/>
      <c r="AE3" t="s">
        <v>95</v>
      </c>
    </row>
    <row r="4" spans="1:60" ht="25" hidden="1" customHeight="1" x14ac:dyDescent="0.25">
      <c r="A4" s="133" t="s">
        <v>8</v>
      </c>
      <c r="B4" s="131"/>
      <c r="C4" s="248"/>
      <c r="D4" s="249"/>
      <c r="E4" s="249"/>
      <c r="F4" s="249"/>
      <c r="G4" s="250"/>
      <c r="AE4" t="s">
        <v>96</v>
      </c>
    </row>
    <row r="5" spans="1:60" hidden="1" x14ac:dyDescent="0.25">
      <c r="A5" s="134" t="s">
        <v>97</v>
      </c>
      <c r="B5" s="135"/>
      <c r="C5" s="135"/>
      <c r="D5" s="136"/>
      <c r="E5" s="136"/>
      <c r="F5" s="136"/>
      <c r="G5" s="137"/>
      <c r="AE5" t="s">
        <v>98</v>
      </c>
    </row>
    <row r="7" spans="1:60" ht="37.5" x14ac:dyDescent="0.25">
      <c r="A7" s="142" t="s">
        <v>99</v>
      </c>
      <c r="B7" s="143" t="s">
        <v>100</v>
      </c>
      <c r="C7" s="143" t="s">
        <v>101</v>
      </c>
      <c r="D7" s="142" t="s">
        <v>102</v>
      </c>
      <c r="E7" s="142" t="s">
        <v>103</v>
      </c>
      <c r="F7" s="138" t="s">
        <v>104</v>
      </c>
      <c r="G7" s="163" t="s">
        <v>28</v>
      </c>
      <c r="H7" s="164" t="s">
        <v>29</v>
      </c>
      <c r="I7" s="164" t="s">
        <v>105</v>
      </c>
      <c r="J7" s="164" t="s">
        <v>30</v>
      </c>
      <c r="K7" s="164" t="s">
        <v>106</v>
      </c>
      <c r="L7" s="164" t="s">
        <v>107</v>
      </c>
      <c r="M7" s="164" t="s">
        <v>108</v>
      </c>
      <c r="N7" s="164" t="s">
        <v>109</v>
      </c>
      <c r="O7" s="164" t="s">
        <v>110</v>
      </c>
      <c r="P7" s="164" t="s">
        <v>111</v>
      </c>
      <c r="Q7" s="164" t="s">
        <v>112</v>
      </c>
      <c r="R7" s="164" t="s">
        <v>113</v>
      </c>
      <c r="S7" s="164" t="s">
        <v>114</v>
      </c>
      <c r="T7" s="164" t="s">
        <v>115</v>
      </c>
      <c r="U7" s="145" t="s">
        <v>116</v>
      </c>
    </row>
    <row r="8" spans="1:60" x14ac:dyDescent="0.25">
      <c r="A8" s="165" t="s">
        <v>117</v>
      </c>
      <c r="B8" s="166" t="s">
        <v>58</v>
      </c>
      <c r="C8" s="167" t="s">
        <v>59</v>
      </c>
      <c r="D8" s="168"/>
      <c r="E8" s="169"/>
      <c r="F8" s="170"/>
      <c r="G8" s="170">
        <f>SUMIF(AE9:AE46,"&lt;&gt;NOR",G9:G46)</f>
        <v>0</v>
      </c>
      <c r="H8" s="170"/>
      <c r="I8" s="170">
        <f>SUM(I9:I46)</f>
        <v>0</v>
      </c>
      <c r="J8" s="170"/>
      <c r="K8" s="170">
        <f>SUM(K9:K46)</f>
        <v>0</v>
      </c>
      <c r="L8" s="170"/>
      <c r="M8" s="170">
        <f>SUM(M9:M46)</f>
        <v>0</v>
      </c>
      <c r="N8" s="144"/>
      <c r="O8" s="144">
        <f>SUM(O9:O46)</f>
        <v>0.14358000000000001</v>
      </c>
      <c r="P8" s="144"/>
      <c r="Q8" s="144">
        <f>SUM(Q9:Q46)</f>
        <v>28.61788</v>
      </c>
      <c r="R8" s="144"/>
      <c r="S8" s="144"/>
      <c r="T8" s="165"/>
      <c r="U8" s="144">
        <f>SUM(U9:U46)</f>
        <v>501.06999999999982</v>
      </c>
      <c r="AE8" t="s">
        <v>118</v>
      </c>
    </row>
    <row r="9" spans="1:60" outlineLevel="1" x14ac:dyDescent="0.25">
      <c r="A9" s="140">
        <v>1</v>
      </c>
      <c r="B9" s="140" t="s">
        <v>119</v>
      </c>
      <c r="C9" s="182" t="s">
        <v>120</v>
      </c>
      <c r="D9" s="146" t="s">
        <v>121</v>
      </c>
      <c r="E9" s="155">
        <v>28.7</v>
      </c>
      <c r="F9" s="160">
        <f>H9+J9</f>
        <v>0</v>
      </c>
      <c r="G9" s="161">
        <f>ROUND(E9*F9,2)</f>
        <v>0</v>
      </c>
      <c r="H9" s="161"/>
      <c r="I9" s="161">
        <f>ROUND(E9*H9,2)</f>
        <v>0</v>
      </c>
      <c r="J9" s="161"/>
      <c r="K9" s="161">
        <f>ROUND(E9*J9,2)</f>
        <v>0</v>
      </c>
      <c r="L9" s="161">
        <v>12</v>
      </c>
      <c r="M9" s="161">
        <f>G9*(1+L9/100)</f>
        <v>0</v>
      </c>
      <c r="N9" s="147">
        <v>0</v>
      </c>
      <c r="O9" s="147">
        <f>ROUND(E9*N9,5)</f>
        <v>0</v>
      </c>
      <c r="P9" s="147">
        <v>0.48</v>
      </c>
      <c r="Q9" s="147">
        <f>ROUND(E9*P9,5)</f>
        <v>13.776</v>
      </c>
      <c r="R9" s="147"/>
      <c r="S9" s="147"/>
      <c r="T9" s="148">
        <v>0.30599999999999999</v>
      </c>
      <c r="U9" s="147">
        <f>ROUND(E9*T9,2)</f>
        <v>8.7799999999999994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122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5">
      <c r="A10" s="140">
        <v>2</v>
      </c>
      <c r="B10" s="140" t="s">
        <v>123</v>
      </c>
      <c r="C10" s="182" t="s">
        <v>124</v>
      </c>
      <c r="D10" s="146" t="s">
        <v>121</v>
      </c>
      <c r="E10" s="155">
        <v>29.5</v>
      </c>
      <c r="F10" s="160">
        <f>H10+J10</f>
        <v>0</v>
      </c>
      <c r="G10" s="161">
        <f>ROUND(E10*F10,2)</f>
        <v>0</v>
      </c>
      <c r="H10" s="161"/>
      <c r="I10" s="161">
        <f>ROUND(E10*H10,2)</f>
        <v>0</v>
      </c>
      <c r="J10" s="161"/>
      <c r="K10" s="161">
        <f>ROUND(E10*J10,2)</f>
        <v>0</v>
      </c>
      <c r="L10" s="161">
        <v>12</v>
      </c>
      <c r="M10" s="161">
        <f>G10*(1+L10/100)</f>
        <v>0</v>
      </c>
      <c r="N10" s="147">
        <v>0</v>
      </c>
      <c r="O10" s="147">
        <f>ROUND(E10*N10,5)</f>
        <v>0</v>
      </c>
      <c r="P10" s="147">
        <v>0.13800000000000001</v>
      </c>
      <c r="Q10" s="147">
        <f>ROUND(E10*P10,5)</f>
        <v>4.0709999999999997</v>
      </c>
      <c r="R10" s="147"/>
      <c r="S10" s="147"/>
      <c r="T10" s="148">
        <v>0.16</v>
      </c>
      <c r="U10" s="147">
        <f>ROUND(E10*T10,2)</f>
        <v>4.72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122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ht="20" outlineLevel="1" x14ac:dyDescent="0.25">
      <c r="A11" s="140"/>
      <c r="B11" s="140"/>
      <c r="C11" s="183" t="s">
        <v>125</v>
      </c>
      <c r="D11" s="149"/>
      <c r="E11" s="156">
        <v>29.5</v>
      </c>
      <c r="F11" s="161"/>
      <c r="G11" s="161"/>
      <c r="H11" s="161"/>
      <c r="I11" s="161"/>
      <c r="J11" s="161"/>
      <c r="K11" s="161"/>
      <c r="L11" s="161"/>
      <c r="M11" s="161"/>
      <c r="N11" s="147"/>
      <c r="O11" s="147"/>
      <c r="P11" s="147"/>
      <c r="Q11" s="147"/>
      <c r="R11" s="147"/>
      <c r="S11" s="147"/>
      <c r="T11" s="148"/>
      <c r="U11" s="147"/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126</v>
      </c>
      <c r="AF11" s="139">
        <v>0</v>
      </c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5">
      <c r="A12" s="140"/>
      <c r="B12" s="140"/>
      <c r="C12" s="184" t="s">
        <v>127</v>
      </c>
      <c r="D12" s="150"/>
      <c r="E12" s="157"/>
      <c r="F12" s="161"/>
      <c r="G12" s="161"/>
      <c r="H12" s="161"/>
      <c r="I12" s="161"/>
      <c r="J12" s="161"/>
      <c r="K12" s="161"/>
      <c r="L12" s="161"/>
      <c r="M12" s="161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126</v>
      </c>
      <c r="AF12" s="139">
        <v>4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5">
      <c r="A13" s="140">
        <v>3</v>
      </c>
      <c r="B13" s="140" t="s">
        <v>128</v>
      </c>
      <c r="C13" s="182" t="s">
        <v>129</v>
      </c>
      <c r="D13" s="146" t="s">
        <v>121</v>
      </c>
      <c r="E13" s="155">
        <v>9.59</v>
      </c>
      <c r="F13" s="160">
        <f>H13+J13</f>
        <v>0</v>
      </c>
      <c r="G13" s="161">
        <f>ROUND(E13*F13,2)</f>
        <v>0</v>
      </c>
      <c r="H13" s="161"/>
      <c r="I13" s="161">
        <f>ROUND(E13*H13,2)</f>
        <v>0</v>
      </c>
      <c r="J13" s="161"/>
      <c r="K13" s="161">
        <f>ROUND(E13*J13,2)</f>
        <v>0</v>
      </c>
      <c r="L13" s="161">
        <v>12</v>
      </c>
      <c r="M13" s="161">
        <f>G13*(1+L13/100)</f>
        <v>0</v>
      </c>
      <c r="N13" s="147">
        <v>0</v>
      </c>
      <c r="O13" s="147">
        <f>ROUND(E13*N13,5)</f>
        <v>0</v>
      </c>
      <c r="P13" s="147">
        <v>0.33600000000000002</v>
      </c>
      <c r="Q13" s="147">
        <f>ROUND(E13*P13,5)</f>
        <v>3.2222400000000002</v>
      </c>
      <c r="R13" s="147"/>
      <c r="S13" s="147"/>
      <c r="T13" s="148">
        <v>1.1590400000000001</v>
      </c>
      <c r="U13" s="147">
        <f>ROUND(E13*T13,2)</f>
        <v>11.12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122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5">
      <c r="A14" s="140"/>
      <c r="B14" s="140"/>
      <c r="C14" s="183" t="s">
        <v>130</v>
      </c>
      <c r="D14" s="149"/>
      <c r="E14" s="156">
        <v>6</v>
      </c>
      <c r="F14" s="161"/>
      <c r="G14" s="161"/>
      <c r="H14" s="161"/>
      <c r="I14" s="161"/>
      <c r="J14" s="161"/>
      <c r="K14" s="161"/>
      <c r="L14" s="161"/>
      <c r="M14" s="161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126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ht="30" outlineLevel="1" x14ac:dyDescent="0.25">
      <c r="A15" s="140"/>
      <c r="B15" s="140"/>
      <c r="C15" s="183" t="s">
        <v>131</v>
      </c>
      <c r="D15" s="149"/>
      <c r="E15" s="156">
        <v>3.59</v>
      </c>
      <c r="F15" s="161"/>
      <c r="G15" s="161"/>
      <c r="H15" s="161"/>
      <c r="I15" s="161"/>
      <c r="J15" s="161"/>
      <c r="K15" s="161"/>
      <c r="L15" s="161"/>
      <c r="M15" s="161"/>
      <c r="N15" s="147"/>
      <c r="O15" s="147"/>
      <c r="P15" s="147"/>
      <c r="Q15" s="147"/>
      <c r="R15" s="147"/>
      <c r="S15" s="147"/>
      <c r="T15" s="148"/>
      <c r="U15" s="147"/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126</v>
      </c>
      <c r="AF15" s="139">
        <v>0</v>
      </c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5">
      <c r="A16" s="140">
        <v>4</v>
      </c>
      <c r="B16" s="140" t="s">
        <v>132</v>
      </c>
      <c r="C16" s="182" t="s">
        <v>133</v>
      </c>
      <c r="D16" s="146" t="s">
        <v>121</v>
      </c>
      <c r="E16" s="155">
        <v>34.311999999999998</v>
      </c>
      <c r="F16" s="160">
        <f>H16+J16</f>
        <v>0</v>
      </c>
      <c r="G16" s="161">
        <f>ROUND(E16*F16,2)</f>
        <v>0</v>
      </c>
      <c r="H16" s="161"/>
      <c r="I16" s="161">
        <f>ROUND(E16*H16,2)</f>
        <v>0</v>
      </c>
      <c r="J16" s="161"/>
      <c r="K16" s="161">
        <f>ROUND(E16*J16,2)</f>
        <v>0</v>
      </c>
      <c r="L16" s="161">
        <v>12</v>
      </c>
      <c r="M16" s="161">
        <f>G16*(1+L16/100)</f>
        <v>0</v>
      </c>
      <c r="N16" s="147">
        <v>0</v>
      </c>
      <c r="O16" s="147">
        <f>ROUND(E16*N16,5)</f>
        <v>0</v>
      </c>
      <c r="P16" s="147">
        <v>0.22</v>
      </c>
      <c r="Q16" s="147">
        <f>ROUND(E16*P16,5)</f>
        <v>7.5486399999999998</v>
      </c>
      <c r="R16" s="147"/>
      <c r="S16" s="147"/>
      <c r="T16" s="148">
        <v>0.375</v>
      </c>
      <c r="U16" s="147">
        <f>ROUND(E16*T16,2)</f>
        <v>12.87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122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5">
      <c r="A17" s="140"/>
      <c r="B17" s="140"/>
      <c r="C17" s="183" t="s">
        <v>134</v>
      </c>
      <c r="D17" s="149"/>
      <c r="E17" s="156">
        <v>34.311999999999998</v>
      </c>
      <c r="F17" s="161"/>
      <c r="G17" s="161"/>
      <c r="H17" s="161"/>
      <c r="I17" s="161"/>
      <c r="J17" s="161"/>
      <c r="K17" s="161"/>
      <c r="L17" s="161"/>
      <c r="M17" s="161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126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5">
      <c r="A18" s="140">
        <v>5</v>
      </c>
      <c r="B18" s="140" t="s">
        <v>135</v>
      </c>
      <c r="C18" s="182" t="s">
        <v>136</v>
      </c>
      <c r="D18" s="146" t="s">
        <v>137</v>
      </c>
      <c r="E18" s="155">
        <v>42.89</v>
      </c>
      <c r="F18" s="160">
        <f>H18+J18</f>
        <v>0</v>
      </c>
      <c r="G18" s="161">
        <f>ROUND(E18*F18,2)</f>
        <v>0</v>
      </c>
      <c r="H18" s="161"/>
      <c r="I18" s="161">
        <f>ROUND(E18*H18,2)</f>
        <v>0</v>
      </c>
      <c r="J18" s="161"/>
      <c r="K18" s="161">
        <f>ROUND(E18*J18,2)</f>
        <v>0</v>
      </c>
      <c r="L18" s="161">
        <v>12</v>
      </c>
      <c r="M18" s="161">
        <f>G18*(1+L18/100)</f>
        <v>0</v>
      </c>
      <c r="N18" s="147">
        <v>0</v>
      </c>
      <c r="O18" s="147">
        <f>ROUND(E18*N18,5)</f>
        <v>0</v>
      </c>
      <c r="P18" s="147">
        <v>0</v>
      </c>
      <c r="Q18" s="147">
        <f>ROUND(E18*P18,5)</f>
        <v>0</v>
      </c>
      <c r="R18" s="147"/>
      <c r="S18" s="147"/>
      <c r="T18" s="148">
        <v>3.6999999999999998E-2</v>
      </c>
      <c r="U18" s="147">
        <f>ROUND(E18*T18,2)</f>
        <v>1.59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122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ht="20" outlineLevel="1" x14ac:dyDescent="0.25">
      <c r="A19" s="140"/>
      <c r="B19" s="140"/>
      <c r="C19" s="183" t="s">
        <v>138</v>
      </c>
      <c r="D19" s="149"/>
      <c r="E19" s="156">
        <v>42.89</v>
      </c>
      <c r="F19" s="161"/>
      <c r="G19" s="161"/>
      <c r="H19" s="161"/>
      <c r="I19" s="161"/>
      <c r="J19" s="161"/>
      <c r="K19" s="161"/>
      <c r="L19" s="161"/>
      <c r="M19" s="161"/>
      <c r="N19" s="147"/>
      <c r="O19" s="147"/>
      <c r="P19" s="147"/>
      <c r="Q19" s="147"/>
      <c r="R19" s="147"/>
      <c r="S19" s="147"/>
      <c r="T19" s="148"/>
      <c r="U19" s="147"/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126</v>
      </c>
      <c r="AF19" s="139">
        <v>0</v>
      </c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5">
      <c r="A20" s="140">
        <v>6</v>
      </c>
      <c r="B20" s="140" t="s">
        <v>139</v>
      </c>
      <c r="C20" s="182" t="s">
        <v>140</v>
      </c>
      <c r="D20" s="146" t="s">
        <v>141</v>
      </c>
      <c r="E20" s="155">
        <v>141.083</v>
      </c>
      <c r="F20" s="160">
        <f>H20+J20</f>
        <v>0</v>
      </c>
      <c r="G20" s="161">
        <f>ROUND(E20*F20,2)</f>
        <v>0</v>
      </c>
      <c r="H20" s="161"/>
      <c r="I20" s="161">
        <f>ROUND(E20*H20,2)</f>
        <v>0</v>
      </c>
      <c r="J20" s="161"/>
      <c r="K20" s="161">
        <f>ROUND(E20*J20,2)</f>
        <v>0</v>
      </c>
      <c r="L20" s="161">
        <v>12</v>
      </c>
      <c r="M20" s="161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0.79630000000000001</v>
      </c>
      <c r="U20" s="147">
        <f>ROUND(E20*T20,2)</f>
        <v>112.34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122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ht="20" outlineLevel="1" x14ac:dyDescent="0.25">
      <c r="A21" s="140"/>
      <c r="B21" s="140"/>
      <c r="C21" s="183" t="s">
        <v>142</v>
      </c>
      <c r="D21" s="149"/>
      <c r="E21" s="156">
        <v>141.083</v>
      </c>
      <c r="F21" s="161"/>
      <c r="G21" s="161"/>
      <c r="H21" s="161"/>
      <c r="I21" s="161"/>
      <c r="J21" s="161"/>
      <c r="K21" s="161"/>
      <c r="L21" s="161"/>
      <c r="M21" s="161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126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5">
      <c r="A22" s="140">
        <v>7</v>
      </c>
      <c r="B22" s="140" t="s">
        <v>143</v>
      </c>
      <c r="C22" s="182" t="s">
        <v>144</v>
      </c>
      <c r="D22" s="146" t="s">
        <v>141</v>
      </c>
      <c r="E22" s="155">
        <v>32.519999999999996</v>
      </c>
      <c r="F22" s="160">
        <f>H22+J22</f>
        <v>0</v>
      </c>
      <c r="G22" s="161">
        <f>ROUND(E22*F22,2)</f>
        <v>0</v>
      </c>
      <c r="H22" s="161"/>
      <c r="I22" s="161">
        <f>ROUND(E22*H22,2)</f>
        <v>0</v>
      </c>
      <c r="J22" s="161"/>
      <c r="K22" s="161">
        <f>ROUND(E22*J22,2)</f>
        <v>0</v>
      </c>
      <c r="L22" s="161">
        <v>12</v>
      </c>
      <c r="M22" s="161">
        <f>G22*(1+L22/100)</f>
        <v>0</v>
      </c>
      <c r="N22" s="147">
        <v>0</v>
      </c>
      <c r="O22" s="147">
        <f>ROUND(E22*N22,5)</f>
        <v>0</v>
      </c>
      <c r="P22" s="147">
        <v>0</v>
      </c>
      <c r="Q22" s="147">
        <f>ROUND(E22*P22,5)</f>
        <v>0</v>
      </c>
      <c r="R22" s="147"/>
      <c r="S22" s="147"/>
      <c r="T22" s="148">
        <v>3.5329999999999999</v>
      </c>
      <c r="U22" s="147">
        <f>ROUND(E22*T22,2)</f>
        <v>114.89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122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5">
      <c r="A23" s="140"/>
      <c r="B23" s="140"/>
      <c r="C23" s="183" t="s">
        <v>145</v>
      </c>
      <c r="D23" s="149"/>
      <c r="E23" s="156">
        <v>20.52</v>
      </c>
      <c r="F23" s="161"/>
      <c r="G23" s="161"/>
      <c r="H23" s="161"/>
      <c r="I23" s="161"/>
      <c r="J23" s="161"/>
      <c r="K23" s="161"/>
      <c r="L23" s="161"/>
      <c r="M23" s="161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126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5">
      <c r="A24" s="140"/>
      <c r="B24" s="140"/>
      <c r="C24" s="183" t="s">
        <v>146</v>
      </c>
      <c r="D24" s="149"/>
      <c r="E24" s="156">
        <v>12</v>
      </c>
      <c r="F24" s="161"/>
      <c r="G24" s="161"/>
      <c r="H24" s="161"/>
      <c r="I24" s="161"/>
      <c r="J24" s="161"/>
      <c r="K24" s="161"/>
      <c r="L24" s="161"/>
      <c r="M24" s="161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126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5">
      <c r="A25" s="140">
        <v>8</v>
      </c>
      <c r="B25" s="140" t="s">
        <v>147</v>
      </c>
      <c r="C25" s="182" t="s">
        <v>148</v>
      </c>
      <c r="D25" s="146" t="s">
        <v>141</v>
      </c>
      <c r="E25" s="155">
        <v>173.60300000000001</v>
      </c>
      <c r="F25" s="160">
        <f>H25+J25</f>
        <v>0</v>
      </c>
      <c r="G25" s="161">
        <f>ROUND(E25*F25,2)</f>
        <v>0</v>
      </c>
      <c r="H25" s="161"/>
      <c r="I25" s="161">
        <f>ROUND(E25*H25,2)</f>
        <v>0</v>
      </c>
      <c r="J25" s="161"/>
      <c r="K25" s="161">
        <f>ROUND(E25*J25,2)</f>
        <v>0</v>
      </c>
      <c r="L25" s="161">
        <v>12</v>
      </c>
      <c r="M25" s="161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5.8000000000000003E-2</v>
      </c>
      <c r="U25" s="147">
        <f>ROUND(E25*T25,2)</f>
        <v>10.07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122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5">
      <c r="A26" s="140"/>
      <c r="B26" s="140"/>
      <c r="C26" s="183" t="s">
        <v>149</v>
      </c>
      <c r="D26" s="149"/>
      <c r="E26" s="156">
        <v>173.60300000000001</v>
      </c>
      <c r="F26" s="161"/>
      <c r="G26" s="161"/>
      <c r="H26" s="161"/>
      <c r="I26" s="161"/>
      <c r="J26" s="161"/>
      <c r="K26" s="161"/>
      <c r="L26" s="161"/>
      <c r="M26" s="161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126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5">
      <c r="A27" s="140">
        <v>9</v>
      </c>
      <c r="B27" s="140" t="s">
        <v>150</v>
      </c>
      <c r="C27" s="182" t="s">
        <v>151</v>
      </c>
      <c r="D27" s="146" t="s">
        <v>141</v>
      </c>
      <c r="E27" s="155">
        <v>17.360300000000002</v>
      </c>
      <c r="F27" s="160">
        <f>H27+J27</f>
        <v>0</v>
      </c>
      <c r="G27" s="161">
        <f>ROUND(E27*F27,2)</f>
        <v>0</v>
      </c>
      <c r="H27" s="161"/>
      <c r="I27" s="161">
        <f>ROUND(E27*H27,2)</f>
        <v>0</v>
      </c>
      <c r="J27" s="161"/>
      <c r="K27" s="161">
        <f>ROUND(E27*J27,2)</f>
        <v>0</v>
      </c>
      <c r="L27" s="161">
        <v>12</v>
      </c>
      <c r="M27" s="161">
        <f>G27*(1+L27/100)</f>
        <v>0</v>
      </c>
      <c r="N27" s="147">
        <v>0</v>
      </c>
      <c r="O27" s="147">
        <f>ROUND(E27*N27,5)</f>
        <v>0</v>
      </c>
      <c r="P27" s="147">
        <v>0</v>
      </c>
      <c r="Q27" s="147">
        <f>ROUND(E27*P27,5)</f>
        <v>0</v>
      </c>
      <c r="R27" s="147"/>
      <c r="S27" s="147"/>
      <c r="T27" s="148">
        <v>1.548</v>
      </c>
      <c r="U27" s="147">
        <f>ROUND(E27*T27,2)</f>
        <v>26.87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122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5">
      <c r="A28" s="140"/>
      <c r="B28" s="140"/>
      <c r="C28" s="183" t="s">
        <v>152</v>
      </c>
      <c r="D28" s="149"/>
      <c r="E28" s="156">
        <v>17.360299999999999</v>
      </c>
      <c r="F28" s="161"/>
      <c r="G28" s="161"/>
      <c r="H28" s="161"/>
      <c r="I28" s="161"/>
      <c r="J28" s="161"/>
      <c r="K28" s="161"/>
      <c r="L28" s="161"/>
      <c r="M28" s="161"/>
      <c r="N28" s="147"/>
      <c r="O28" s="147"/>
      <c r="P28" s="147"/>
      <c r="Q28" s="147"/>
      <c r="R28" s="147"/>
      <c r="S28" s="147"/>
      <c r="T28" s="148"/>
      <c r="U28" s="147"/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126</v>
      </c>
      <c r="AF28" s="139">
        <v>0</v>
      </c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5">
      <c r="A29" s="140">
        <v>10</v>
      </c>
      <c r="B29" s="140" t="s">
        <v>153</v>
      </c>
      <c r="C29" s="182" t="s">
        <v>154</v>
      </c>
      <c r="D29" s="146" t="s">
        <v>141</v>
      </c>
      <c r="E29" s="155">
        <v>89.033100000000005</v>
      </c>
      <c r="F29" s="160">
        <f>H29+J29</f>
        <v>0</v>
      </c>
      <c r="G29" s="161">
        <f>ROUND(E29*F29,2)</f>
        <v>0</v>
      </c>
      <c r="H29" s="161"/>
      <c r="I29" s="161">
        <f>ROUND(E29*H29,2)</f>
        <v>0</v>
      </c>
      <c r="J29" s="161"/>
      <c r="K29" s="161">
        <f>ROUND(E29*J29,2)</f>
        <v>0</v>
      </c>
      <c r="L29" s="161">
        <v>12</v>
      </c>
      <c r="M29" s="161">
        <f>G29*(1+L29/100)</f>
        <v>0</v>
      </c>
      <c r="N29" s="147">
        <v>0</v>
      </c>
      <c r="O29" s="147">
        <f>ROUND(E29*N29,5)</f>
        <v>0</v>
      </c>
      <c r="P29" s="147">
        <v>0</v>
      </c>
      <c r="Q29" s="147">
        <f>ROUND(E29*P29,5)</f>
        <v>0</v>
      </c>
      <c r="R29" s="147"/>
      <c r="S29" s="147"/>
      <c r="T29" s="148">
        <v>7.3999999999999996E-2</v>
      </c>
      <c r="U29" s="147">
        <f>ROUND(E29*T29,2)</f>
        <v>6.59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122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ht="20" outlineLevel="1" x14ac:dyDescent="0.25">
      <c r="A30" s="140"/>
      <c r="B30" s="140"/>
      <c r="C30" s="183" t="s">
        <v>155</v>
      </c>
      <c r="D30" s="149"/>
      <c r="E30" s="156">
        <v>68.486999999999995</v>
      </c>
      <c r="F30" s="161"/>
      <c r="G30" s="161"/>
      <c r="H30" s="161"/>
      <c r="I30" s="161"/>
      <c r="J30" s="161"/>
      <c r="K30" s="161"/>
      <c r="L30" s="161"/>
      <c r="M30" s="161"/>
      <c r="N30" s="147"/>
      <c r="O30" s="147"/>
      <c r="P30" s="147"/>
      <c r="Q30" s="147"/>
      <c r="R30" s="147"/>
      <c r="S30" s="147"/>
      <c r="T30" s="148"/>
      <c r="U30" s="147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126</v>
      </c>
      <c r="AF30" s="139">
        <v>0</v>
      </c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5">
      <c r="A31" s="140"/>
      <c r="B31" s="140"/>
      <c r="C31" s="184" t="s">
        <v>156</v>
      </c>
      <c r="D31" s="150"/>
      <c r="E31" s="157">
        <v>20.546099999999999</v>
      </c>
      <c r="F31" s="161"/>
      <c r="G31" s="161"/>
      <c r="H31" s="161"/>
      <c r="I31" s="161"/>
      <c r="J31" s="161"/>
      <c r="K31" s="161"/>
      <c r="L31" s="161"/>
      <c r="M31" s="161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126</v>
      </c>
      <c r="AF31" s="139">
        <v>4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5">
      <c r="A32" s="140"/>
      <c r="B32" s="140"/>
      <c r="C32" s="184" t="s">
        <v>127</v>
      </c>
      <c r="D32" s="150"/>
      <c r="E32" s="157"/>
      <c r="F32" s="161"/>
      <c r="G32" s="161"/>
      <c r="H32" s="161"/>
      <c r="I32" s="161"/>
      <c r="J32" s="161"/>
      <c r="K32" s="161"/>
      <c r="L32" s="161"/>
      <c r="M32" s="161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126</v>
      </c>
      <c r="AF32" s="139">
        <v>4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5">
      <c r="A33" s="140">
        <v>11</v>
      </c>
      <c r="B33" s="140" t="s">
        <v>157</v>
      </c>
      <c r="C33" s="182" t="s">
        <v>158</v>
      </c>
      <c r="D33" s="146" t="s">
        <v>141</v>
      </c>
      <c r="E33" s="155">
        <v>121.0508</v>
      </c>
      <c r="F33" s="160">
        <f>H33+J33</f>
        <v>0</v>
      </c>
      <c r="G33" s="161">
        <f>ROUND(E33*F33,2)</f>
        <v>0</v>
      </c>
      <c r="H33" s="161"/>
      <c r="I33" s="161">
        <f>ROUND(E33*H33,2)</f>
        <v>0</v>
      </c>
      <c r="J33" s="161"/>
      <c r="K33" s="161">
        <f>ROUND(E33*J33,2)</f>
        <v>0</v>
      </c>
      <c r="L33" s="161">
        <v>12</v>
      </c>
      <c r="M33" s="161">
        <f>G33*(1+L33/100)</f>
        <v>0</v>
      </c>
      <c r="N33" s="147">
        <v>0</v>
      </c>
      <c r="O33" s="147">
        <f>ROUND(E33*N33,5)</f>
        <v>0</v>
      </c>
      <c r="P33" s="147">
        <v>0</v>
      </c>
      <c r="Q33" s="147">
        <f>ROUND(E33*P33,5)</f>
        <v>0</v>
      </c>
      <c r="R33" s="147"/>
      <c r="S33" s="147"/>
      <c r="T33" s="148">
        <v>8.6999999999999994E-2</v>
      </c>
      <c r="U33" s="147">
        <f>ROUND(E33*T33,2)</f>
        <v>10.53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122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5">
      <c r="A34" s="140"/>
      <c r="B34" s="140"/>
      <c r="C34" s="183" t="s">
        <v>159</v>
      </c>
      <c r="D34" s="149"/>
      <c r="E34" s="156">
        <v>93.116</v>
      </c>
      <c r="F34" s="161"/>
      <c r="G34" s="161"/>
      <c r="H34" s="161"/>
      <c r="I34" s="161"/>
      <c r="J34" s="161"/>
      <c r="K34" s="161"/>
      <c r="L34" s="161"/>
      <c r="M34" s="161"/>
      <c r="N34" s="147"/>
      <c r="O34" s="147"/>
      <c r="P34" s="147"/>
      <c r="Q34" s="147"/>
      <c r="R34" s="147"/>
      <c r="S34" s="147"/>
      <c r="T34" s="148"/>
      <c r="U34" s="147"/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126</v>
      </c>
      <c r="AF34" s="139">
        <v>0</v>
      </c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5">
      <c r="A35" s="140"/>
      <c r="B35" s="140"/>
      <c r="C35" s="184" t="s">
        <v>156</v>
      </c>
      <c r="D35" s="150"/>
      <c r="E35" s="157">
        <v>27.934799999999999</v>
      </c>
      <c r="F35" s="161"/>
      <c r="G35" s="161"/>
      <c r="H35" s="161"/>
      <c r="I35" s="161"/>
      <c r="J35" s="161"/>
      <c r="K35" s="161"/>
      <c r="L35" s="161"/>
      <c r="M35" s="161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126</v>
      </c>
      <c r="AF35" s="139">
        <v>4</v>
      </c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5">
      <c r="A36" s="140">
        <v>12</v>
      </c>
      <c r="B36" s="140" t="s">
        <v>160</v>
      </c>
      <c r="C36" s="182" t="s">
        <v>161</v>
      </c>
      <c r="D36" s="146" t="s">
        <v>121</v>
      </c>
      <c r="E36" s="155">
        <v>65.94</v>
      </c>
      <c r="F36" s="160">
        <f>H36+J36</f>
        <v>0</v>
      </c>
      <c r="G36" s="161">
        <f>ROUND(E36*F36,2)</f>
        <v>0</v>
      </c>
      <c r="H36" s="161"/>
      <c r="I36" s="161">
        <f>ROUND(E36*H36,2)</f>
        <v>0</v>
      </c>
      <c r="J36" s="161"/>
      <c r="K36" s="161">
        <f>ROUND(E36*J36,2)</f>
        <v>0</v>
      </c>
      <c r="L36" s="161">
        <v>12</v>
      </c>
      <c r="M36" s="161">
        <f>G36*(1+L36/100)</f>
        <v>0</v>
      </c>
      <c r="N36" s="147">
        <v>8.4999999999999995E-4</v>
      </c>
      <c r="O36" s="147">
        <f>ROUND(E36*N36,5)</f>
        <v>5.6050000000000003E-2</v>
      </c>
      <c r="P36" s="147">
        <v>0</v>
      </c>
      <c r="Q36" s="147">
        <f>ROUND(E36*P36,5)</f>
        <v>0</v>
      </c>
      <c r="R36" s="147"/>
      <c r="S36" s="147"/>
      <c r="T36" s="148">
        <v>0.47899999999999998</v>
      </c>
      <c r="U36" s="147">
        <f>ROUND(E36*T36,2)</f>
        <v>31.59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122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5">
      <c r="A37" s="140"/>
      <c r="B37" s="140"/>
      <c r="C37" s="183" t="s">
        <v>162</v>
      </c>
      <c r="D37" s="149"/>
      <c r="E37" s="156">
        <v>65.94</v>
      </c>
      <c r="F37" s="161"/>
      <c r="G37" s="161"/>
      <c r="H37" s="161"/>
      <c r="I37" s="161"/>
      <c r="J37" s="161"/>
      <c r="K37" s="161"/>
      <c r="L37" s="161"/>
      <c r="M37" s="161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126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5">
      <c r="A38" s="140">
        <v>13</v>
      </c>
      <c r="B38" s="140" t="s">
        <v>163</v>
      </c>
      <c r="C38" s="182" t="s">
        <v>164</v>
      </c>
      <c r="D38" s="146" t="s">
        <v>121</v>
      </c>
      <c r="E38" s="155">
        <v>86.015000000000001</v>
      </c>
      <c r="F38" s="160">
        <f>H38+J38</f>
        <v>0</v>
      </c>
      <c r="G38" s="161">
        <f>ROUND(E38*F38,2)</f>
        <v>0</v>
      </c>
      <c r="H38" s="161"/>
      <c r="I38" s="161">
        <f>ROUND(E38*H38,2)</f>
        <v>0</v>
      </c>
      <c r="J38" s="161"/>
      <c r="K38" s="161">
        <f>ROUND(E38*J38,2)</f>
        <v>0</v>
      </c>
      <c r="L38" s="161">
        <v>12</v>
      </c>
      <c r="M38" s="161">
        <f>G38*(1+L38/100)</f>
        <v>0</v>
      </c>
      <c r="N38" s="147">
        <v>9.7999999999999997E-4</v>
      </c>
      <c r="O38" s="147">
        <f>ROUND(E38*N38,5)</f>
        <v>8.4290000000000004E-2</v>
      </c>
      <c r="P38" s="147">
        <v>0</v>
      </c>
      <c r="Q38" s="147">
        <f>ROUND(E38*P38,5)</f>
        <v>0</v>
      </c>
      <c r="R38" s="147"/>
      <c r="S38" s="147"/>
      <c r="T38" s="148">
        <v>0.23599999999999999</v>
      </c>
      <c r="U38" s="147">
        <f>ROUND(E38*T38,2)</f>
        <v>20.3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122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20" outlineLevel="1" x14ac:dyDescent="0.25">
      <c r="A39" s="140"/>
      <c r="B39" s="140"/>
      <c r="C39" s="183" t="s">
        <v>165</v>
      </c>
      <c r="D39" s="149"/>
      <c r="E39" s="156">
        <v>86.015000000000001</v>
      </c>
      <c r="F39" s="161"/>
      <c r="G39" s="161"/>
      <c r="H39" s="161"/>
      <c r="I39" s="161"/>
      <c r="J39" s="161"/>
      <c r="K39" s="161"/>
      <c r="L39" s="161"/>
      <c r="M39" s="161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126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5">
      <c r="A40" s="140">
        <v>14</v>
      </c>
      <c r="B40" s="140" t="s">
        <v>166</v>
      </c>
      <c r="C40" s="182" t="s">
        <v>167</v>
      </c>
      <c r="D40" s="146" t="s">
        <v>121</v>
      </c>
      <c r="E40" s="155">
        <v>86.015000000000001</v>
      </c>
      <c r="F40" s="160">
        <f>H40+J40</f>
        <v>0</v>
      </c>
      <c r="G40" s="161">
        <f>ROUND(E40*F40,2)</f>
        <v>0</v>
      </c>
      <c r="H40" s="161"/>
      <c r="I40" s="161">
        <f>ROUND(E40*H40,2)</f>
        <v>0</v>
      </c>
      <c r="J40" s="161"/>
      <c r="K40" s="161">
        <f>ROUND(E40*J40,2)</f>
        <v>0</v>
      </c>
      <c r="L40" s="161">
        <v>12</v>
      </c>
      <c r="M40" s="161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7.0000000000000007E-2</v>
      </c>
      <c r="U40" s="147">
        <f>ROUND(E40*T40,2)</f>
        <v>6.02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122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5">
      <c r="A41" s="140">
        <v>15</v>
      </c>
      <c r="B41" s="140" t="s">
        <v>168</v>
      </c>
      <c r="C41" s="182" t="s">
        <v>169</v>
      </c>
      <c r="D41" s="146" t="s">
        <v>121</v>
      </c>
      <c r="E41" s="155">
        <v>65.94</v>
      </c>
      <c r="F41" s="160">
        <f>H41+J41</f>
        <v>0</v>
      </c>
      <c r="G41" s="161">
        <f>ROUND(E41*F41,2)</f>
        <v>0</v>
      </c>
      <c r="H41" s="161"/>
      <c r="I41" s="161">
        <f>ROUND(E41*H41,2)</f>
        <v>0</v>
      </c>
      <c r="J41" s="161"/>
      <c r="K41" s="161">
        <f>ROUND(E41*J41,2)</f>
        <v>0</v>
      </c>
      <c r="L41" s="161">
        <v>12</v>
      </c>
      <c r="M41" s="161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0.32700000000000001</v>
      </c>
      <c r="U41" s="147">
        <f>ROUND(E41*T41,2)</f>
        <v>21.56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122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5">
      <c r="A42" s="140">
        <v>16</v>
      </c>
      <c r="B42" s="140" t="s">
        <v>170</v>
      </c>
      <c r="C42" s="182" t="s">
        <v>171</v>
      </c>
      <c r="D42" s="146" t="s">
        <v>121</v>
      </c>
      <c r="E42" s="155">
        <v>151.95500000000001</v>
      </c>
      <c r="F42" s="160">
        <f>H42+J42</f>
        <v>0</v>
      </c>
      <c r="G42" s="161">
        <f>ROUND(E42*F42,2)</f>
        <v>0</v>
      </c>
      <c r="H42" s="161"/>
      <c r="I42" s="161">
        <f>ROUND(E42*H42,2)</f>
        <v>0</v>
      </c>
      <c r="J42" s="161"/>
      <c r="K42" s="161">
        <f>ROUND(E42*J42,2)</f>
        <v>0</v>
      </c>
      <c r="L42" s="161">
        <v>12</v>
      </c>
      <c r="M42" s="161">
        <f>G42*(1+L42/100)</f>
        <v>0</v>
      </c>
      <c r="N42" s="147">
        <v>0</v>
      </c>
      <c r="O42" s="147">
        <f>ROUND(E42*N42,5)</f>
        <v>0</v>
      </c>
      <c r="P42" s="147">
        <v>0</v>
      </c>
      <c r="Q42" s="147">
        <f>ROUND(E42*P42,5)</f>
        <v>0</v>
      </c>
      <c r="R42" s="147"/>
      <c r="S42" s="147"/>
      <c r="T42" s="148">
        <v>0.26100000000000001</v>
      </c>
      <c r="U42" s="147">
        <f>ROUND(E42*T42,2)</f>
        <v>39.659999999999997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122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5">
      <c r="A43" s="140"/>
      <c r="B43" s="140"/>
      <c r="C43" s="183" t="s">
        <v>172</v>
      </c>
      <c r="D43" s="149"/>
      <c r="E43" s="156">
        <v>151.95500000000001</v>
      </c>
      <c r="F43" s="161"/>
      <c r="G43" s="161"/>
      <c r="H43" s="161"/>
      <c r="I43" s="161"/>
      <c r="J43" s="161"/>
      <c r="K43" s="161"/>
      <c r="L43" s="161"/>
      <c r="M43" s="161"/>
      <c r="N43" s="147"/>
      <c r="O43" s="147"/>
      <c r="P43" s="147"/>
      <c r="Q43" s="147"/>
      <c r="R43" s="147"/>
      <c r="S43" s="147"/>
      <c r="T43" s="148"/>
      <c r="U43" s="147"/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126</v>
      </c>
      <c r="AF43" s="139">
        <v>0</v>
      </c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5">
      <c r="A44" s="140">
        <v>17</v>
      </c>
      <c r="B44" s="140" t="s">
        <v>173</v>
      </c>
      <c r="C44" s="182" t="s">
        <v>174</v>
      </c>
      <c r="D44" s="146" t="s">
        <v>141</v>
      </c>
      <c r="E44" s="155">
        <v>173.6</v>
      </c>
      <c r="F44" s="160">
        <f>H44+J44</f>
        <v>0</v>
      </c>
      <c r="G44" s="161">
        <f>ROUND(E44*F44,2)</f>
        <v>0</v>
      </c>
      <c r="H44" s="161"/>
      <c r="I44" s="161">
        <f>ROUND(E44*H44,2)</f>
        <v>0</v>
      </c>
      <c r="J44" s="161"/>
      <c r="K44" s="161">
        <f>ROUND(E44*J44,2)</f>
        <v>0</v>
      </c>
      <c r="L44" s="161">
        <v>12</v>
      </c>
      <c r="M44" s="161">
        <f>G44*(1+L44/100)</f>
        <v>0</v>
      </c>
      <c r="N44" s="147">
        <v>0</v>
      </c>
      <c r="O44" s="147">
        <f>ROUND(E44*N44,5)</f>
        <v>0</v>
      </c>
      <c r="P44" s="147">
        <v>0</v>
      </c>
      <c r="Q44" s="147">
        <f>ROUND(E44*P44,5)</f>
        <v>0</v>
      </c>
      <c r="R44" s="147"/>
      <c r="S44" s="147"/>
      <c r="T44" s="148">
        <v>0.27600000000000002</v>
      </c>
      <c r="U44" s="147">
        <f>ROUND(E44*T44,2)</f>
        <v>47.91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175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5">
      <c r="A45" s="140">
        <v>18</v>
      </c>
      <c r="B45" s="140" t="s">
        <v>176</v>
      </c>
      <c r="C45" s="182" t="s">
        <v>177</v>
      </c>
      <c r="D45" s="146" t="s">
        <v>121</v>
      </c>
      <c r="E45" s="155">
        <v>8.5</v>
      </c>
      <c r="F45" s="160">
        <f>H45+J45</f>
        <v>0</v>
      </c>
      <c r="G45" s="161">
        <f>ROUND(E45*F45,2)</f>
        <v>0</v>
      </c>
      <c r="H45" s="161"/>
      <c r="I45" s="161">
        <f>ROUND(E45*H45,2)</f>
        <v>0</v>
      </c>
      <c r="J45" s="161"/>
      <c r="K45" s="161">
        <f>ROUND(E45*J45,2)</f>
        <v>0</v>
      </c>
      <c r="L45" s="161">
        <v>12</v>
      </c>
      <c r="M45" s="161">
        <f>G45*(1+L45/100)</f>
        <v>0</v>
      </c>
      <c r="N45" s="147">
        <v>0</v>
      </c>
      <c r="O45" s="147">
        <f>ROUND(E45*N45,5)</f>
        <v>0</v>
      </c>
      <c r="P45" s="147">
        <v>0</v>
      </c>
      <c r="Q45" s="147">
        <f>ROUND(E45*P45,5)</f>
        <v>0</v>
      </c>
      <c r="R45" s="147"/>
      <c r="S45" s="147"/>
      <c r="T45" s="148">
        <v>0.17199999999999999</v>
      </c>
      <c r="U45" s="147">
        <f>ROUND(E45*T45,2)</f>
        <v>1.46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122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5">
      <c r="A46" s="140">
        <v>19</v>
      </c>
      <c r="B46" s="140" t="s">
        <v>178</v>
      </c>
      <c r="C46" s="182" t="s">
        <v>179</v>
      </c>
      <c r="D46" s="146" t="s">
        <v>121</v>
      </c>
      <c r="E46" s="155">
        <v>108</v>
      </c>
      <c r="F46" s="160">
        <f>H46+J46</f>
        <v>0</v>
      </c>
      <c r="G46" s="161">
        <f>ROUND(E46*F46,2)</f>
        <v>0</v>
      </c>
      <c r="H46" s="161"/>
      <c r="I46" s="161">
        <f>ROUND(E46*H46,2)</f>
        <v>0</v>
      </c>
      <c r="J46" s="161"/>
      <c r="K46" s="161">
        <f>ROUND(E46*J46,2)</f>
        <v>0</v>
      </c>
      <c r="L46" s="161">
        <v>12</v>
      </c>
      <c r="M46" s="161">
        <f>G46*(1+L46/100)</f>
        <v>0</v>
      </c>
      <c r="N46" s="147">
        <v>3.0000000000000001E-5</v>
      </c>
      <c r="O46" s="147">
        <f>ROUND(E46*N46,5)</f>
        <v>3.2399999999999998E-3</v>
      </c>
      <c r="P46" s="147">
        <v>0</v>
      </c>
      <c r="Q46" s="147">
        <f>ROUND(E46*P46,5)</f>
        <v>0</v>
      </c>
      <c r="R46" s="147"/>
      <c r="S46" s="147"/>
      <c r="T46" s="148">
        <v>0.113</v>
      </c>
      <c r="U46" s="147">
        <f>ROUND(E46*T46,2)</f>
        <v>12.2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175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x14ac:dyDescent="0.25">
      <c r="A47" s="141" t="s">
        <v>117</v>
      </c>
      <c r="B47" s="141" t="s">
        <v>60</v>
      </c>
      <c r="C47" s="185" t="s">
        <v>61</v>
      </c>
      <c r="D47" s="151"/>
      <c r="E47" s="158"/>
      <c r="F47" s="162"/>
      <c r="G47" s="162">
        <f>SUMIF(AE48:AE88,"&lt;&gt;NOR",G48:G88)</f>
        <v>0</v>
      </c>
      <c r="H47" s="162"/>
      <c r="I47" s="162">
        <f>SUM(I48:I88)</f>
        <v>0</v>
      </c>
      <c r="J47" s="162"/>
      <c r="K47" s="162">
        <f>SUM(K48:K88)</f>
        <v>0</v>
      </c>
      <c r="L47" s="162"/>
      <c r="M47" s="162">
        <f>SUM(M48:M88)</f>
        <v>0</v>
      </c>
      <c r="N47" s="152"/>
      <c r="O47" s="152">
        <f>SUM(O48:O88)</f>
        <v>82.065490000000011</v>
      </c>
      <c r="P47" s="152"/>
      <c r="Q47" s="152">
        <f>SUM(Q48:Q88)</f>
        <v>0</v>
      </c>
      <c r="R47" s="152"/>
      <c r="S47" s="152"/>
      <c r="T47" s="153"/>
      <c r="U47" s="152">
        <f>SUM(U48:U88)</f>
        <v>1223.2399999999998</v>
      </c>
      <c r="AE47" t="s">
        <v>118</v>
      </c>
    </row>
    <row r="48" spans="1:60" outlineLevel="1" x14ac:dyDescent="0.25">
      <c r="A48" s="140">
        <v>20</v>
      </c>
      <c r="B48" s="140" t="s">
        <v>180</v>
      </c>
      <c r="C48" s="182" t="s">
        <v>181</v>
      </c>
      <c r="D48" s="146" t="s">
        <v>137</v>
      </c>
      <c r="E48" s="155">
        <v>5.8</v>
      </c>
      <c r="F48" s="160">
        <f>H48+J48</f>
        <v>0</v>
      </c>
      <c r="G48" s="161">
        <f>ROUND(E48*F48,2)</f>
        <v>0</v>
      </c>
      <c r="H48" s="161"/>
      <c r="I48" s="161">
        <f>ROUND(E48*H48,2)</f>
        <v>0</v>
      </c>
      <c r="J48" s="161"/>
      <c r="K48" s="161">
        <f>ROUND(E48*J48,2)</f>
        <v>0</v>
      </c>
      <c r="L48" s="161">
        <v>12</v>
      </c>
      <c r="M48" s="161">
        <f>G48*(1+L48/100)</f>
        <v>0</v>
      </c>
      <c r="N48" s="147">
        <v>1.009E-2</v>
      </c>
      <c r="O48" s="147">
        <f>ROUND(E48*N48,5)</f>
        <v>5.8520000000000003E-2</v>
      </c>
      <c r="P48" s="147">
        <v>0</v>
      </c>
      <c r="Q48" s="147">
        <f>ROUND(E48*P48,5)</f>
        <v>0</v>
      </c>
      <c r="R48" s="147"/>
      <c r="S48" s="147"/>
      <c r="T48" s="148">
        <v>3.14</v>
      </c>
      <c r="U48" s="147">
        <f>ROUND(E48*T48,2)</f>
        <v>18.21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122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5">
      <c r="A49" s="140"/>
      <c r="B49" s="140"/>
      <c r="C49" s="183" t="s">
        <v>182</v>
      </c>
      <c r="D49" s="149"/>
      <c r="E49" s="156">
        <v>5.8</v>
      </c>
      <c r="F49" s="161"/>
      <c r="G49" s="161"/>
      <c r="H49" s="161"/>
      <c r="I49" s="161"/>
      <c r="J49" s="161"/>
      <c r="K49" s="161"/>
      <c r="L49" s="161"/>
      <c r="M49" s="161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126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5">
      <c r="A50" s="140">
        <v>21</v>
      </c>
      <c r="B50" s="140" t="s">
        <v>183</v>
      </c>
      <c r="C50" s="182" t="s">
        <v>184</v>
      </c>
      <c r="D50" s="146" t="s">
        <v>137</v>
      </c>
      <c r="E50" s="155">
        <v>23.9</v>
      </c>
      <c r="F50" s="160">
        <f>H50+J50</f>
        <v>0</v>
      </c>
      <c r="G50" s="161">
        <f>ROUND(E50*F50,2)</f>
        <v>0</v>
      </c>
      <c r="H50" s="161"/>
      <c r="I50" s="161">
        <f>ROUND(E50*H50,2)</f>
        <v>0</v>
      </c>
      <c r="J50" s="161"/>
      <c r="K50" s="161">
        <f>ROUND(E50*J50,2)</f>
        <v>0</v>
      </c>
      <c r="L50" s="161">
        <v>12</v>
      </c>
      <c r="M50" s="161">
        <f>G50*(1+L50/100)</f>
        <v>0</v>
      </c>
      <c r="N50" s="147">
        <v>1.387E-2</v>
      </c>
      <c r="O50" s="147">
        <f>ROUND(E50*N50,5)</f>
        <v>0.33149000000000001</v>
      </c>
      <c r="P50" s="147">
        <v>0</v>
      </c>
      <c r="Q50" s="147">
        <f>ROUND(E50*P50,5)</f>
        <v>0</v>
      </c>
      <c r="R50" s="147"/>
      <c r="S50" s="147"/>
      <c r="T50" s="148">
        <v>4.1399999999999997</v>
      </c>
      <c r="U50" s="147">
        <f>ROUND(E50*T50,2)</f>
        <v>98.95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122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5">
      <c r="A51" s="140"/>
      <c r="B51" s="140"/>
      <c r="C51" s="183" t="s">
        <v>185</v>
      </c>
      <c r="D51" s="149"/>
      <c r="E51" s="156">
        <v>10.4</v>
      </c>
      <c r="F51" s="161"/>
      <c r="G51" s="161"/>
      <c r="H51" s="161"/>
      <c r="I51" s="161"/>
      <c r="J51" s="161"/>
      <c r="K51" s="161"/>
      <c r="L51" s="161"/>
      <c r="M51" s="161"/>
      <c r="N51" s="147"/>
      <c r="O51" s="147"/>
      <c r="P51" s="147"/>
      <c r="Q51" s="147"/>
      <c r="R51" s="147"/>
      <c r="S51" s="147"/>
      <c r="T51" s="148"/>
      <c r="U51" s="147"/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126</v>
      </c>
      <c r="AF51" s="139">
        <v>0</v>
      </c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5">
      <c r="A52" s="140"/>
      <c r="B52" s="140"/>
      <c r="C52" s="183" t="s">
        <v>186</v>
      </c>
      <c r="D52" s="149"/>
      <c r="E52" s="156">
        <v>5.0999999999999996</v>
      </c>
      <c r="F52" s="161"/>
      <c r="G52" s="161"/>
      <c r="H52" s="161"/>
      <c r="I52" s="161"/>
      <c r="J52" s="161"/>
      <c r="K52" s="161"/>
      <c r="L52" s="161"/>
      <c r="M52" s="161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126</v>
      </c>
      <c r="AF52" s="139">
        <v>0</v>
      </c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5">
      <c r="A53" s="140"/>
      <c r="B53" s="140"/>
      <c r="C53" s="183" t="s">
        <v>187</v>
      </c>
      <c r="D53" s="149"/>
      <c r="E53" s="156">
        <v>5.0999999999999996</v>
      </c>
      <c r="F53" s="161"/>
      <c r="G53" s="161"/>
      <c r="H53" s="161"/>
      <c r="I53" s="161"/>
      <c r="J53" s="161"/>
      <c r="K53" s="161"/>
      <c r="L53" s="161"/>
      <c r="M53" s="161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126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5">
      <c r="A54" s="140"/>
      <c r="B54" s="140"/>
      <c r="C54" s="183" t="s">
        <v>188</v>
      </c>
      <c r="D54" s="149"/>
      <c r="E54" s="156">
        <v>3.3</v>
      </c>
      <c r="F54" s="161"/>
      <c r="G54" s="161"/>
      <c r="H54" s="161"/>
      <c r="I54" s="161"/>
      <c r="J54" s="161"/>
      <c r="K54" s="161"/>
      <c r="L54" s="161"/>
      <c r="M54" s="161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126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5">
      <c r="A55" s="140">
        <v>22</v>
      </c>
      <c r="B55" s="140" t="s">
        <v>189</v>
      </c>
      <c r="C55" s="182" t="s">
        <v>190</v>
      </c>
      <c r="D55" s="146" t="s">
        <v>137</v>
      </c>
      <c r="E55" s="155">
        <v>75.3</v>
      </c>
      <c r="F55" s="160">
        <f>H55+J55</f>
        <v>0</v>
      </c>
      <c r="G55" s="161">
        <f>ROUND(E55*F55,2)</f>
        <v>0</v>
      </c>
      <c r="H55" s="161"/>
      <c r="I55" s="161">
        <f>ROUND(E55*H55,2)</f>
        <v>0</v>
      </c>
      <c r="J55" s="161"/>
      <c r="K55" s="161">
        <f>ROUND(E55*J55,2)</f>
        <v>0</v>
      </c>
      <c r="L55" s="161">
        <v>12</v>
      </c>
      <c r="M55" s="161">
        <f>G55*(1+L55/100)</f>
        <v>0</v>
      </c>
      <c r="N55" s="147">
        <v>1.387E-2</v>
      </c>
      <c r="O55" s="147">
        <f>ROUND(E55*N55,5)</f>
        <v>1.0444100000000001</v>
      </c>
      <c r="P55" s="147">
        <v>0</v>
      </c>
      <c r="Q55" s="147">
        <f>ROUND(E55*P55,5)</f>
        <v>0</v>
      </c>
      <c r="R55" s="147"/>
      <c r="S55" s="147"/>
      <c r="T55" s="148">
        <v>4.1399999999999997</v>
      </c>
      <c r="U55" s="147">
        <f>ROUND(E55*T55,2)</f>
        <v>311.74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122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5">
      <c r="A56" s="140"/>
      <c r="B56" s="140"/>
      <c r="C56" s="183" t="s">
        <v>191</v>
      </c>
      <c r="D56" s="149"/>
      <c r="E56" s="156">
        <v>7.4</v>
      </c>
      <c r="F56" s="161"/>
      <c r="G56" s="161"/>
      <c r="H56" s="161"/>
      <c r="I56" s="161"/>
      <c r="J56" s="161"/>
      <c r="K56" s="161"/>
      <c r="L56" s="161"/>
      <c r="M56" s="161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126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5">
      <c r="A57" s="140"/>
      <c r="B57" s="140"/>
      <c r="C57" s="183" t="s">
        <v>192</v>
      </c>
      <c r="D57" s="149"/>
      <c r="E57" s="156">
        <v>3.8</v>
      </c>
      <c r="F57" s="161"/>
      <c r="G57" s="161"/>
      <c r="H57" s="161"/>
      <c r="I57" s="161"/>
      <c r="J57" s="161"/>
      <c r="K57" s="161"/>
      <c r="L57" s="161"/>
      <c r="M57" s="161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126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20" outlineLevel="1" x14ac:dyDescent="0.25">
      <c r="A58" s="140"/>
      <c r="B58" s="140"/>
      <c r="C58" s="183" t="s">
        <v>193</v>
      </c>
      <c r="D58" s="149"/>
      <c r="E58" s="156">
        <v>51.4</v>
      </c>
      <c r="F58" s="161"/>
      <c r="G58" s="161"/>
      <c r="H58" s="161"/>
      <c r="I58" s="161"/>
      <c r="J58" s="161"/>
      <c r="K58" s="161"/>
      <c r="L58" s="161"/>
      <c r="M58" s="161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126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5">
      <c r="A59" s="140"/>
      <c r="B59" s="140"/>
      <c r="C59" s="183" t="s">
        <v>194</v>
      </c>
      <c r="D59" s="149"/>
      <c r="E59" s="156">
        <v>12.7</v>
      </c>
      <c r="F59" s="161"/>
      <c r="G59" s="161"/>
      <c r="H59" s="161"/>
      <c r="I59" s="161"/>
      <c r="J59" s="161"/>
      <c r="K59" s="161"/>
      <c r="L59" s="161"/>
      <c r="M59" s="161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126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5">
      <c r="A60" s="140">
        <v>23</v>
      </c>
      <c r="B60" s="140" t="s">
        <v>195</v>
      </c>
      <c r="C60" s="182" t="s">
        <v>196</v>
      </c>
      <c r="D60" s="146" t="s">
        <v>137</v>
      </c>
      <c r="E60" s="155">
        <v>23.3</v>
      </c>
      <c r="F60" s="160">
        <f>H60+J60</f>
        <v>0</v>
      </c>
      <c r="G60" s="161">
        <f>ROUND(E60*F60,2)</f>
        <v>0</v>
      </c>
      <c r="H60" s="161"/>
      <c r="I60" s="161">
        <f>ROUND(E60*H60,2)</f>
        <v>0</v>
      </c>
      <c r="J60" s="161"/>
      <c r="K60" s="161">
        <f>ROUND(E60*J60,2)</f>
        <v>0</v>
      </c>
      <c r="L60" s="161">
        <v>12</v>
      </c>
      <c r="M60" s="161">
        <f>G60*(1+L60/100)</f>
        <v>0</v>
      </c>
      <c r="N60" s="147">
        <v>6.3099999999999996E-3</v>
      </c>
      <c r="O60" s="147">
        <f>ROUND(E60*N60,5)</f>
        <v>0.14702000000000001</v>
      </c>
      <c r="P60" s="147">
        <v>0</v>
      </c>
      <c r="Q60" s="147">
        <f>ROUND(E60*P60,5)</f>
        <v>0</v>
      </c>
      <c r="R60" s="147"/>
      <c r="S60" s="147"/>
      <c r="T60" s="148">
        <v>2.2639999999999998</v>
      </c>
      <c r="U60" s="147">
        <f>ROUND(E60*T60,2)</f>
        <v>52.75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122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5">
      <c r="A61" s="140"/>
      <c r="B61" s="140"/>
      <c r="C61" s="183" t="s">
        <v>197</v>
      </c>
      <c r="D61" s="149"/>
      <c r="E61" s="156">
        <v>18.399999999999999</v>
      </c>
      <c r="F61" s="161"/>
      <c r="G61" s="161"/>
      <c r="H61" s="161"/>
      <c r="I61" s="161"/>
      <c r="J61" s="161"/>
      <c r="K61" s="161"/>
      <c r="L61" s="161"/>
      <c r="M61" s="161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126</v>
      </c>
      <c r="AF61" s="139">
        <v>0</v>
      </c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5">
      <c r="A62" s="140"/>
      <c r="B62" s="140"/>
      <c r="C62" s="183" t="s">
        <v>198</v>
      </c>
      <c r="D62" s="149"/>
      <c r="E62" s="156">
        <v>4.9000000000000004</v>
      </c>
      <c r="F62" s="161"/>
      <c r="G62" s="161"/>
      <c r="H62" s="161"/>
      <c r="I62" s="161"/>
      <c r="J62" s="161"/>
      <c r="K62" s="161"/>
      <c r="L62" s="161"/>
      <c r="M62" s="161"/>
      <c r="N62" s="147"/>
      <c r="O62" s="147"/>
      <c r="P62" s="147"/>
      <c r="Q62" s="147"/>
      <c r="R62" s="147"/>
      <c r="S62" s="147"/>
      <c r="T62" s="148"/>
      <c r="U62" s="147"/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126</v>
      </c>
      <c r="AF62" s="139">
        <v>0</v>
      </c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5">
      <c r="A63" s="140">
        <v>24</v>
      </c>
      <c r="B63" s="140" t="s">
        <v>199</v>
      </c>
      <c r="C63" s="182" t="s">
        <v>200</v>
      </c>
      <c r="D63" s="146" t="s">
        <v>137</v>
      </c>
      <c r="E63" s="155">
        <v>42.5</v>
      </c>
      <c r="F63" s="160">
        <f>H63+J63</f>
        <v>0</v>
      </c>
      <c r="G63" s="161">
        <f>ROUND(E63*F63,2)</f>
        <v>0</v>
      </c>
      <c r="H63" s="161"/>
      <c r="I63" s="161">
        <f>ROUND(E63*H63,2)</f>
        <v>0</v>
      </c>
      <c r="J63" s="161"/>
      <c r="K63" s="161">
        <f>ROUND(E63*J63,2)</f>
        <v>0</v>
      </c>
      <c r="L63" s="161">
        <v>12</v>
      </c>
      <c r="M63" s="161">
        <f>G63*(1+L63/100)</f>
        <v>0</v>
      </c>
      <c r="N63" s="147">
        <v>1.009E-2</v>
      </c>
      <c r="O63" s="147">
        <f>ROUND(E63*N63,5)</f>
        <v>0.42882999999999999</v>
      </c>
      <c r="P63" s="147">
        <v>0</v>
      </c>
      <c r="Q63" s="147">
        <f>ROUND(E63*P63,5)</f>
        <v>0</v>
      </c>
      <c r="R63" s="147"/>
      <c r="S63" s="147"/>
      <c r="T63" s="148">
        <v>3.14</v>
      </c>
      <c r="U63" s="147">
        <f>ROUND(E63*T63,2)</f>
        <v>133.44999999999999</v>
      </c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122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5">
      <c r="A64" s="140"/>
      <c r="B64" s="140"/>
      <c r="C64" s="183" t="s">
        <v>201</v>
      </c>
      <c r="D64" s="149"/>
      <c r="E64" s="156">
        <v>4.5</v>
      </c>
      <c r="F64" s="161"/>
      <c r="G64" s="161"/>
      <c r="H64" s="161"/>
      <c r="I64" s="161"/>
      <c r="J64" s="161"/>
      <c r="K64" s="161"/>
      <c r="L64" s="161"/>
      <c r="M64" s="161"/>
      <c r="N64" s="147"/>
      <c r="O64" s="147"/>
      <c r="P64" s="147"/>
      <c r="Q64" s="147"/>
      <c r="R64" s="147"/>
      <c r="S64" s="147"/>
      <c r="T64" s="148"/>
      <c r="U64" s="147"/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126</v>
      </c>
      <c r="AF64" s="139">
        <v>0</v>
      </c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5">
      <c r="A65" s="140"/>
      <c r="B65" s="140"/>
      <c r="C65" s="183" t="s">
        <v>202</v>
      </c>
      <c r="D65" s="149"/>
      <c r="E65" s="156">
        <v>15.4</v>
      </c>
      <c r="F65" s="161"/>
      <c r="G65" s="161"/>
      <c r="H65" s="161"/>
      <c r="I65" s="161"/>
      <c r="J65" s="161"/>
      <c r="K65" s="161"/>
      <c r="L65" s="161"/>
      <c r="M65" s="161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126</v>
      </c>
      <c r="AF65" s="139">
        <v>0</v>
      </c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5">
      <c r="A66" s="140"/>
      <c r="B66" s="140"/>
      <c r="C66" s="183" t="s">
        <v>203</v>
      </c>
      <c r="D66" s="149"/>
      <c r="E66" s="156">
        <v>10.9</v>
      </c>
      <c r="F66" s="161"/>
      <c r="G66" s="161"/>
      <c r="H66" s="161"/>
      <c r="I66" s="161"/>
      <c r="J66" s="161"/>
      <c r="K66" s="161"/>
      <c r="L66" s="161"/>
      <c r="M66" s="161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126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5">
      <c r="A67" s="140"/>
      <c r="B67" s="140"/>
      <c r="C67" s="183" t="s">
        <v>204</v>
      </c>
      <c r="D67" s="149"/>
      <c r="E67" s="156">
        <v>11.7</v>
      </c>
      <c r="F67" s="161"/>
      <c r="G67" s="161"/>
      <c r="H67" s="161"/>
      <c r="I67" s="161"/>
      <c r="J67" s="161"/>
      <c r="K67" s="161"/>
      <c r="L67" s="161"/>
      <c r="M67" s="161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126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5">
      <c r="A68" s="140">
        <v>25</v>
      </c>
      <c r="B68" s="140" t="s">
        <v>205</v>
      </c>
      <c r="C68" s="182" t="s">
        <v>206</v>
      </c>
      <c r="D68" s="146" t="s">
        <v>137</v>
      </c>
      <c r="E68" s="155">
        <v>23.9</v>
      </c>
      <c r="F68" s="160">
        <f>H68+J68</f>
        <v>0</v>
      </c>
      <c r="G68" s="161">
        <f>ROUND(E68*F68,2)</f>
        <v>0</v>
      </c>
      <c r="H68" s="161"/>
      <c r="I68" s="161">
        <f>ROUND(E68*H68,2)</f>
        <v>0</v>
      </c>
      <c r="J68" s="161"/>
      <c r="K68" s="161">
        <f>ROUND(E68*J68,2)</f>
        <v>0</v>
      </c>
      <c r="L68" s="161">
        <v>12</v>
      </c>
      <c r="M68" s="161">
        <f>G68*(1+L68/100)</f>
        <v>0</v>
      </c>
      <c r="N68" s="147">
        <v>1.387E-2</v>
      </c>
      <c r="O68" s="147">
        <f>ROUND(E68*N68,5)</f>
        <v>0.33149000000000001</v>
      </c>
      <c r="P68" s="147">
        <v>0</v>
      </c>
      <c r="Q68" s="147">
        <f>ROUND(E68*P68,5)</f>
        <v>0</v>
      </c>
      <c r="R68" s="147"/>
      <c r="S68" s="147"/>
      <c r="T68" s="148">
        <v>4.1399999999999997</v>
      </c>
      <c r="U68" s="147">
        <f>ROUND(E68*T68,2)</f>
        <v>98.95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122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5">
      <c r="A69" s="140"/>
      <c r="B69" s="140"/>
      <c r="C69" s="183" t="s">
        <v>207</v>
      </c>
      <c r="D69" s="149"/>
      <c r="E69" s="156">
        <v>9.5</v>
      </c>
      <c r="F69" s="161"/>
      <c r="G69" s="161"/>
      <c r="H69" s="161"/>
      <c r="I69" s="161"/>
      <c r="J69" s="161"/>
      <c r="K69" s="161"/>
      <c r="L69" s="161"/>
      <c r="M69" s="161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126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5">
      <c r="A70" s="140"/>
      <c r="B70" s="140"/>
      <c r="C70" s="183" t="s">
        <v>208</v>
      </c>
      <c r="D70" s="149"/>
      <c r="E70" s="156">
        <v>7.7</v>
      </c>
      <c r="F70" s="161"/>
      <c r="G70" s="161"/>
      <c r="H70" s="161"/>
      <c r="I70" s="161"/>
      <c r="J70" s="161"/>
      <c r="K70" s="161"/>
      <c r="L70" s="161"/>
      <c r="M70" s="161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126</v>
      </c>
      <c r="AF70" s="139">
        <v>0</v>
      </c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5">
      <c r="A71" s="140"/>
      <c r="B71" s="140"/>
      <c r="C71" s="183" t="s">
        <v>209</v>
      </c>
      <c r="D71" s="149"/>
      <c r="E71" s="156">
        <v>6.7</v>
      </c>
      <c r="F71" s="161"/>
      <c r="G71" s="161"/>
      <c r="H71" s="161"/>
      <c r="I71" s="161"/>
      <c r="J71" s="161"/>
      <c r="K71" s="161"/>
      <c r="L71" s="161"/>
      <c r="M71" s="161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126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5">
      <c r="A72" s="140">
        <v>26</v>
      </c>
      <c r="B72" s="140" t="s">
        <v>210</v>
      </c>
      <c r="C72" s="182" t="s">
        <v>211</v>
      </c>
      <c r="D72" s="146" t="s">
        <v>137</v>
      </c>
      <c r="E72" s="155">
        <v>29.9</v>
      </c>
      <c r="F72" s="160">
        <f>H72+J72</f>
        <v>0</v>
      </c>
      <c r="G72" s="161">
        <f>ROUND(E72*F72,2)</f>
        <v>0</v>
      </c>
      <c r="H72" s="161"/>
      <c r="I72" s="161">
        <f>ROUND(E72*H72,2)</f>
        <v>0</v>
      </c>
      <c r="J72" s="161"/>
      <c r="K72" s="161">
        <f>ROUND(E72*J72,2)</f>
        <v>0</v>
      </c>
      <c r="L72" s="161">
        <v>12</v>
      </c>
      <c r="M72" s="161">
        <f>G72*(1+L72/100)</f>
        <v>0</v>
      </c>
      <c r="N72" s="147">
        <v>2.2700000000000001E-2</v>
      </c>
      <c r="O72" s="147">
        <f>ROUND(E72*N72,5)</f>
        <v>0.67873000000000006</v>
      </c>
      <c r="P72" s="147">
        <v>0</v>
      </c>
      <c r="Q72" s="147">
        <f>ROUND(E72*P72,5)</f>
        <v>0</v>
      </c>
      <c r="R72" s="147"/>
      <c r="S72" s="147"/>
      <c r="T72" s="148">
        <v>5.93</v>
      </c>
      <c r="U72" s="147">
        <f>ROUND(E72*T72,2)</f>
        <v>177.31</v>
      </c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122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5">
      <c r="A73" s="140"/>
      <c r="B73" s="140"/>
      <c r="C73" s="183" t="s">
        <v>212</v>
      </c>
      <c r="D73" s="149"/>
      <c r="E73" s="156">
        <v>11.4</v>
      </c>
      <c r="F73" s="161"/>
      <c r="G73" s="161"/>
      <c r="H73" s="161"/>
      <c r="I73" s="161"/>
      <c r="J73" s="161"/>
      <c r="K73" s="161"/>
      <c r="L73" s="161"/>
      <c r="M73" s="161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126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5">
      <c r="A74" s="140"/>
      <c r="B74" s="140"/>
      <c r="C74" s="183" t="s">
        <v>213</v>
      </c>
      <c r="D74" s="149"/>
      <c r="E74" s="156">
        <v>2.5</v>
      </c>
      <c r="F74" s="161"/>
      <c r="G74" s="161"/>
      <c r="H74" s="161"/>
      <c r="I74" s="161"/>
      <c r="J74" s="161"/>
      <c r="K74" s="161"/>
      <c r="L74" s="161"/>
      <c r="M74" s="161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126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5">
      <c r="A75" s="140"/>
      <c r="B75" s="140"/>
      <c r="C75" s="183" t="s">
        <v>214</v>
      </c>
      <c r="D75" s="149"/>
      <c r="E75" s="156">
        <v>6.6</v>
      </c>
      <c r="F75" s="161"/>
      <c r="G75" s="161"/>
      <c r="H75" s="161"/>
      <c r="I75" s="161"/>
      <c r="J75" s="161"/>
      <c r="K75" s="161"/>
      <c r="L75" s="161"/>
      <c r="M75" s="161"/>
      <c r="N75" s="147"/>
      <c r="O75" s="147"/>
      <c r="P75" s="147"/>
      <c r="Q75" s="147"/>
      <c r="R75" s="147"/>
      <c r="S75" s="147"/>
      <c r="T75" s="148"/>
      <c r="U75" s="147"/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126</v>
      </c>
      <c r="AF75" s="139">
        <v>0</v>
      </c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5">
      <c r="A76" s="140"/>
      <c r="B76" s="140"/>
      <c r="C76" s="183" t="s">
        <v>215</v>
      </c>
      <c r="D76" s="149"/>
      <c r="E76" s="156">
        <v>9.4</v>
      </c>
      <c r="F76" s="161"/>
      <c r="G76" s="161"/>
      <c r="H76" s="161"/>
      <c r="I76" s="161"/>
      <c r="J76" s="161"/>
      <c r="K76" s="161"/>
      <c r="L76" s="161"/>
      <c r="M76" s="161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126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5">
      <c r="A77" s="140">
        <v>27</v>
      </c>
      <c r="B77" s="140" t="s">
        <v>216</v>
      </c>
      <c r="C77" s="182" t="s">
        <v>217</v>
      </c>
      <c r="D77" s="146" t="s">
        <v>121</v>
      </c>
      <c r="E77" s="155">
        <v>10.249999999999998</v>
      </c>
      <c r="F77" s="160">
        <f>H77+J77</f>
        <v>0</v>
      </c>
      <c r="G77" s="161">
        <f>ROUND(E77*F77,2)</f>
        <v>0</v>
      </c>
      <c r="H77" s="161"/>
      <c r="I77" s="161">
        <f>ROUND(E77*H77,2)</f>
        <v>0</v>
      </c>
      <c r="J77" s="161"/>
      <c r="K77" s="161">
        <f>ROUND(E77*J77,2)</f>
        <v>0</v>
      </c>
      <c r="L77" s="161">
        <v>12</v>
      </c>
      <c r="M77" s="161">
        <f>G77*(1+L77/100)</f>
        <v>0</v>
      </c>
      <c r="N77" s="147">
        <v>2.2700000000000001E-2</v>
      </c>
      <c r="O77" s="147">
        <f>ROUND(E77*N77,5)</f>
        <v>0.23268</v>
      </c>
      <c r="P77" s="147">
        <v>0</v>
      </c>
      <c r="Q77" s="147">
        <f>ROUND(E77*P77,5)</f>
        <v>0</v>
      </c>
      <c r="R77" s="147"/>
      <c r="S77" s="147"/>
      <c r="T77" s="148">
        <v>5.93</v>
      </c>
      <c r="U77" s="147">
        <f>ROUND(E77*T77,2)</f>
        <v>60.78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122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ht="20" outlineLevel="1" x14ac:dyDescent="0.25">
      <c r="A78" s="140"/>
      <c r="B78" s="140"/>
      <c r="C78" s="183" t="s">
        <v>218</v>
      </c>
      <c r="D78" s="149"/>
      <c r="E78" s="156">
        <v>10.25</v>
      </c>
      <c r="F78" s="161"/>
      <c r="G78" s="161"/>
      <c r="H78" s="161"/>
      <c r="I78" s="161"/>
      <c r="J78" s="161"/>
      <c r="K78" s="161"/>
      <c r="L78" s="161"/>
      <c r="M78" s="161"/>
      <c r="N78" s="147"/>
      <c r="O78" s="147"/>
      <c r="P78" s="147"/>
      <c r="Q78" s="147"/>
      <c r="R78" s="147"/>
      <c r="S78" s="147"/>
      <c r="T78" s="148"/>
      <c r="U78" s="147"/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126</v>
      </c>
      <c r="AF78" s="139">
        <v>0</v>
      </c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5">
      <c r="A79" s="140">
        <v>28</v>
      </c>
      <c r="B79" s="140" t="s">
        <v>219</v>
      </c>
      <c r="C79" s="182" t="s">
        <v>220</v>
      </c>
      <c r="D79" s="146" t="s">
        <v>121</v>
      </c>
      <c r="E79" s="155">
        <v>25.02</v>
      </c>
      <c r="F79" s="160">
        <f>H79+J79</f>
        <v>0</v>
      </c>
      <c r="G79" s="161">
        <f>ROUND(E79*F79,2)</f>
        <v>0</v>
      </c>
      <c r="H79" s="161"/>
      <c r="I79" s="161">
        <f>ROUND(E79*H79,2)</f>
        <v>0</v>
      </c>
      <c r="J79" s="161"/>
      <c r="K79" s="161">
        <f>ROUND(E79*J79,2)</f>
        <v>0</v>
      </c>
      <c r="L79" s="161">
        <v>12</v>
      </c>
      <c r="M79" s="161">
        <f>G79*(1+L79/100)</f>
        <v>0</v>
      </c>
      <c r="N79" s="147">
        <v>2.2700000000000001E-2</v>
      </c>
      <c r="O79" s="147">
        <f>ROUND(E79*N79,5)</f>
        <v>0.56794999999999995</v>
      </c>
      <c r="P79" s="147">
        <v>0</v>
      </c>
      <c r="Q79" s="147">
        <f>ROUND(E79*P79,5)</f>
        <v>0</v>
      </c>
      <c r="R79" s="147"/>
      <c r="S79" s="147"/>
      <c r="T79" s="148">
        <v>5.93</v>
      </c>
      <c r="U79" s="147">
        <f>ROUND(E79*T79,2)</f>
        <v>148.37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122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5">
      <c r="A80" s="140"/>
      <c r="B80" s="140"/>
      <c r="C80" s="183" t="s">
        <v>221</v>
      </c>
      <c r="D80" s="149"/>
      <c r="E80" s="156">
        <v>25.02</v>
      </c>
      <c r="F80" s="161"/>
      <c r="G80" s="161"/>
      <c r="H80" s="161"/>
      <c r="I80" s="161"/>
      <c r="J80" s="161"/>
      <c r="K80" s="161"/>
      <c r="L80" s="161"/>
      <c r="M80" s="161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126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0" outlineLevel="1" x14ac:dyDescent="0.25">
      <c r="A81" s="140">
        <v>29</v>
      </c>
      <c r="B81" s="140" t="s">
        <v>222</v>
      </c>
      <c r="C81" s="182" t="s">
        <v>223</v>
      </c>
      <c r="D81" s="146" t="s">
        <v>137</v>
      </c>
      <c r="E81" s="155">
        <v>86</v>
      </c>
      <c r="F81" s="160">
        <f>H81+J81</f>
        <v>0</v>
      </c>
      <c r="G81" s="161">
        <f>ROUND(E81*F81,2)</f>
        <v>0</v>
      </c>
      <c r="H81" s="161"/>
      <c r="I81" s="161">
        <f>ROUND(E81*H81,2)</f>
        <v>0</v>
      </c>
      <c r="J81" s="161"/>
      <c r="K81" s="161">
        <f>ROUND(E81*J81,2)</f>
        <v>0</v>
      </c>
      <c r="L81" s="161">
        <v>12</v>
      </c>
      <c r="M81" s="161">
        <f>G81*(1+L81/100)</f>
        <v>0</v>
      </c>
      <c r="N81" s="147">
        <v>0.42530000000000001</v>
      </c>
      <c r="O81" s="147">
        <f>ROUND(E81*N81,5)</f>
        <v>36.575800000000001</v>
      </c>
      <c r="P81" s="147">
        <v>0</v>
      </c>
      <c r="Q81" s="147">
        <f>ROUND(E81*P81,5)</f>
        <v>0</v>
      </c>
      <c r="R81" s="147"/>
      <c r="S81" s="147"/>
      <c r="T81" s="148">
        <v>0.80130000000000001</v>
      </c>
      <c r="U81" s="147">
        <f>ROUND(E81*T81,2)</f>
        <v>68.91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175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5">
      <c r="A82" s="140"/>
      <c r="B82" s="140"/>
      <c r="C82" s="183" t="s">
        <v>224</v>
      </c>
      <c r="D82" s="149"/>
      <c r="E82" s="156">
        <v>86</v>
      </c>
      <c r="F82" s="161"/>
      <c r="G82" s="161"/>
      <c r="H82" s="161"/>
      <c r="I82" s="161"/>
      <c r="J82" s="161"/>
      <c r="K82" s="161"/>
      <c r="L82" s="161"/>
      <c r="M82" s="161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126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5">
      <c r="A83" s="140">
        <v>30</v>
      </c>
      <c r="B83" s="140" t="s">
        <v>225</v>
      </c>
      <c r="C83" s="182" t="s">
        <v>226</v>
      </c>
      <c r="D83" s="146" t="s">
        <v>121</v>
      </c>
      <c r="E83" s="155">
        <v>84</v>
      </c>
      <c r="F83" s="160">
        <f>H83+J83</f>
        <v>0</v>
      </c>
      <c r="G83" s="161">
        <f>ROUND(E83*F83,2)</f>
        <v>0</v>
      </c>
      <c r="H83" s="161"/>
      <c r="I83" s="161">
        <f>ROUND(E83*H83,2)</f>
        <v>0</v>
      </c>
      <c r="J83" s="161"/>
      <c r="K83" s="161">
        <f>ROUND(E83*J83,2)</f>
        <v>0</v>
      </c>
      <c r="L83" s="161">
        <v>12</v>
      </c>
      <c r="M83" s="161">
        <f>G83*(1+L83/100)</f>
        <v>0</v>
      </c>
      <c r="N83" s="147">
        <v>1.7000000000000001E-4</v>
      </c>
      <c r="O83" s="147">
        <f>ROUND(E83*N83,5)</f>
        <v>1.4279999999999999E-2</v>
      </c>
      <c r="P83" s="147">
        <v>0</v>
      </c>
      <c r="Q83" s="147">
        <f>ROUND(E83*P83,5)</f>
        <v>0</v>
      </c>
      <c r="R83" s="147"/>
      <c r="S83" s="147"/>
      <c r="T83" s="148">
        <v>7.4999999999999997E-2</v>
      </c>
      <c r="U83" s="147">
        <f>ROUND(E83*T83,2)</f>
        <v>6.3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122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5">
      <c r="A84" s="140"/>
      <c r="B84" s="140"/>
      <c r="C84" s="183" t="s">
        <v>227</v>
      </c>
      <c r="D84" s="149"/>
      <c r="E84" s="156">
        <v>84</v>
      </c>
      <c r="F84" s="161"/>
      <c r="G84" s="161"/>
      <c r="H84" s="161"/>
      <c r="I84" s="161"/>
      <c r="J84" s="161"/>
      <c r="K84" s="161"/>
      <c r="L84" s="161"/>
      <c r="M84" s="161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126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5">
      <c r="A85" s="140">
        <v>31</v>
      </c>
      <c r="B85" s="140" t="s">
        <v>228</v>
      </c>
      <c r="C85" s="182" t="s">
        <v>229</v>
      </c>
      <c r="D85" s="146" t="s">
        <v>137</v>
      </c>
      <c r="E85" s="155">
        <v>42</v>
      </c>
      <c r="F85" s="160">
        <f>H85+J85</f>
        <v>0</v>
      </c>
      <c r="G85" s="161">
        <f>ROUND(E85*F85,2)</f>
        <v>0</v>
      </c>
      <c r="H85" s="161"/>
      <c r="I85" s="161">
        <f>ROUND(E85*H85,2)</f>
        <v>0</v>
      </c>
      <c r="J85" s="161"/>
      <c r="K85" s="161">
        <f>ROUND(E85*J85,2)</f>
        <v>0</v>
      </c>
      <c r="L85" s="161">
        <v>12</v>
      </c>
      <c r="M85" s="161">
        <f>G85*(1+L85/100)</f>
        <v>0</v>
      </c>
      <c r="N85" s="147">
        <v>0.43625999999999998</v>
      </c>
      <c r="O85" s="147">
        <f>ROUND(E85*N85,5)</f>
        <v>18.32292</v>
      </c>
      <c r="P85" s="147">
        <v>0</v>
      </c>
      <c r="Q85" s="147">
        <f>ROUND(E85*P85,5)</f>
        <v>0</v>
      </c>
      <c r="R85" s="147"/>
      <c r="S85" s="147"/>
      <c r="T85" s="148">
        <v>0.81825000000000003</v>
      </c>
      <c r="U85" s="147">
        <f>ROUND(E85*T85,2)</f>
        <v>34.369999999999997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175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5">
      <c r="A86" s="140"/>
      <c r="B86" s="140"/>
      <c r="C86" s="183" t="s">
        <v>230</v>
      </c>
      <c r="D86" s="149"/>
      <c r="E86" s="156">
        <v>42</v>
      </c>
      <c r="F86" s="161"/>
      <c r="G86" s="161"/>
      <c r="H86" s="161"/>
      <c r="I86" s="161"/>
      <c r="J86" s="161"/>
      <c r="K86" s="161"/>
      <c r="L86" s="161"/>
      <c r="M86" s="161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126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5">
      <c r="A87" s="140">
        <v>32</v>
      </c>
      <c r="B87" s="140" t="s">
        <v>231</v>
      </c>
      <c r="C87" s="182" t="s">
        <v>232</v>
      </c>
      <c r="D87" s="146" t="s">
        <v>141</v>
      </c>
      <c r="E87" s="155">
        <v>7.56</v>
      </c>
      <c r="F87" s="160">
        <f>H87+J87</f>
        <v>0</v>
      </c>
      <c r="G87" s="161">
        <f>ROUND(E87*F87,2)</f>
        <v>0</v>
      </c>
      <c r="H87" s="161"/>
      <c r="I87" s="161">
        <f>ROUND(E87*H87,2)</f>
        <v>0</v>
      </c>
      <c r="J87" s="161"/>
      <c r="K87" s="161">
        <f>ROUND(E87*J87,2)</f>
        <v>0</v>
      </c>
      <c r="L87" s="161">
        <v>12</v>
      </c>
      <c r="M87" s="161">
        <f>G87*(1+L87/100)</f>
        <v>0</v>
      </c>
      <c r="N87" s="147">
        <v>3.08616</v>
      </c>
      <c r="O87" s="147">
        <f>ROUND(E87*N87,5)</f>
        <v>23.33137</v>
      </c>
      <c r="P87" s="147">
        <v>0</v>
      </c>
      <c r="Q87" s="147">
        <f>ROUND(E87*P87,5)</f>
        <v>0</v>
      </c>
      <c r="R87" s="147"/>
      <c r="S87" s="147"/>
      <c r="T87" s="148">
        <v>1.74</v>
      </c>
      <c r="U87" s="147">
        <f>ROUND(E87*T87,2)</f>
        <v>13.15</v>
      </c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122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5">
      <c r="A88" s="140"/>
      <c r="B88" s="140"/>
      <c r="C88" s="183" t="s">
        <v>233</v>
      </c>
      <c r="D88" s="149"/>
      <c r="E88" s="156">
        <v>7.56</v>
      </c>
      <c r="F88" s="161"/>
      <c r="G88" s="161"/>
      <c r="H88" s="161"/>
      <c r="I88" s="161"/>
      <c r="J88" s="161"/>
      <c r="K88" s="161"/>
      <c r="L88" s="161"/>
      <c r="M88" s="161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126</v>
      </c>
      <c r="AF88" s="139">
        <v>0</v>
      </c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x14ac:dyDescent="0.25">
      <c r="A89" s="141" t="s">
        <v>117</v>
      </c>
      <c r="B89" s="141" t="s">
        <v>62</v>
      </c>
      <c r="C89" s="185" t="s">
        <v>63</v>
      </c>
      <c r="D89" s="151"/>
      <c r="E89" s="158"/>
      <c r="F89" s="162"/>
      <c r="G89" s="162">
        <f>SUMIF(AE90:AE91,"&lt;&gt;NOR",G90:G91)</f>
        <v>0</v>
      </c>
      <c r="H89" s="162"/>
      <c r="I89" s="162">
        <f>SUM(I90:I91)</f>
        <v>0</v>
      </c>
      <c r="J89" s="162"/>
      <c r="K89" s="162">
        <f>SUM(K90:K91)</f>
        <v>0</v>
      </c>
      <c r="L89" s="162"/>
      <c r="M89" s="162">
        <f>SUM(M90:M91)</f>
        <v>0</v>
      </c>
      <c r="N89" s="152"/>
      <c r="O89" s="152">
        <f>SUM(O90:O91)</f>
        <v>7.24594</v>
      </c>
      <c r="P89" s="152"/>
      <c r="Q89" s="152">
        <f>SUM(Q90:Q91)</f>
        <v>0</v>
      </c>
      <c r="R89" s="152"/>
      <c r="S89" s="152"/>
      <c r="T89" s="153"/>
      <c r="U89" s="152">
        <f>SUM(U90:U91)</f>
        <v>90.199999999999989</v>
      </c>
      <c r="AE89" t="s">
        <v>118</v>
      </c>
    </row>
    <row r="90" spans="1:60" ht="20" outlineLevel="1" x14ac:dyDescent="0.25">
      <c r="A90" s="140">
        <v>33</v>
      </c>
      <c r="B90" s="140" t="s">
        <v>234</v>
      </c>
      <c r="C90" s="182" t="s">
        <v>235</v>
      </c>
      <c r="D90" s="146" t="s">
        <v>121</v>
      </c>
      <c r="E90" s="155">
        <v>151.95500000000001</v>
      </c>
      <c r="F90" s="160">
        <f>H90+J90</f>
        <v>0</v>
      </c>
      <c r="G90" s="161">
        <f>ROUND(E90*F90,2)</f>
        <v>0</v>
      </c>
      <c r="H90" s="161"/>
      <c r="I90" s="161">
        <f>ROUND(E90*H90,2)</f>
        <v>0</v>
      </c>
      <c r="J90" s="161"/>
      <c r="K90" s="161">
        <f>ROUND(E90*J90,2)</f>
        <v>0</v>
      </c>
      <c r="L90" s="161">
        <v>12</v>
      </c>
      <c r="M90" s="161">
        <f>G90*(1+L90/100)</f>
        <v>0</v>
      </c>
      <c r="N90" s="147">
        <v>4.5949999999999998E-2</v>
      </c>
      <c r="O90" s="147">
        <f>ROUND(E90*N90,5)</f>
        <v>6.9823300000000001</v>
      </c>
      <c r="P90" s="147">
        <v>0</v>
      </c>
      <c r="Q90" s="147">
        <f>ROUND(E90*P90,5)</f>
        <v>0</v>
      </c>
      <c r="R90" s="147"/>
      <c r="S90" s="147"/>
      <c r="T90" s="148">
        <v>0.57999999999999996</v>
      </c>
      <c r="U90" s="147">
        <f>ROUND(E90*T90,2)</f>
        <v>88.13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122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5">
      <c r="A91" s="140">
        <v>34</v>
      </c>
      <c r="B91" s="140" t="s">
        <v>236</v>
      </c>
      <c r="C91" s="182" t="s">
        <v>237</v>
      </c>
      <c r="D91" s="146" t="s">
        <v>121</v>
      </c>
      <c r="E91" s="155">
        <v>2.86</v>
      </c>
      <c r="F91" s="160">
        <f>H91+J91</f>
        <v>0</v>
      </c>
      <c r="G91" s="161">
        <f>ROUND(E91*F91,2)</f>
        <v>0</v>
      </c>
      <c r="H91" s="161"/>
      <c r="I91" s="161">
        <f>ROUND(E91*H91,2)</f>
        <v>0</v>
      </c>
      <c r="J91" s="161"/>
      <c r="K91" s="161">
        <f>ROUND(E91*J91,2)</f>
        <v>0</v>
      </c>
      <c r="L91" s="161">
        <v>12</v>
      </c>
      <c r="M91" s="161">
        <f>G91*(1+L91/100)</f>
        <v>0</v>
      </c>
      <c r="N91" s="147">
        <v>9.2170000000000002E-2</v>
      </c>
      <c r="O91" s="147">
        <f>ROUND(E91*N91,5)</f>
        <v>0.26361000000000001</v>
      </c>
      <c r="P91" s="147">
        <v>0</v>
      </c>
      <c r="Q91" s="147">
        <f>ROUND(E91*P91,5)</f>
        <v>0</v>
      </c>
      <c r="R91" s="147"/>
      <c r="S91" s="147"/>
      <c r="T91" s="148">
        <v>0.72253000000000001</v>
      </c>
      <c r="U91" s="147">
        <f>ROUND(E91*T91,2)</f>
        <v>2.0699999999999998</v>
      </c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175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x14ac:dyDescent="0.25">
      <c r="A92" s="141" t="s">
        <v>117</v>
      </c>
      <c r="B92" s="141" t="s">
        <v>64</v>
      </c>
      <c r="C92" s="185" t="s">
        <v>65</v>
      </c>
      <c r="D92" s="151"/>
      <c r="E92" s="158"/>
      <c r="F92" s="162"/>
      <c r="G92" s="162">
        <f>SUMIF(AE93:AE97,"&lt;&gt;NOR",G93:G97)</f>
        <v>0</v>
      </c>
      <c r="H92" s="162"/>
      <c r="I92" s="162">
        <f>SUM(I93:I97)</f>
        <v>0</v>
      </c>
      <c r="J92" s="162"/>
      <c r="K92" s="162">
        <f>SUM(K93:K97)</f>
        <v>0</v>
      </c>
      <c r="L92" s="162"/>
      <c r="M92" s="162">
        <f>SUM(M93:M97)</f>
        <v>0</v>
      </c>
      <c r="N92" s="152"/>
      <c r="O92" s="152">
        <f>SUM(O93:O97)</f>
        <v>123.98488</v>
      </c>
      <c r="P92" s="152"/>
      <c r="Q92" s="152">
        <f>SUM(Q93:Q97)</f>
        <v>0</v>
      </c>
      <c r="R92" s="152"/>
      <c r="S92" s="152"/>
      <c r="T92" s="153"/>
      <c r="U92" s="152">
        <f>SUM(U93:U97)</f>
        <v>84.12</v>
      </c>
      <c r="AE92" t="s">
        <v>118</v>
      </c>
    </row>
    <row r="93" spans="1:60" outlineLevel="1" x14ac:dyDescent="0.25">
      <c r="A93" s="140">
        <v>35</v>
      </c>
      <c r="B93" s="140" t="s">
        <v>238</v>
      </c>
      <c r="C93" s="182" t="s">
        <v>239</v>
      </c>
      <c r="D93" s="146" t="s">
        <v>240</v>
      </c>
      <c r="E93" s="155">
        <v>30.7</v>
      </c>
      <c r="F93" s="160">
        <f>H93+J93</f>
        <v>0</v>
      </c>
      <c r="G93" s="161">
        <f>ROUND(E93*F93,2)</f>
        <v>0</v>
      </c>
      <c r="H93" s="161"/>
      <c r="I93" s="161">
        <f>ROUND(E93*H93,2)</f>
        <v>0</v>
      </c>
      <c r="J93" s="161"/>
      <c r="K93" s="161">
        <f>ROUND(E93*J93,2)</f>
        <v>0</v>
      </c>
      <c r="L93" s="161">
        <v>12</v>
      </c>
      <c r="M93" s="161">
        <f>G93*(1+L93/100)</f>
        <v>0</v>
      </c>
      <c r="N93" s="147">
        <v>1</v>
      </c>
      <c r="O93" s="147">
        <f>ROUND(E93*N93,5)</f>
        <v>30.7</v>
      </c>
      <c r="P93" s="147">
        <v>0</v>
      </c>
      <c r="Q93" s="147">
        <f>ROUND(E93*P93,5)</f>
        <v>0</v>
      </c>
      <c r="R93" s="147"/>
      <c r="S93" s="147"/>
      <c r="T93" s="148">
        <v>0</v>
      </c>
      <c r="U93" s="147">
        <f>ROUND(E93*T93,2)</f>
        <v>0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241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5">
      <c r="A94" s="140">
        <v>36</v>
      </c>
      <c r="B94" s="140" t="s">
        <v>242</v>
      </c>
      <c r="C94" s="182" t="s">
        <v>243</v>
      </c>
      <c r="D94" s="146" t="s">
        <v>121</v>
      </c>
      <c r="E94" s="155">
        <v>34.311999999999998</v>
      </c>
      <c r="F94" s="160">
        <f>H94+J94</f>
        <v>0</v>
      </c>
      <c r="G94" s="161">
        <f>ROUND(E94*F94,2)</f>
        <v>0</v>
      </c>
      <c r="H94" s="161"/>
      <c r="I94" s="161">
        <f>ROUND(E94*H94,2)</f>
        <v>0</v>
      </c>
      <c r="J94" s="161"/>
      <c r="K94" s="161">
        <f>ROUND(E94*J94,2)</f>
        <v>0</v>
      </c>
      <c r="L94" s="161">
        <v>12</v>
      </c>
      <c r="M94" s="161">
        <f>G94*(1+L94/100)</f>
        <v>0</v>
      </c>
      <c r="N94" s="147">
        <v>1.24102</v>
      </c>
      <c r="O94" s="147">
        <f>ROUND(E94*N94,5)</f>
        <v>42.581879999999998</v>
      </c>
      <c r="P94" s="147">
        <v>0</v>
      </c>
      <c r="Q94" s="147">
        <f>ROUND(E94*P94,5)</f>
        <v>0</v>
      </c>
      <c r="R94" s="147"/>
      <c r="S94" s="147"/>
      <c r="T94" s="148">
        <v>0.31405</v>
      </c>
      <c r="U94" s="147">
        <f>ROUND(E94*T94,2)</f>
        <v>10.78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175</v>
      </c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5">
      <c r="A95" s="140">
        <v>37</v>
      </c>
      <c r="B95" s="140" t="s">
        <v>244</v>
      </c>
      <c r="C95" s="182" t="s">
        <v>245</v>
      </c>
      <c r="D95" s="146" t="s">
        <v>121</v>
      </c>
      <c r="E95" s="155">
        <v>9.59</v>
      </c>
      <c r="F95" s="160">
        <f>H95+J95</f>
        <v>0</v>
      </c>
      <c r="G95" s="161">
        <f>ROUND(E95*F95,2)</f>
        <v>0</v>
      </c>
      <c r="H95" s="161"/>
      <c r="I95" s="161">
        <f>ROUND(E95*H95,2)</f>
        <v>0</v>
      </c>
      <c r="J95" s="161"/>
      <c r="K95" s="161">
        <f>ROUND(E95*J95,2)</f>
        <v>0</v>
      </c>
      <c r="L95" s="161">
        <v>12</v>
      </c>
      <c r="M95" s="161">
        <f>G95*(1+L95/100)</f>
        <v>0</v>
      </c>
      <c r="N95" s="147">
        <v>1.17117</v>
      </c>
      <c r="O95" s="147">
        <f>ROUND(E95*N95,5)</f>
        <v>11.23152</v>
      </c>
      <c r="P95" s="147">
        <v>0</v>
      </c>
      <c r="Q95" s="147">
        <f>ROUND(E95*P95,5)</f>
        <v>0</v>
      </c>
      <c r="R95" s="147"/>
      <c r="S95" s="147"/>
      <c r="T95" s="148">
        <v>0.13888</v>
      </c>
      <c r="U95" s="147">
        <f>ROUND(E95*T95,2)</f>
        <v>1.33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175</v>
      </c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5">
      <c r="A96" s="140">
        <v>38</v>
      </c>
      <c r="B96" s="140" t="s">
        <v>246</v>
      </c>
      <c r="C96" s="182" t="s">
        <v>247</v>
      </c>
      <c r="D96" s="146" t="s">
        <v>121</v>
      </c>
      <c r="E96" s="155">
        <v>28.7</v>
      </c>
      <c r="F96" s="160">
        <f>H96+J96</f>
        <v>0</v>
      </c>
      <c r="G96" s="161">
        <f>ROUND(E96*F96,2)</f>
        <v>0</v>
      </c>
      <c r="H96" s="161"/>
      <c r="I96" s="161">
        <f>ROUND(E96*H96,2)</f>
        <v>0</v>
      </c>
      <c r="J96" s="161"/>
      <c r="K96" s="161">
        <f>ROUND(E96*J96,2)</f>
        <v>0</v>
      </c>
      <c r="L96" s="161">
        <v>12</v>
      </c>
      <c r="M96" s="161">
        <f>G96*(1+L96/100)</f>
        <v>0</v>
      </c>
      <c r="N96" s="147">
        <v>0.74353999999999998</v>
      </c>
      <c r="O96" s="147">
        <f>ROUND(E96*N96,5)</f>
        <v>21.339600000000001</v>
      </c>
      <c r="P96" s="147">
        <v>0</v>
      </c>
      <c r="Q96" s="147">
        <f>ROUND(E96*P96,5)</f>
        <v>0</v>
      </c>
      <c r="R96" s="147"/>
      <c r="S96" s="147"/>
      <c r="T96" s="148">
        <v>1.68208</v>
      </c>
      <c r="U96" s="147">
        <f>ROUND(E96*T96,2)</f>
        <v>48.28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175</v>
      </c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ht="20" outlineLevel="1" x14ac:dyDescent="0.25">
      <c r="A97" s="140">
        <v>39</v>
      </c>
      <c r="B97" s="140" t="s">
        <v>248</v>
      </c>
      <c r="C97" s="182" t="s">
        <v>249</v>
      </c>
      <c r="D97" s="146" t="s">
        <v>121</v>
      </c>
      <c r="E97" s="155">
        <v>29.5</v>
      </c>
      <c r="F97" s="160">
        <f>H97+J97</f>
        <v>0</v>
      </c>
      <c r="G97" s="161">
        <f>ROUND(E97*F97,2)</f>
        <v>0</v>
      </c>
      <c r="H97" s="161"/>
      <c r="I97" s="161">
        <f>ROUND(E97*H97,2)</f>
        <v>0</v>
      </c>
      <c r="J97" s="161"/>
      <c r="K97" s="161">
        <f>ROUND(E97*J97,2)</f>
        <v>0</v>
      </c>
      <c r="L97" s="161">
        <v>12</v>
      </c>
      <c r="M97" s="161">
        <f>G97*(1+L97/100)</f>
        <v>0</v>
      </c>
      <c r="N97" s="147">
        <v>0.61463999999999996</v>
      </c>
      <c r="O97" s="147">
        <f>ROUND(E97*N97,5)</f>
        <v>18.131879999999999</v>
      </c>
      <c r="P97" s="147">
        <v>0</v>
      </c>
      <c r="Q97" s="147">
        <f>ROUND(E97*P97,5)</f>
        <v>0</v>
      </c>
      <c r="R97" s="147"/>
      <c r="S97" s="147"/>
      <c r="T97" s="148">
        <v>0.80447999999999997</v>
      </c>
      <c r="U97" s="147">
        <f>ROUND(E97*T97,2)</f>
        <v>23.73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122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x14ac:dyDescent="0.25">
      <c r="A98" s="141" t="s">
        <v>117</v>
      </c>
      <c r="B98" s="141" t="s">
        <v>66</v>
      </c>
      <c r="C98" s="185" t="s">
        <v>67</v>
      </c>
      <c r="D98" s="151"/>
      <c r="E98" s="158"/>
      <c r="F98" s="162"/>
      <c r="G98" s="162">
        <f>SUMIF(AE99:AE107,"&lt;&gt;NOR",G99:G107)</f>
        <v>0</v>
      </c>
      <c r="H98" s="162"/>
      <c r="I98" s="162">
        <f>SUM(I99:I107)</f>
        <v>0</v>
      </c>
      <c r="J98" s="162"/>
      <c r="K98" s="162">
        <f>SUM(K99:K107)</f>
        <v>0</v>
      </c>
      <c r="L98" s="162"/>
      <c r="M98" s="162">
        <f>SUM(M99:M107)</f>
        <v>0</v>
      </c>
      <c r="N98" s="152"/>
      <c r="O98" s="152">
        <f>SUM(O99:O107)</f>
        <v>23.326889999999999</v>
      </c>
      <c r="P98" s="152"/>
      <c r="Q98" s="152">
        <f>SUM(Q99:Q107)</f>
        <v>0</v>
      </c>
      <c r="R98" s="152"/>
      <c r="S98" s="152"/>
      <c r="T98" s="153"/>
      <c r="U98" s="152">
        <f>SUM(U99:U107)</f>
        <v>453.89</v>
      </c>
      <c r="AE98" t="s">
        <v>118</v>
      </c>
    </row>
    <row r="99" spans="1:60" outlineLevel="1" x14ac:dyDescent="0.25">
      <c r="A99" s="140">
        <v>40</v>
      </c>
      <c r="B99" s="140" t="s">
        <v>250</v>
      </c>
      <c r="C99" s="182" t="s">
        <v>251</v>
      </c>
      <c r="D99" s="146" t="s">
        <v>121</v>
      </c>
      <c r="E99" s="155">
        <v>291.46800000000002</v>
      </c>
      <c r="F99" s="160">
        <f>H99+J99</f>
        <v>0</v>
      </c>
      <c r="G99" s="161">
        <f>ROUND(E99*F99,2)</f>
        <v>0</v>
      </c>
      <c r="H99" s="161"/>
      <c r="I99" s="161">
        <f>ROUND(E99*H99,2)</f>
        <v>0</v>
      </c>
      <c r="J99" s="161"/>
      <c r="K99" s="161">
        <f>ROUND(E99*J99,2)</f>
        <v>0</v>
      </c>
      <c r="L99" s="161">
        <v>12</v>
      </c>
      <c r="M99" s="161">
        <f>G99*(1+L99/100)</f>
        <v>0</v>
      </c>
      <c r="N99" s="147">
        <v>3.6800000000000001E-3</v>
      </c>
      <c r="O99" s="147">
        <f>ROUND(E99*N99,5)</f>
        <v>1.0726</v>
      </c>
      <c r="P99" s="147">
        <v>0</v>
      </c>
      <c r="Q99" s="147">
        <f>ROUND(E99*P99,5)</f>
        <v>0</v>
      </c>
      <c r="R99" s="147"/>
      <c r="S99" s="147"/>
      <c r="T99" s="148">
        <v>9.0999999999999998E-2</v>
      </c>
      <c r="U99" s="147">
        <f>ROUND(E99*T99,2)</f>
        <v>26.52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122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5">
      <c r="A100" s="140">
        <v>41</v>
      </c>
      <c r="B100" s="140" t="s">
        <v>252</v>
      </c>
      <c r="C100" s="182" t="s">
        <v>253</v>
      </c>
      <c r="D100" s="146" t="s">
        <v>121</v>
      </c>
      <c r="E100" s="155">
        <v>291.46800000000002</v>
      </c>
      <c r="F100" s="160">
        <f>H100+J100</f>
        <v>0</v>
      </c>
      <c r="G100" s="161">
        <f>ROUND(E100*F100,2)</f>
        <v>0</v>
      </c>
      <c r="H100" s="161"/>
      <c r="I100" s="161">
        <f>ROUND(E100*H100,2)</f>
        <v>0</v>
      </c>
      <c r="J100" s="161"/>
      <c r="K100" s="161">
        <f>ROUND(E100*J100,2)</f>
        <v>0</v>
      </c>
      <c r="L100" s="161">
        <v>12</v>
      </c>
      <c r="M100" s="161">
        <f>G100*(1+L100/100)</f>
        <v>0</v>
      </c>
      <c r="N100" s="147">
        <v>3.2809999999999999E-2</v>
      </c>
      <c r="O100" s="147">
        <f>ROUND(E100*N100,5)</f>
        <v>9.5630699999999997</v>
      </c>
      <c r="P100" s="147">
        <v>0</v>
      </c>
      <c r="Q100" s="147">
        <f>ROUND(E100*P100,5)</f>
        <v>0</v>
      </c>
      <c r="R100" s="147"/>
      <c r="S100" s="147"/>
      <c r="T100" s="148">
        <v>0.42</v>
      </c>
      <c r="U100" s="147">
        <f>ROUND(E100*T100,2)</f>
        <v>122.42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122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5">
      <c r="A101" s="140">
        <v>42</v>
      </c>
      <c r="B101" s="140" t="s">
        <v>254</v>
      </c>
      <c r="C101" s="182" t="s">
        <v>255</v>
      </c>
      <c r="D101" s="146" t="s">
        <v>121</v>
      </c>
      <c r="E101" s="155">
        <v>291.46800000000002</v>
      </c>
      <c r="F101" s="160">
        <f>H101+J101</f>
        <v>0</v>
      </c>
      <c r="G101" s="161">
        <f>ROUND(E101*F101,2)</f>
        <v>0</v>
      </c>
      <c r="H101" s="161"/>
      <c r="I101" s="161">
        <f>ROUND(E101*H101,2)</f>
        <v>0</v>
      </c>
      <c r="J101" s="161"/>
      <c r="K101" s="161">
        <f>ROUND(E101*J101,2)</f>
        <v>0</v>
      </c>
      <c r="L101" s="161">
        <v>12</v>
      </c>
      <c r="M101" s="161">
        <f>G101*(1+L101/100)</f>
        <v>0</v>
      </c>
      <c r="N101" s="147">
        <v>2.8000000000000001E-2</v>
      </c>
      <c r="O101" s="147">
        <f>ROUND(E101*N101,5)</f>
        <v>8.1610999999999994</v>
      </c>
      <c r="P101" s="147">
        <v>0</v>
      </c>
      <c r="Q101" s="147">
        <f>ROUND(E101*P101,5)</f>
        <v>0</v>
      </c>
      <c r="R101" s="147"/>
      <c r="S101" s="147"/>
      <c r="T101" s="148">
        <v>0.43</v>
      </c>
      <c r="U101" s="147">
        <f>ROUND(E101*T101,2)</f>
        <v>125.33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122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5">
      <c r="A102" s="140">
        <v>43</v>
      </c>
      <c r="B102" s="140" t="s">
        <v>256</v>
      </c>
      <c r="C102" s="182" t="s">
        <v>257</v>
      </c>
      <c r="D102" s="146" t="s">
        <v>121</v>
      </c>
      <c r="E102" s="155">
        <v>291.46800000000002</v>
      </c>
      <c r="F102" s="160">
        <f>H102+J102</f>
        <v>0</v>
      </c>
      <c r="G102" s="161">
        <f>ROUND(E102*F102,2)</f>
        <v>0</v>
      </c>
      <c r="H102" s="161"/>
      <c r="I102" s="161">
        <f>ROUND(E102*H102,2)</f>
        <v>0</v>
      </c>
      <c r="J102" s="161"/>
      <c r="K102" s="161">
        <f>ROUND(E102*J102,2)</f>
        <v>0</v>
      </c>
      <c r="L102" s="161">
        <v>12</v>
      </c>
      <c r="M102" s="161">
        <f>G102*(1+L102/100)</f>
        <v>0</v>
      </c>
      <c r="N102" s="147">
        <v>1.0240000000000001E-2</v>
      </c>
      <c r="O102" s="147">
        <f>ROUND(E102*N102,5)</f>
        <v>2.9846300000000001</v>
      </c>
      <c r="P102" s="147">
        <v>0</v>
      </c>
      <c r="Q102" s="147">
        <f>ROUND(E102*P102,5)</f>
        <v>0</v>
      </c>
      <c r="R102" s="147"/>
      <c r="S102" s="147"/>
      <c r="T102" s="148">
        <v>0.255</v>
      </c>
      <c r="U102" s="147">
        <f>ROUND(E102*T102,2)</f>
        <v>74.319999999999993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122</v>
      </c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ht="20" outlineLevel="1" x14ac:dyDescent="0.25">
      <c r="A103" s="140">
        <v>44</v>
      </c>
      <c r="B103" s="140" t="s">
        <v>258</v>
      </c>
      <c r="C103" s="182" t="s">
        <v>259</v>
      </c>
      <c r="D103" s="146" t="s">
        <v>121</v>
      </c>
      <c r="E103" s="155">
        <v>72.867000000000004</v>
      </c>
      <c r="F103" s="160">
        <f>H103+J103</f>
        <v>0</v>
      </c>
      <c r="G103" s="161">
        <f>ROUND(E103*F103,2)</f>
        <v>0</v>
      </c>
      <c r="H103" s="161"/>
      <c r="I103" s="161">
        <f>ROUND(E103*H103,2)</f>
        <v>0</v>
      </c>
      <c r="J103" s="161"/>
      <c r="K103" s="161">
        <f>ROUND(E103*J103,2)</f>
        <v>0</v>
      </c>
      <c r="L103" s="161">
        <v>12</v>
      </c>
      <c r="M103" s="161">
        <f>G103*(1+L103/100)</f>
        <v>0</v>
      </c>
      <c r="N103" s="147">
        <v>1.47E-2</v>
      </c>
      <c r="O103" s="147">
        <f>ROUND(E103*N103,5)</f>
        <v>1.07114</v>
      </c>
      <c r="P103" s="147">
        <v>0</v>
      </c>
      <c r="Q103" s="147">
        <f>ROUND(E103*P103,5)</f>
        <v>0</v>
      </c>
      <c r="R103" s="147"/>
      <c r="S103" s="147"/>
      <c r="T103" s="148">
        <v>0.4</v>
      </c>
      <c r="U103" s="147">
        <f>ROUND(E103*T103,2)</f>
        <v>29.15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122</v>
      </c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5">
      <c r="A104" s="140"/>
      <c r="B104" s="140"/>
      <c r="C104" s="183" t="s">
        <v>260</v>
      </c>
      <c r="D104" s="149"/>
      <c r="E104" s="156">
        <v>291.46800000000002</v>
      </c>
      <c r="F104" s="161"/>
      <c r="G104" s="161"/>
      <c r="H104" s="161"/>
      <c r="I104" s="161"/>
      <c r="J104" s="161"/>
      <c r="K104" s="161"/>
      <c r="L104" s="161"/>
      <c r="M104" s="161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126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5">
      <c r="A105" s="140"/>
      <c r="B105" s="140"/>
      <c r="C105" s="184" t="s">
        <v>261</v>
      </c>
      <c r="D105" s="150"/>
      <c r="E105" s="157">
        <v>-218.601</v>
      </c>
      <c r="F105" s="161"/>
      <c r="G105" s="161"/>
      <c r="H105" s="161"/>
      <c r="I105" s="161"/>
      <c r="J105" s="161"/>
      <c r="K105" s="161"/>
      <c r="L105" s="161"/>
      <c r="M105" s="161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126</v>
      </c>
      <c r="AF105" s="139">
        <v>4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5">
      <c r="A106" s="140"/>
      <c r="B106" s="140"/>
      <c r="C106" s="184" t="s">
        <v>127</v>
      </c>
      <c r="D106" s="150"/>
      <c r="E106" s="157"/>
      <c r="F106" s="161"/>
      <c r="G106" s="161"/>
      <c r="H106" s="161"/>
      <c r="I106" s="161"/>
      <c r="J106" s="161"/>
      <c r="K106" s="161"/>
      <c r="L106" s="161"/>
      <c r="M106" s="161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126</v>
      </c>
      <c r="AF106" s="139">
        <v>4</v>
      </c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5">
      <c r="A107" s="140">
        <v>45</v>
      </c>
      <c r="B107" s="140" t="s">
        <v>262</v>
      </c>
      <c r="C107" s="182" t="s">
        <v>263</v>
      </c>
      <c r="D107" s="146" t="s">
        <v>137</v>
      </c>
      <c r="E107" s="155">
        <v>249.66</v>
      </c>
      <c r="F107" s="160">
        <f>H107+J107</f>
        <v>0</v>
      </c>
      <c r="G107" s="161">
        <f>ROUND(E107*F107,2)</f>
        <v>0</v>
      </c>
      <c r="H107" s="161"/>
      <c r="I107" s="161">
        <f>ROUND(E107*H107,2)</f>
        <v>0</v>
      </c>
      <c r="J107" s="161"/>
      <c r="K107" s="161">
        <f>ROUND(E107*J107,2)</f>
        <v>0</v>
      </c>
      <c r="L107" s="161">
        <v>12</v>
      </c>
      <c r="M107" s="161">
        <f>G107*(1+L107/100)</f>
        <v>0</v>
      </c>
      <c r="N107" s="147">
        <v>1.9E-3</v>
      </c>
      <c r="O107" s="147">
        <f>ROUND(E107*N107,5)</f>
        <v>0.47434999999999999</v>
      </c>
      <c r="P107" s="147">
        <v>0</v>
      </c>
      <c r="Q107" s="147">
        <f>ROUND(E107*P107,5)</f>
        <v>0</v>
      </c>
      <c r="R107" s="147"/>
      <c r="S107" s="147"/>
      <c r="T107" s="148">
        <v>0.30499999999999999</v>
      </c>
      <c r="U107" s="147">
        <f>ROUND(E107*T107,2)</f>
        <v>76.150000000000006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122</v>
      </c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x14ac:dyDescent="0.25">
      <c r="A108" s="141" t="s">
        <v>117</v>
      </c>
      <c r="B108" s="141" t="s">
        <v>68</v>
      </c>
      <c r="C108" s="185" t="s">
        <v>69</v>
      </c>
      <c r="D108" s="151"/>
      <c r="E108" s="158"/>
      <c r="F108" s="162"/>
      <c r="G108" s="162">
        <f>SUMIF(AE109:AE109,"&lt;&gt;NOR",G109:G109)</f>
        <v>0</v>
      </c>
      <c r="H108" s="162"/>
      <c r="I108" s="162">
        <f>SUM(I109:I109)</f>
        <v>0</v>
      </c>
      <c r="J108" s="162"/>
      <c r="K108" s="162">
        <f>SUM(K109:K109)</f>
        <v>0</v>
      </c>
      <c r="L108" s="162"/>
      <c r="M108" s="162">
        <f>SUM(M109:M109)</f>
        <v>0</v>
      </c>
      <c r="N108" s="152"/>
      <c r="O108" s="152">
        <f>SUM(O109:O109)</f>
        <v>0.73606000000000005</v>
      </c>
      <c r="P108" s="152"/>
      <c r="Q108" s="152">
        <f>SUM(Q109:Q109)</f>
        <v>0</v>
      </c>
      <c r="R108" s="152"/>
      <c r="S108" s="152"/>
      <c r="T108" s="153"/>
      <c r="U108" s="152">
        <f>SUM(U109:U109)</f>
        <v>37.97</v>
      </c>
      <c r="AE108" t="s">
        <v>118</v>
      </c>
    </row>
    <row r="109" spans="1:60" outlineLevel="1" x14ac:dyDescent="0.25">
      <c r="A109" s="140">
        <v>46</v>
      </c>
      <c r="B109" s="140" t="s">
        <v>264</v>
      </c>
      <c r="C109" s="182" t="s">
        <v>265</v>
      </c>
      <c r="D109" s="146" t="s">
        <v>137</v>
      </c>
      <c r="E109" s="155">
        <v>198.4</v>
      </c>
      <c r="F109" s="160">
        <f>H109+J109</f>
        <v>0</v>
      </c>
      <c r="G109" s="161">
        <f>ROUND(E109*F109,2)</f>
        <v>0</v>
      </c>
      <c r="H109" s="161"/>
      <c r="I109" s="161">
        <f>ROUND(E109*H109,2)</f>
        <v>0</v>
      </c>
      <c r="J109" s="161"/>
      <c r="K109" s="161">
        <f>ROUND(E109*J109,2)</f>
        <v>0</v>
      </c>
      <c r="L109" s="161">
        <v>12</v>
      </c>
      <c r="M109" s="161">
        <f>G109*(1+L109/100)</f>
        <v>0</v>
      </c>
      <c r="N109" s="147">
        <v>3.7100000000000002E-3</v>
      </c>
      <c r="O109" s="147">
        <f>ROUND(E109*N109,5)</f>
        <v>0.73606000000000005</v>
      </c>
      <c r="P109" s="147">
        <v>0</v>
      </c>
      <c r="Q109" s="147">
        <f>ROUND(E109*P109,5)</f>
        <v>0</v>
      </c>
      <c r="R109" s="147"/>
      <c r="S109" s="147"/>
      <c r="T109" s="148">
        <v>0.19136</v>
      </c>
      <c r="U109" s="147">
        <f>ROUND(E109*T109,2)</f>
        <v>37.97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175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x14ac:dyDescent="0.25">
      <c r="A110" s="141" t="s">
        <v>117</v>
      </c>
      <c r="B110" s="141" t="s">
        <v>70</v>
      </c>
      <c r="C110" s="185" t="s">
        <v>71</v>
      </c>
      <c r="D110" s="151"/>
      <c r="E110" s="158"/>
      <c r="F110" s="162"/>
      <c r="G110" s="162">
        <f>SUMIF(AE111:AE113,"&lt;&gt;NOR",G111:G113)</f>
        <v>0</v>
      </c>
      <c r="H110" s="162"/>
      <c r="I110" s="162">
        <f>SUM(I111:I113)</f>
        <v>0</v>
      </c>
      <c r="J110" s="162"/>
      <c r="K110" s="162">
        <f>SUM(K111:K113)</f>
        <v>0</v>
      </c>
      <c r="L110" s="162"/>
      <c r="M110" s="162">
        <f>SUM(M111:M113)</f>
        <v>0</v>
      </c>
      <c r="N110" s="152"/>
      <c r="O110" s="152">
        <f>SUM(O111:O113)</f>
        <v>0.94447000000000003</v>
      </c>
      <c r="P110" s="152"/>
      <c r="Q110" s="152">
        <f>SUM(Q111:Q113)</f>
        <v>0</v>
      </c>
      <c r="R110" s="152"/>
      <c r="S110" s="152"/>
      <c r="T110" s="153"/>
      <c r="U110" s="152">
        <f>SUM(U111:U113)</f>
        <v>62.370000000000005</v>
      </c>
      <c r="AE110" t="s">
        <v>118</v>
      </c>
    </row>
    <row r="111" spans="1:60" outlineLevel="1" x14ac:dyDescent="0.25">
      <c r="A111" s="140">
        <v>47</v>
      </c>
      <c r="B111" s="140" t="s">
        <v>266</v>
      </c>
      <c r="C111" s="182" t="s">
        <v>267</v>
      </c>
      <c r="D111" s="146" t="s">
        <v>121</v>
      </c>
      <c r="E111" s="155">
        <v>117.035</v>
      </c>
      <c r="F111" s="160">
        <f>H111+J111</f>
        <v>0</v>
      </c>
      <c r="G111" s="161">
        <f>ROUND(E111*F111,2)</f>
        <v>0</v>
      </c>
      <c r="H111" s="161"/>
      <c r="I111" s="161">
        <f>ROUND(E111*H111,2)</f>
        <v>0</v>
      </c>
      <c r="J111" s="161"/>
      <c r="K111" s="161">
        <f>ROUND(E111*J111,2)</f>
        <v>0</v>
      </c>
      <c r="L111" s="161">
        <v>12</v>
      </c>
      <c r="M111" s="161">
        <f>G111*(1+L111/100)</f>
        <v>0</v>
      </c>
      <c r="N111" s="147">
        <v>8.0700000000000008E-3</v>
      </c>
      <c r="O111" s="147">
        <f>ROUND(E111*N111,5)</f>
        <v>0.94447000000000003</v>
      </c>
      <c r="P111" s="147">
        <v>0</v>
      </c>
      <c r="Q111" s="147">
        <f>ROUND(E111*P111,5)</f>
        <v>0</v>
      </c>
      <c r="R111" s="147"/>
      <c r="S111" s="147"/>
      <c r="T111" s="148">
        <v>0.49299999999999999</v>
      </c>
      <c r="U111" s="147">
        <f>ROUND(E111*T111,2)</f>
        <v>57.7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122</v>
      </c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5">
      <c r="A112" s="140">
        <v>48</v>
      </c>
      <c r="B112" s="140" t="s">
        <v>268</v>
      </c>
      <c r="C112" s="182" t="s">
        <v>269</v>
      </c>
      <c r="D112" s="146" t="s">
        <v>121</v>
      </c>
      <c r="E112" s="155">
        <v>12.9</v>
      </c>
      <c r="F112" s="160">
        <f>H112+J112</f>
        <v>0</v>
      </c>
      <c r="G112" s="161">
        <f>ROUND(E112*F112,2)</f>
        <v>0</v>
      </c>
      <c r="H112" s="161"/>
      <c r="I112" s="161">
        <f>ROUND(E112*H112,2)</f>
        <v>0</v>
      </c>
      <c r="J112" s="161"/>
      <c r="K112" s="161">
        <f>ROUND(E112*J112,2)</f>
        <v>0</v>
      </c>
      <c r="L112" s="161">
        <v>12</v>
      </c>
      <c r="M112" s="161">
        <f>G112*(1+L112/100)</f>
        <v>0</v>
      </c>
      <c r="N112" s="147">
        <v>0</v>
      </c>
      <c r="O112" s="147">
        <f>ROUND(E112*N112,5)</f>
        <v>0</v>
      </c>
      <c r="P112" s="147">
        <v>0</v>
      </c>
      <c r="Q112" s="147">
        <f>ROUND(E112*P112,5)</f>
        <v>0</v>
      </c>
      <c r="R112" s="147"/>
      <c r="S112" s="147"/>
      <c r="T112" s="148">
        <v>0.36199999999999999</v>
      </c>
      <c r="U112" s="147">
        <f>ROUND(E112*T112,2)</f>
        <v>4.67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122</v>
      </c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5">
      <c r="A113" s="140"/>
      <c r="B113" s="140"/>
      <c r="C113" s="183" t="s">
        <v>270</v>
      </c>
      <c r="D113" s="149"/>
      <c r="E113" s="156">
        <v>12.9</v>
      </c>
      <c r="F113" s="161"/>
      <c r="G113" s="161"/>
      <c r="H113" s="161"/>
      <c r="I113" s="161"/>
      <c r="J113" s="161"/>
      <c r="K113" s="161"/>
      <c r="L113" s="161"/>
      <c r="M113" s="161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126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x14ac:dyDescent="0.25">
      <c r="A114" s="141" t="s">
        <v>117</v>
      </c>
      <c r="B114" s="141" t="s">
        <v>72</v>
      </c>
      <c r="C114" s="185" t="s">
        <v>73</v>
      </c>
      <c r="D114" s="151"/>
      <c r="E114" s="158"/>
      <c r="F114" s="162"/>
      <c r="G114" s="162">
        <f>SUMIF(AE115:AE115,"&lt;&gt;NOR",G115:G115)</f>
        <v>0</v>
      </c>
      <c r="H114" s="162"/>
      <c r="I114" s="162">
        <f>SUM(I115:I115)</f>
        <v>0</v>
      </c>
      <c r="J114" s="162"/>
      <c r="K114" s="162">
        <f>SUM(K115:K115)</f>
        <v>0</v>
      </c>
      <c r="L114" s="162"/>
      <c r="M114" s="162">
        <f>SUM(M115:M115)</f>
        <v>0</v>
      </c>
      <c r="N114" s="152"/>
      <c r="O114" s="152">
        <f>SUM(O115:O115)</f>
        <v>11.362</v>
      </c>
      <c r="P114" s="152"/>
      <c r="Q114" s="152">
        <f>SUM(Q115:Q115)</f>
        <v>0</v>
      </c>
      <c r="R114" s="152"/>
      <c r="S114" s="152"/>
      <c r="T114" s="153"/>
      <c r="U114" s="152">
        <f>SUM(U115:U115)</f>
        <v>42.54</v>
      </c>
      <c r="AE114" t="s">
        <v>118</v>
      </c>
    </row>
    <row r="115" spans="1:60" ht="20" outlineLevel="1" x14ac:dyDescent="0.25">
      <c r="A115" s="140">
        <v>49</v>
      </c>
      <c r="B115" s="140" t="s">
        <v>271</v>
      </c>
      <c r="C115" s="182" t="s">
        <v>272</v>
      </c>
      <c r="D115" s="146" t="s">
        <v>137</v>
      </c>
      <c r="E115" s="155">
        <v>12.5</v>
      </c>
      <c r="F115" s="160">
        <f>H115+J115</f>
        <v>0</v>
      </c>
      <c r="G115" s="161">
        <f>ROUND(E115*F115,2)</f>
        <v>0</v>
      </c>
      <c r="H115" s="161"/>
      <c r="I115" s="161">
        <f>ROUND(E115*H115,2)</f>
        <v>0</v>
      </c>
      <c r="J115" s="161"/>
      <c r="K115" s="161">
        <f>ROUND(E115*J115,2)</f>
        <v>0</v>
      </c>
      <c r="L115" s="161">
        <v>12</v>
      </c>
      <c r="M115" s="161">
        <f>G115*(1+L115/100)</f>
        <v>0</v>
      </c>
      <c r="N115" s="147">
        <v>0.90895999999999999</v>
      </c>
      <c r="O115" s="147">
        <f>ROUND(E115*N115,5)</f>
        <v>11.362</v>
      </c>
      <c r="P115" s="147">
        <v>0</v>
      </c>
      <c r="Q115" s="147">
        <f>ROUND(E115*P115,5)</f>
        <v>0</v>
      </c>
      <c r="R115" s="147"/>
      <c r="S115" s="147"/>
      <c r="T115" s="148">
        <v>3.4034499999999999</v>
      </c>
      <c r="U115" s="147">
        <f>ROUND(E115*T115,2)</f>
        <v>42.54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175</v>
      </c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x14ac:dyDescent="0.25">
      <c r="A116" s="141" t="s">
        <v>117</v>
      </c>
      <c r="B116" s="141" t="s">
        <v>74</v>
      </c>
      <c r="C116" s="185" t="s">
        <v>75</v>
      </c>
      <c r="D116" s="151"/>
      <c r="E116" s="158"/>
      <c r="F116" s="162"/>
      <c r="G116" s="162">
        <f>SUMIF(AE117:AE117,"&lt;&gt;NOR",G117:G117)</f>
        <v>0</v>
      </c>
      <c r="H116" s="162"/>
      <c r="I116" s="162">
        <f>SUM(I117:I117)</f>
        <v>0</v>
      </c>
      <c r="J116" s="162"/>
      <c r="K116" s="162">
        <f>SUM(K117:K117)</f>
        <v>0</v>
      </c>
      <c r="L116" s="162"/>
      <c r="M116" s="162">
        <f>SUM(M117:M117)</f>
        <v>0</v>
      </c>
      <c r="N116" s="152"/>
      <c r="O116" s="152">
        <f>SUM(O117:O117)</f>
        <v>1.2099999999999999E-3</v>
      </c>
      <c r="P116" s="152"/>
      <c r="Q116" s="152">
        <f>SUM(Q117:Q117)</f>
        <v>0</v>
      </c>
      <c r="R116" s="152"/>
      <c r="S116" s="152"/>
      <c r="T116" s="153"/>
      <c r="U116" s="152">
        <f>SUM(U117:U117)</f>
        <v>0.18</v>
      </c>
      <c r="AE116" t="s">
        <v>118</v>
      </c>
    </row>
    <row r="117" spans="1:60" outlineLevel="1" x14ac:dyDescent="0.25">
      <c r="A117" s="140">
        <v>50</v>
      </c>
      <c r="B117" s="140" t="s">
        <v>273</v>
      </c>
      <c r="C117" s="182" t="s">
        <v>274</v>
      </c>
      <c r="D117" s="146" t="s">
        <v>275</v>
      </c>
      <c r="E117" s="155">
        <v>1</v>
      </c>
      <c r="F117" s="160">
        <f>H117+J117</f>
        <v>0</v>
      </c>
      <c r="G117" s="161">
        <f>ROUND(E117*F117,2)</f>
        <v>0</v>
      </c>
      <c r="H117" s="161"/>
      <c r="I117" s="161">
        <f>ROUND(E117*H117,2)</f>
        <v>0</v>
      </c>
      <c r="J117" s="161"/>
      <c r="K117" s="161">
        <f>ROUND(E117*J117,2)</f>
        <v>0</v>
      </c>
      <c r="L117" s="161">
        <v>12</v>
      </c>
      <c r="M117" s="161">
        <f>G117*(1+L117/100)</f>
        <v>0</v>
      </c>
      <c r="N117" s="147">
        <v>1.2099999999999999E-3</v>
      </c>
      <c r="O117" s="147">
        <f>ROUND(E117*N117,5)</f>
        <v>1.2099999999999999E-3</v>
      </c>
      <c r="P117" s="147">
        <v>0</v>
      </c>
      <c r="Q117" s="147">
        <f>ROUND(E117*P117,5)</f>
        <v>0</v>
      </c>
      <c r="R117" s="147"/>
      <c r="S117" s="147"/>
      <c r="T117" s="148">
        <v>0.17699999999999999</v>
      </c>
      <c r="U117" s="147">
        <f>ROUND(E117*T117,2)</f>
        <v>0.18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122</v>
      </c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x14ac:dyDescent="0.25">
      <c r="A118" s="141" t="s">
        <v>117</v>
      </c>
      <c r="B118" s="141" t="s">
        <v>76</v>
      </c>
      <c r="C118" s="185" t="s">
        <v>77</v>
      </c>
      <c r="D118" s="151"/>
      <c r="E118" s="158"/>
      <c r="F118" s="162"/>
      <c r="G118" s="162">
        <f>SUMIF(AE119:AE120,"&lt;&gt;NOR",G119:G120)</f>
        <v>0</v>
      </c>
      <c r="H118" s="162"/>
      <c r="I118" s="162">
        <f>SUM(I119:I120)</f>
        <v>0</v>
      </c>
      <c r="J118" s="162"/>
      <c r="K118" s="162">
        <f>SUM(K119:K120)</f>
        <v>0</v>
      </c>
      <c r="L118" s="162"/>
      <c r="M118" s="162">
        <f>SUM(M119:M120)</f>
        <v>0</v>
      </c>
      <c r="N118" s="152"/>
      <c r="O118" s="152">
        <f>SUM(O119:O120)</f>
        <v>1.92E-3</v>
      </c>
      <c r="P118" s="152"/>
      <c r="Q118" s="152">
        <f>SUM(Q119:Q120)</f>
        <v>0.58343999999999996</v>
      </c>
      <c r="R118" s="152"/>
      <c r="S118" s="152"/>
      <c r="T118" s="153"/>
      <c r="U118" s="152">
        <f>SUM(U119:U120)</f>
        <v>2.35</v>
      </c>
      <c r="AE118" t="s">
        <v>118</v>
      </c>
    </row>
    <row r="119" spans="1:60" outlineLevel="1" x14ac:dyDescent="0.25">
      <c r="A119" s="140">
        <v>51</v>
      </c>
      <c r="B119" s="140" t="s">
        <v>276</v>
      </c>
      <c r="C119" s="182" t="s">
        <v>277</v>
      </c>
      <c r="D119" s="146" t="s">
        <v>121</v>
      </c>
      <c r="E119" s="155">
        <v>2.8600000000000003</v>
      </c>
      <c r="F119" s="160">
        <f>H119+J119</f>
        <v>0</v>
      </c>
      <c r="G119" s="161">
        <f>ROUND(E119*F119,2)</f>
        <v>0</v>
      </c>
      <c r="H119" s="161"/>
      <c r="I119" s="161">
        <f>ROUND(E119*H119,2)</f>
        <v>0</v>
      </c>
      <c r="J119" s="161"/>
      <c r="K119" s="161">
        <f>ROUND(E119*J119,2)</f>
        <v>0</v>
      </c>
      <c r="L119" s="161">
        <v>12</v>
      </c>
      <c r="M119" s="161">
        <f>G119*(1+L119/100)</f>
        <v>0</v>
      </c>
      <c r="N119" s="147">
        <v>6.7000000000000002E-4</v>
      </c>
      <c r="O119" s="147">
        <f>ROUND(E119*N119,5)</f>
        <v>1.92E-3</v>
      </c>
      <c r="P119" s="147">
        <v>0.20399999999999999</v>
      </c>
      <c r="Q119" s="147">
        <f>ROUND(E119*P119,5)</f>
        <v>0.58343999999999996</v>
      </c>
      <c r="R119" s="147"/>
      <c r="S119" s="147"/>
      <c r="T119" s="148">
        <v>0.82213999999999998</v>
      </c>
      <c r="U119" s="147">
        <f>ROUND(E119*T119,2)</f>
        <v>2.35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175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5">
      <c r="A120" s="140"/>
      <c r="B120" s="140"/>
      <c r="C120" s="183" t="s">
        <v>278</v>
      </c>
      <c r="D120" s="149"/>
      <c r="E120" s="156">
        <v>2.86</v>
      </c>
      <c r="F120" s="161"/>
      <c r="G120" s="161"/>
      <c r="H120" s="161"/>
      <c r="I120" s="161"/>
      <c r="J120" s="161"/>
      <c r="K120" s="161"/>
      <c r="L120" s="161"/>
      <c r="M120" s="161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126</v>
      </c>
      <c r="AF120" s="139">
        <v>0</v>
      </c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x14ac:dyDescent="0.25">
      <c r="A121" s="141" t="s">
        <v>117</v>
      </c>
      <c r="B121" s="141" t="s">
        <v>78</v>
      </c>
      <c r="C121" s="185" t="s">
        <v>79</v>
      </c>
      <c r="D121" s="151"/>
      <c r="E121" s="158"/>
      <c r="F121" s="162"/>
      <c r="G121" s="162">
        <f>SUMIF(AE122:AE183,"&lt;&gt;NOR",G122:G183)</f>
        <v>0</v>
      </c>
      <c r="H121" s="162"/>
      <c r="I121" s="162">
        <f>SUM(I122:I183)</f>
        <v>0</v>
      </c>
      <c r="J121" s="162"/>
      <c r="K121" s="162">
        <f>SUM(K122:K183)</f>
        <v>0</v>
      </c>
      <c r="L121" s="162"/>
      <c r="M121" s="162">
        <f>SUM(M122:M183)</f>
        <v>0</v>
      </c>
      <c r="N121" s="152"/>
      <c r="O121" s="152">
        <f>SUM(O122:O183)</f>
        <v>3.6999999999999999E-4</v>
      </c>
      <c r="P121" s="152"/>
      <c r="Q121" s="152">
        <f>SUM(Q122:Q183)</f>
        <v>25.488480000000003</v>
      </c>
      <c r="R121" s="152"/>
      <c r="S121" s="152"/>
      <c r="T121" s="153"/>
      <c r="U121" s="152">
        <f>SUM(U122:U183)</f>
        <v>292.08000000000004</v>
      </c>
      <c r="AE121" t="s">
        <v>118</v>
      </c>
    </row>
    <row r="122" spans="1:60" ht="20" outlineLevel="1" x14ac:dyDescent="0.25">
      <c r="A122" s="140">
        <v>52</v>
      </c>
      <c r="B122" s="140" t="s">
        <v>279</v>
      </c>
      <c r="C122" s="182" t="s">
        <v>280</v>
      </c>
      <c r="D122" s="146" t="s">
        <v>121</v>
      </c>
      <c r="E122" s="155">
        <v>37.449000000000012</v>
      </c>
      <c r="F122" s="160">
        <f>H122+J122</f>
        <v>0</v>
      </c>
      <c r="G122" s="161">
        <f>ROUND(E122*F122,2)</f>
        <v>0</v>
      </c>
      <c r="H122" s="161"/>
      <c r="I122" s="161">
        <f>ROUND(E122*H122,2)</f>
        <v>0</v>
      </c>
      <c r="J122" s="161"/>
      <c r="K122" s="161">
        <f>ROUND(E122*J122,2)</f>
        <v>0</v>
      </c>
      <c r="L122" s="161">
        <v>12</v>
      </c>
      <c r="M122" s="161">
        <f>G122*(1+L122/100)</f>
        <v>0</v>
      </c>
      <c r="N122" s="147">
        <v>0</v>
      </c>
      <c r="O122" s="147">
        <f>ROUND(E122*N122,5)</f>
        <v>0</v>
      </c>
      <c r="P122" s="147">
        <v>7.0000000000000001E-3</v>
      </c>
      <c r="Q122" s="147">
        <f>ROUND(E122*P122,5)</f>
        <v>0.26213999999999998</v>
      </c>
      <c r="R122" s="147"/>
      <c r="S122" s="147"/>
      <c r="T122" s="148">
        <v>0.24</v>
      </c>
      <c r="U122" s="147">
        <f>ROUND(E122*T122,2)</f>
        <v>8.99</v>
      </c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122</v>
      </c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5">
      <c r="A123" s="140"/>
      <c r="B123" s="140"/>
      <c r="C123" s="183" t="s">
        <v>281</v>
      </c>
      <c r="D123" s="149"/>
      <c r="E123" s="156">
        <v>5.6</v>
      </c>
      <c r="F123" s="161"/>
      <c r="G123" s="161"/>
      <c r="H123" s="161"/>
      <c r="I123" s="161"/>
      <c r="J123" s="161"/>
      <c r="K123" s="161"/>
      <c r="L123" s="161"/>
      <c r="M123" s="161"/>
      <c r="N123" s="147"/>
      <c r="O123" s="147"/>
      <c r="P123" s="147"/>
      <c r="Q123" s="147"/>
      <c r="R123" s="147"/>
      <c r="S123" s="147"/>
      <c r="T123" s="148"/>
      <c r="U123" s="147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126</v>
      </c>
      <c r="AF123" s="139">
        <v>0</v>
      </c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5">
      <c r="A124" s="140"/>
      <c r="B124" s="140"/>
      <c r="C124" s="183" t="s">
        <v>282</v>
      </c>
      <c r="D124" s="149"/>
      <c r="E124" s="156">
        <v>8.76</v>
      </c>
      <c r="F124" s="161"/>
      <c r="G124" s="161"/>
      <c r="H124" s="161"/>
      <c r="I124" s="161"/>
      <c r="J124" s="161"/>
      <c r="K124" s="161"/>
      <c r="L124" s="161"/>
      <c r="M124" s="161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126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5">
      <c r="A125" s="140"/>
      <c r="B125" s="140"/>
      <c r="C125" s="183" t="s">
        <v>283</v>
      </c>
      <c r="D125" s="149"/>
      <c r="E125" s="156">
        <v>10.3</v>
      </c>
      <c r="F125" s="161"/>
      <c r="G125" s="161"/>
      <c r="H125" s="161"/>
      <c r="I125" s="161"/>
      <c r="J125" s="161"/>
      <c r="K125" s="161"/>
      <c r="L125" s="161"/>
      <c r="M125" s="161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126</v>
      </c>
      <c r="AF125" s="139">
        <v>0</v>
      </c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5">
      <c r="A126" s="140"/>
      <c r="B126" s="140"/>
      <c r="C126" s="183" t="s">
        <v>284</v>
      </c>
      <c r="D126" s="149"/>
      <c r="E126" s="156">
        <v>4.3</v>
      </c>
      <c r="F126" s="161"/>
      <c r="G126" s="161"/>
      <c r="H126" s="161"/>
      <c r="I126" s="161"/>
      <c r="J126" s="161"/>
      <c r="K126" s="161"/>
      <c r="L126" s="161"/>
      <c r="M126" s="161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126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5">
      <c r="A127" s="140"/>
      <c r="B127" s="140"/>
      <c r="C127" s="183" t="s">
        <v>285</v>
      </c>
      <c r="D127" s="149"/>
      <c r="E127" s="156">
        <v>11.8</v>
      </c>
      <c r="F127" s="161"/>
      <c r="G127" s="161"/>
      <c r="H127" s="161"/>
      <c r="I127" s="161"/>
      <c r="J127" s="161"/>
      <c r="K127" s="161"/>
      <c r="L127" s="161"/>
      <c r="M127" s="161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126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5">
      <c r="A128" s="140"/>
      <c r="B128" s="140"/>
      <c r="C128" s="183" t="s">
        <v>286</v>
      </c>
      <c r="D128" s="149"/>
      <c r="E128" s="156">
        <v>2.2999999999999998</v>
      </c>
      <c r="F128" s="161"/>
      <c r="G128" s="161"/>
      <c r="H128" s="161"/>
      <c r="I128" s="161"/>
      <c r="J128" s="161"/>
      <c r="K128" s="161"/>
      <c r="L128" s="161"/>
      <c r="M128" s="161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126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20" outlineLevel="1" x14ac:dyDescent="0.25">
      <c r="A129" s="140"/>
      <c r="B129" s="140"/>
      <c r="C129" s="183" t="s">
        <v>287</v>
      </c>
      <c r="D129" s="149"/>
      <c r="E129" s="156">
        <v>20.6</v>
      </c>
      <c r="F129" s="161"/>
      <c r="G129" s="161"/>
      <c r="H129" s="161"/>
      <c r="I129" s="161"/>
      <c r="J129" s="161"/>
      <c r="K129" s="161"/>
      <c r="L129" s="161"/>
      <c r="M129" s="161"/>
      <c r="N129" s="147"/>
      <c r="O129" s="147"/>
      <c r="P129" s="147"/>
      <c r="Q129" s="147"/>
      <c r="R129" s="147"/>
      <c r="S129" s="147"/>
      <c r="T129" s="148"/>
      <c r="U129" s="147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126</v>
      </c>
      <c r="AF129" s="139">
        <v>0</v>
      </c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5">
      <c r="A130" s="140"/>
      <c r="B130" s="140"/>
      <c r="C130" s="183" t="s">
        <v>288</v>
      </c>
      <c r="D130" s="149"/>
      <c r="E130" s="156">
        <v>7.6</v>
      </c>
      <c r="F130" s="161"/>
      <c r="G130" s="161"/>
      <c r="H130" s="161"/>
      <c r="I130" s="161"/>
      <c r="J130" s="161"/>
      <c r="K130" s="161"/>
      <c r="L130" s="161"/>
      <c r="M130" s="161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126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5">
      <c r="A131" s="140"/>
      <c r="B131" s="140"/>
      <c r="C131" s="183" t="s">
        <v>289</v>
      </c>
      <c r="D131" s="149"/>
      <c r="E131" s="156">
        <v>12.3</v>
      </c>
      <c r="F131" s="161"/>
      <c r="G131" s="161"/>
      <c r="H131" s="161"/>
      <c r="I131" s="161"/>
      <c r="J131" s="161"/>
      <c r="K131" s="161"/>
      <c r="L131" s="161"/>
      <c r="M131" s="161"/>
      <c r="N131" s="147"/>
      <c r="O131" s="147"/>
      <c r="P131" s="147"/>
      <c r="Q131" s="147"/>
      <c r="R131" s="147"/>
      <c r="S131" s="147"/>
      <c r="T131" s="148"/>
      <c r="U131" s="147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126</v>
      </c>
      <c r="AF131" s="139">
        <v>0</v>
      </c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5">
      <c r="A132" s="140"/>
      <c r="B132" s="140"/>
      <c r="C132" s="183" t="s">
        <v>290</v>
      </c>
      <c r="D132" s="149"/>
      <c r="E132" s="156">
        <v>14.4</v>
      </c>
      <c r="F132" s="161"/>
      <c r="G132" s="161"/>
      <c r="H132" s="161"/>
      <c r="I132" s="161"/>
      <c r="J132" s="161"/>
      <c r="K132" s="161"/>
      <c r="L132" s="161"/>
      <c r="M132" s="161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126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5">
      <c r="A133" s="140"/>
      <c r="B133" s="140"/>
      <c r="C133" s="183" t="s">
        <v>291</v>
      </c>
      <c r="D133" s="149"/>
      <c r="E133" s="156">
        <v>9.6999999999999993</v>
      </c>
      <c r="F133" s="161"/>
      <c r="G133" s="161"/>
      <c r="H133" s="161"/>
      <c r="I133" s="161"/>
      <c r="J133" s="161"/>
      <c r="K133" s="161"/>
      <c r="L133" s="161"/>
      <c r="M133" s="161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126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ht="20" outlineLevel="1" x14ac:dyDescent="0.25">
      <c r="A134" s="140"/>
      <c r="B134" s="140"/>
      <c r="C134" s="183" t="s">
        <v>292</v>
      </c>
      <c r="D134" s="149"/>
      <c r="E134" s="156">
        <v>15.6</v>
      </c>
      <c r="F134" s="161"/>
      <c r="G134" s="161"/>
      <c r="H134" s="161"/>
      <c r="I134" s="161"/>
      <c r="J134" s="161"/>
      <c r="K134" s="161"/>
      <c r="L134" s="161"/>
      <c r="M134" s="161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126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5">
      <c r="A135" s="140"/>
      <c r="B135" s="140"/>
      <c r="C135" s="183" t="s">
        <v>293</v>
      </c>
      <c r="D135" s="149"/>
      <c r="E135" s="156">
        <v>13.5</v>
      </c>
      <c r="F135" s="161"/>
      <c r="G135" s="161"/>
      <c r="H135" s="161"/>
      <c r="I135" s="161"/>
      <c r="J135" s="161"/>
      <c r="K135" s="161"/>
      <c r="L135" s="161"/>
      <c r="M135" s="161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126</v>
      </c>
      <c r="AF135" s="139">
        <v>0</v>
      </c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5">
      <c r="A136" s="140"/>
      <c r="B136" s="140"/>
      <c r="C136" s="183" t="s">
        <v>294</v>
      </c>
      <c r="D136" s="149"/>
      <c r="E136" s="156">
        <v>6.3</v>
      </c>
      <c r="F136" s="161"/>
      <c r="G136" s="161"/>
      <c r="H136" s="161"/>
      <c r="I136" s="161"/>
      <c r="J136" s="161"/>
      <c r="K136" s="161"/>
      <c r="L136" s="161"/>
      <c r="M136" s="161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126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5">
      <c r="A137" s="140"/>
      <c r="B137" s="140"/>
      <c r="C137" s="183" t="s">
        <v>295</v>
      </c>
      <c r="D137" s="149"/>
      <c r="E137" s="156">
        <v>21.3</v>
      </c>
      <c r="F137" s="161"/>
      <c r="G137" s="161"/>
      <c r="H137" s="161"/>
      <c r="I137" s="161"/>
      <c r="J137" s="161"/>
      <c r="K137" s="161"/>
      <c r="L137" s="161"/>
      <c r="M137" s="161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126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5">
      <c r="A138" s="140"/>
      <c r="B138" s="140"/>
      <c r="C138" s="183" t="s">
        <v>296</v>
      </c>
      <c r="D138" s="149"/>
      <c r="E138" s="156">
        <v>14.8</v>
      </c>
      <c r="F138" s="161"/>
      <c r="G138" s="161"/>
      <c r="H138" s="161"/>
      <c r="I138" s="161"/>
      <c r="J138" s="161"/>
      <c r="K138" s="161"/>
      <c r="L138" s="161"/>
      <c r="M138" s="161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126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0" outlineLevel="1" x14ac:dyDescent="0.25">
      <c r="A139" s="140"/>
      <c r="B139" s="140"/>
      <c r="C139" s="183" t="s">
        <v>297</v>
      </c>
      <c r="D139" s="149"/>
      <c r="E139" s="156">
        <v>24.3</v>
      </c>
      <c r="F139" s="161"/>
      <c r="G139" s="161"/>
      <c r="H139" s="161"/>
      <c r="I139" s="161"/>
      <c r="J139" s="161"/>
      <c r="K139" s="161"/>
      <c r="L139" s="161"/>
      <c r="M139" s="161"/>
      <c r="N139" s="147"/>
      <c r="O139" s="147"/>
      <c r="P139" s="147"/>
      <c r="Q139" s="147"/>
      <c r="R139" s="147"/>
      <c r="S139" s="147"/>
      <c r="T139" s="148"/>
      <c r="U139" s="147"/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126</v>
      </c>
      <c r="AF139" s="139">
        <v>0</v>
      </c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20" outlineLevel="1" x14ac:dyDescent="0.25">
      <c r="A140" s="140"/>
      <c r="B140" s="140"/>
      <c r="C140" s="183" t="s">
        <v>298</v>
      </c>
      <c r="D140" s="149"/>
      <c r="E140" s="156">
        <v>29.2</v>
      </c>
      <c r="F140" s="161"/>
      <c r="G140" s="161"/>
      <c r="H140" s="161"/>
      <c r="I140" s="161"/>
      <c r="J140" s="161"/>
      <c r="K140" s="161"/>
      <c r="L140" s="161"/>
      <c r="M140" s="161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126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5">
      <c r="A141" s="140"/>
      <c r="B141" s="140"/>
      <c r="C141" s="183" t="s">
        <v>299</v>
      </c>
      <c r="D141" s="149"/>
      <c r="E141" s="156">
        <v>2.4</v>
      </c>
      <c r="F141" s="161"/>
      <c r="G141" s="161"/>
      <c r="H141" s="161"/>
      <c r="I141" s="161"/>
      <c r="J141" s="161"/>
      <c r="K141" s="161"/>
      <c r="L141" s="161"/>
      <c r="M141" s="161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126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5">
      <c r="A142" s="140"/>
      <c r="B142" s="140"/>
      <c r="C142" s="183" t="s">
        <v>300</v>
      </c>
      <c r="D142" s="149"/>
      <c r="E142" s="156">
        <v>14.6</v>
      </c>
      <c r="F142" s="161"/>
      <c r="G142" s="161"/>
      <c r="H142" s="161"/>
      <c r="I142" s="161"/>
      <c r="J142" s="161"/>
      <c r="K142" s="161"/>
      <c r="L142" s="161"/>
      <c r="M142" s="161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126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5">
      <c r="A143" s="140"/>
      <c r="B143" s="140"/>
      <c r="C143" s="186" t="s">
        <v>301</v>
      </c>
      <c r="D143" s="154"/>
      <c r="E143" s="159">
        <v>249.66</v>
      </c>
      <c r="F143" s="161"/>
      <c r="G143" s="161"/>
      <c r="H143" s="161"/>
      <c r="I143" s="161"/>
      <c r="J143" s="161"/>
      <c r="K143" s="161"/>
      <c r="L143" s="161"/>
      <c r="M143" s="161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126</v>
      </c>
      <c r="AF143" s="139">
        <v>1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5">
      <c r="A144" s="140"/>
      <c r="B144" s="140"/>
      <c r="C144" s="184" t="s">
        <v>302</v>
      </c>
      <c r="D144" s="150"/>
      <c r="E144" s="157">
        <v>-212.21100000000001</v>
      </c>
      <c r="F144" s="161"/>
      <c r="G144" s="161"/>
      <c r="H144" s="161"/>
      <c r="I144" s="161"/>
      <c r="J144" s="161"/>
      <c r="K144" s="161"/>
      <c r="L144" s="161"/>
      <c r="M144" s="161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126</v>
      </c>
      <c r="AF144" s="139">
        <v>4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5">
      <c r="A145" s="140">
        <v>53</v>
      </c>
      <c r="B145" s="140" t="s">
        <v>303</v>
      </c>
      <c r="C145" s="182" t="s">
        <v>304</v>
      </c>
      <c r="D145" s="146" t="s">
        <v>121</v>
      </c>
      <c r="E145" s="155">
        <v>291.46800000000002</v>
      </c>
      <c r="F145" s="160">
        <f>H145+J145</f>
        <v>0</v>
      </c>
      <c r="G145" s="161">
        <f>ROUND(E145*F145,2)</f>
        <v>0</v>
      </c>
      <c r="H145" s="161"/>
      <c r="I145" s="161">
        <f>ROUND(E145*H145,2)</f>
        <v>0</v>
      </c>
      <c r="J145" s="161"/>
      <c r="K145" s="161">
        <f>ROUND(E145*J145,2)</f>
        <v>0</v>
      </c>
      <c r="L145" s="161">
        <v>12</v>
      </c>
      <c r="M145" s="161">
        <f>G145*(1+L145/100)</f>
        <v>0</v>
      </c>
      <c r="N145" s="147">
        <v>0</v>
      </c>
      <c r="O145" s="147">
        <f>ROUND(E145*N145,5)</f>
        <v>0</v>
      </c>
      <c r="P145" s="147">
        <v>1.4E-2</v>
      </c>
      <c r="Q145" s="147">
        <f>ROUND(E145*P145,5)</f>
        <v>4.0805499999999997</v>
      </c>
      <c r="R145" s="147"/>
      <c r="S145" s="147"/>
      <c r="T145" s="148">
        <v>0.22</v>
      </c>
      <c r="U145" s="147">
        <f>ROUND(E145*T145,2)</f>
        <v>64.12</v>
      </c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122</v>
      </c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5">
      <c r="A146" s="140">
        <v>54</v>
      </c>
      <c r="B146" s="140" t="s">
        <v>305</v>
      </c>
      <c r="C146" s="182" t="s">
        <v>306</v>
      </c>
      <c r="D146" s="146" t="s">
        <v>121</v>
      </c>
      <c r="E146" s="155">
        <v>151.95500000000001</v>
      </c>
      <c r="F146" s="160">
        <f>H146+J146</f>
        <v>0</v>
      </c>
      <c r="G146" s="161">
        <f>ROUND(E146*F146,2)</f>
        <v>0</v>
      </c>
      <c r="H146" s="161"/>
      <c r="I146" s="161">
        <f>ROUND(E146*H146,2)</f>
        <v>0</v>
      </c>
      <c r="J146" s="161"/>
      <c r="K146" s="161">
        <f>ROUND(E146*J146,2)</f>
        <v>0</v>
      </c>
      <c r="L146" s="161">
        <v>12</v>
      </c>
      <c r="M146" s="161">
        <f>G146*(1+L146/100)</f>
        <v>0</v>
      </c>
      <c r="N146" s="147">
        <v>0</v>
      </c>
      <c r="O146" s="147">
        <f>ROUND(E146*N146,5)</f>
        <v>0</v>
      </c>
      <c r="P146" s="147">
        <v>1.4E-2</v>
      </c>
      <c r="Q146" s="147">
        <f>ROUND(E146*P146,5)</f>
        <v>2.12737</v>
      </c>
      <c r="R146" s="147"/>
      <c r="S146" s="147"/>
      <c r="T146" s="148">
        <v>0.18</v>
      </c>
      <c r="U146" s="147">
        <f>ROUND(E146*T146,2)</f>
        <v>27.35</v>
      </c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122</v>
      </c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5">
      <c r="A147" s="140">
        <v>55</v>
      </c>
      <c r="B147" s="140" t="s">
        <v>307</v>
      </c>
      <c r="C147" s="182" t="s">
        <v>308</v>
      </c>
      <c r="D147" s="146" t="s">
        <v>121</v>
      </c>
      <c r="E147" s="155">
        <v>22.8</v>
      </c>
      <c r="F147" s="160">
        <f>H147+J147</f>
        <v>0</v>
      </c>
      <c r="G147" s="161">
        <f>ROUND(E147*F147,2)</f>
        <v>0</v>
      </c>
      <c r="H147" s="161"/>
      <c r="I147" s="161">
        <f>ROUND(E147*H147,2)</f>
        <v>0</v>
      </c>
      <c r="J147" s="161"/>
      <c r="K147" s="161">
        <f>ROUND(E147*J147,2)</f>
        <v>0</v>
      </c>
      <c r="L147" s="161">
        <v>12</v>
      </c>
      <c r="M147" s="161">
        <f>G147*(1+L147/100)</f>
        <v>0</v>
      </c>
      <c r="N147" s="147">
        <v>0</v>
      </c>
      <c r="O147" s="147">
        <f>ROUND(E147*N147,5)</f>
        <v>0</v>
      </c>
      <c r="P147" s="147">
        <v>8.4200000000000004E-3</v>
      </c>
      <c r="Q147" s="147">
        <f>ROUND(E147*P147,5)</f>
        <v>0.19198000000000001</v>
      </c>
      <c r="R147" s="147"/>
      <c r="S147" s="147"/>
      <c r="T147" s="148">
        <v>0.22800000000000001</v>
      </c>
      <c r="U147" s="147">
        <f>ROUND(E147*T147,2)</f>
        <v>5.2</v>
      </c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122</v>
      </c>
      <c r="AF147" s="139"/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5">
      <c r="A148" s="140"/>
      <c r="B148" s="140"/>
      <c r="C148" s="183" t="s">
        <v>309</v>
      </c>
      <c r="D148" s="149"/>
      <c r="E148" s="156">
        <v>22.8</v>
      </c>
      <c r="F148" s="161"/>
      <c r="G148" s="161"/>
      <c r="H148" s="161"/>
      <c r="I148" s="161"/>
      <c r="J148" s="161"/>
      <c r="K148" s="161"/>
      <c r="L148" s="161"/>
      <c r="M148" s="161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126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5">
      <c r="A149" s="140">
        <v>56</v>
      </c>
      <c r="B149" s="140" t="s">
        <v>310</v>
      </c>
      <c r="C149" s="182" t="s">
        <v>311</v>
      </c>
      <c r="D149" s="146" t="s">
        <v>121</v>
      </c>
      <c r="E149" s="155">
        <v>72.245000000000005</v>
      </c>
      <c r="F149" s="160">
        <f>H149+J149</f>
        <v>0</v>
      </c>
      <c r="G149" s="161">
        <f>ROUND(E149*F149,2)</f>
        <v>0</v>
      </c>
      <c r="H149" s="161"/>
      <c r="I149" s="161">
        <f>ROUND(E149*H149,2)</f>
        <v>0</v>
      </c>
      <c r="J149" s="161"/>
      <c r="K149" s="161">
        <f>ROUND(E149*J149,2)</f>
        <v>0</v>
      </c>
      <c r="L149" s="161">
        <v>12</v>
      </c>
      <c r="M149" s="161">
        <f>G149*(1+L149/100)</f>
        <v>0</v>
      </c>
      <c r="N149" s="147">
        <v>0</v>
      </c>
      <c r="O149" s="147">
        <f>ROUND(E149*N149,5)</f>
        <v>0</v>
      </c>
      <c r="P149" s="147">
        <v>6.8000000000000005E-2</v>
      </c>
      <c r="Q149" s="147">
        <f>ROUND(E149*P149,5)</f>
        <v>4.9126599999999998</v>
      </c>
      <c r="R149" s="147"/>
      <c r="S149" s="147"/>
      <c r="T149" s="148">
        <v>0.3</v>
      </c>
      <c r="U149" s="147">
        <f>ROUND(E149*T149,2)</f>
        <v>21.67</v>
      </c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122</v>
      </c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ht="40" outlineLevel="1" x14ac:dyDescent="0.25">
      <c r="A150" s="140"/>
      <c r="B150" s="140"/>
      <c r="C150" s="183" t="s">
        <v>312</v>
      </c>
      <c r="D150" s="149"/>
      <c r="E150" s="156">
        <v>13.664999999999999</v>
      </c>
      <c r="F150" s="161"/>
      <c r="G150" s="161"/>
      <c r="H150" s="161"/>
      <c r="I150" s="161"/>
      <c r="J150" s="161"/>
      <c r="K150" s="161"/>
      <c r="L150" s="161"/>
      <c r="M150" s="161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126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ht="30" outlineLevel="1" x14ac:dyDescent="0.25">
      <c r="A151" s="140"/>
      <c r="B151" s="140"/>
      <c r="C151" s="183" t="s">
        <v>313</v>
      </c>
      <c r="D151" s="149"/>
      <c r="E151" s="156">
        <v>8.67</v>
      </c>
      <c r="F151" s="161"/>
      <c r="G151" s="161"/>
      <c r="H151" s="161"/>
      <c r="I151" s="161"/>
      <c r="J151" s="161"/>
      <c r="K151" s="161"/>
      <c r="L151" s="161"/>
      <c r="M151" s="161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126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ht="20" outlineLevel="1" x14ac:dyDescent="0.25">
      <c r="A152" s="140"/>
      <c r="B152" s="140"/>
      <c r="C152" s="183" t="s">
        <v>314</v>
      </c>
      <c r="D152" s="149"/>
      <c r="E152" s="156">
        <v>49.91</v>
      </c>
      <c r="F152" s="161"/>
      <c r="G152" s="161"/>
      <c r="H152" s="161"/>
      <c r="I152" s="161"/>
      <c r="J152" s="161"/>
      <c r="K152" s="161"/>
      <c r="L152" s="161"/>
      <c r="M152" s="161"/>
      <c r="N152" s="147"/>
      <c r="O152" s="147"/>
      <c r="P152" s="147"/>
      <c r="Q152" s="147"/>
      <c r="R152" s="147"/>
      <c r="S152" s="147"/>
      <c r="T152" s="148"/>
      <c r="U152" s="147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126</v>
      </c>
      <c r="AF152" s="139">
        <v>0</v>
      </c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5">
      <c r="A153" s="140">
        <v>57</v>
      </c>
      <c r="B153" s="140" t="s">
        <v>315</v>
      </c>
      <c r="C153" s="182" t="s">
        <v>316</v>
      </c>
      <c r="D153" s="146" t="s">
        <v>121</v>
      </c>
      <c r="E153" s="155">
        <v>291.46800000000007</v>
      </c>
      <c r="F153" s="160">
        <f>H153+J153</f>
        <v>0</v>
      </c>
      <c r="G153" s="161">
        <f>ROUND(E153*F153,2)</f>
        <v>0</v>
      </c>
      <c r="H153" s="161"/>
      <c r="I153" s="161">
        <f>ROUND(E153*H153,2)</f>
        <v>0</v>
      </c>
      <c r="J153" s="161"/>
      <c r="K153" s="161">
        <f>ROUND(E153*J153,2)</f>
        <v>0</v>
      </c>
      <c r="L153" s="161">
        <v>12</v>
      </c>
      <c r="M153" s="161">
        <f>G153*(1+L153/100)</f>
        <v>0</v>
      </c>
      <c r="N153" s="147">
        <v>0</v>
      </c>
      <c r="O153" s="147">
        <f>ROUND(E153*N153,5)</f>
        <v>0</v>
      </c>
      <c r="P153" s="147">
        <v>4.5999999999999999E-2</v>
      </c>
      <c r="Q153" s="147">
        <f>ROUND(E153*P153,5)</f>
        <v>13.40753</v>
      </c>
      <c r="R153" s="147"/>
      <c r="S153" s="147"/>
      <c r="T153" s="148">
        <v>0.38811000000000001</v>
      </c>
      <c r="U153" s="147">
        <f>ROUND(E153*T153,2)</f>
        <v>113.12</v>
      </c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175</v>
      </c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5">
      <c r="A154" s="140"/>
      <c r="B154" s="140"/>
      <c r="C154" s="183" t="s">
        <v>317</v>
      </c>
      <c r="D154" s="149"/>
      <c r="E154" s="156">
        <v>6.3</v>
      </c>
      <c r="F154" s="161"/>
      <c r="G154" s="161"/>
      <c r="H154" s="161"/>
      <c r="I154" s="161"/>
      <c r="J154" s="161"/>
      <c r="K154" s="161"/>
      <c r="L154" s="161"/>
      <c r="M154" s="161"/>
      <c r="N154" s="147"/>
      <c r="O154" s="147"/>
      <c r="P154" s="147"/>
      <c r="Q154" s="147"/>
      <c r="R154" s="147"/>
      <c r="S154" s="147"/>
      <c r="T154" s="148"/>
      <c r="U154" s="147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126</v>
      </c>
      <c r="AF154" s="139">
        <v>0</v>
      </c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5">
      <c r="A155" s="140"/>
      <c r="B155" s="140"/>
      <c r="C155" s="183" t="s">
        <v>318</v>
      </c>
      <c r="D155" s="149"/>
      <c r="E155" s="156">
        <v>9.2880000000000003</v>
      </c>
      <c r="F155" s="161"/>
      <c r="G155" s="161"/>
      <c r="H155" s="161"/>
      <c r="I155" s="161"/>
      <c r="J155" s="161"/>
      <c r="K155" s="161"/>
      <c r="L155" s="161"/>
      <c r="M155" s="161"/>
      <c r="N155" s="147"/>
      <c r="O155" s="147"/>
      <c r="P155" s="147"/>
      <c r="Q155" s="147"/>
      <c r="R155" s="147"/>
      <c r="S155" s="147"/>
      <c r="T155" s="148"/>
      <c r="U155" s="147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126</v>
      </c>
      <c r="AF155" s="139">
        <v>0</v>
      </c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5">
      <c r="A156" s="140"/>
      <c r="B156" s="140"/>
      <c r="C156" s="183" t="s">
        <v>319</v>
      </c>
      <c r="D156" s="149"/>
      <c r="E156" s="156">
        <v>19.649999999999999</v>
      </c>
      <c r="F156" s="161"/>
      <c r="G156" s="161"/>
      <c r="H156" s="161"/>
      <c r="I156" s="161"/>
      <c r="J156" s="161"/>
      <c r="K156" s="161"/>
      <c r="L156" s="161"/>
      <c r="M156" s="161"/>
      <c r="N156" s="147"/>
      <c r="O156" s="147"/>
      <c r="P156" s="147"/>
      <c r="Q156" s="147"/>
      <c r="R156" s="147"/>
      <c r="S156" s="147"/>
      <c r="T156" s="148"/>
      <c r="U156" s="147"/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126</v>
      </c>
      <c r="AF156" s="139">
        <v>0</v>
      </c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5">
      <c r="A157" s="140"/>
      <c r="B157" s="140"/>
      <c r="C157" s="183" t="s">
        <v>320</v>
      </c>
      <c r="D157" s="149"/>
      <c r="E157" s="156">
        <v>7.72</v>
      </c>
      <c r="F157" s="161"/>
      <c r="G157" s="161"/>
      <c r="H157" s="161"/>
      <c r="I157" s="161"/>
      <c r="J157" s="161"/>
      <c r="K157" s="161"/>
      <c r="L157" s="161"/>
      <c r="M157" s="161"/>
      <c r="N157" s="147"/>
      <c r="O157" s="147"/>
      <c r="P157" s="147"/>
      <c r="Q157" s="147"/>
      <c r="R157" s="147"/>
      <c r="S157" s="147"/>
      <c r="T157" s="148"/>
      <c r="U157" s="147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126</v>
      </c>
      <c r="AF157" s="139">
        <v>0</v>
      </c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ht="20" outlineLevel="1" x14ac:dyDescent="0.25">
      <c r="A158" s="140"/>
      <c r="B158" s="140"/>
      <c r="C158" s="183" t="s">
        <v>321</v>
      </c>
      <c r="D158" s="149"/>
      <c r="E158" s="156">
        <v>14.02</v>
      </c>
      <c r="F158" s="161"/>
      <c r="G158" s="161"/>
      <c r="H158" s="161"/>
      <c r="I158" s="161"/>
      <c r="J158" s="161"/>
      <c r="K158" s="161"/>
      <c r="L158" s="161"/>
      <c r="M158" s="161"/>
      <c r="N158" s="147"/>
      <c r="O158" s="147"/>
      <c r="P158" s="147"/>
      <c r="Q158" s="147"/>
      <c r="R158" s="147"/>
      <c r="S158" s="147"/>
      <c r="T158" s="148"/>
      <c r="U158" s="147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126</v>
      </c>
      <c r="AF158" s="139">
        <v>0</v>
      </c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5">
      <c r="A159" s="140"/>
      <c r="B159" s="140"/>
      <c r="C159" s="183" t="s">
        <v>322</v>
      </c>
      <c r="D159" s="149"/>
      <c r="E159" s="156">
        <v>2.2999999999999998</v>
      </c>
      <c r="F159" s="161"/>
      <c r="G159" s="161"/>
      <c r="H159" s="161"/>
      <c r="I159" s="161"/>
      <c r="J159" s="161"/>
      <c r="K159" s="161"/>
      <c r="L159" s="161"/>
      <c r="M159" s="161"/>
      <c r="N159" s="147"/>
      <c r="O159" s="147"/>
      <c r="P159" s="147"/>
      <c r="Q159" s="147"/>
      <c r="R159" s="147"/>
      <c r="S159" s="147"/>
      <c r="T159" s="148"/>
      <c r="U159" s="147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126</v>
      </c>
      <c r="AF159" s="139">
        <v>0</v>
      </c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ht="20" outlineLevel="1" x14ac:dyDescent="0.25">
      <c r="A160" s="140"/>
      <c r="B160" s="140"/>
      <c r="C160" s="183" t="s">
        <v>323</v>
      </c>
      <c r="D160" s="149"/>
      <c r="E160" s="156">
        <v>21.59</v>
      </c>
      <c r="F160" s="161"/>
      <c r="G160" s="161"/>
      <c r="H160" s="161"/>
      <c r="I160" s="161"/>
      <c r="J160" s="161"/>
      <c r="K160" s="161"/>
      <c r="L160" s="161"/>
      <c r="M160" s="161"/>
      <c r="N160" s="147"/>
      <c r="O160" s="147"/>
      <c r="P160" s="147"/>
      <c r="Q160" s="147"/>
      <c r="R160" s="147"/>
      <c r="S160" s="147"/>
      <c r="T160" s="148"/>
      <c r="U160" s="147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126</v>
      </c>
      <c r="AF160" s="139">
        <v>0</v>
      </c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5">
      <c r="A161" s="140"/>
      <c r="B161" s="140"/>
      <c r="C161" s="183" t="s">
        <v>324</v>
      </c>
      <c r="D161" s="149"/>
      <c r="E161" s="156">
        <v>15.2</v>
      </c>
      <c r="F161" s="161"/>
      <c r="G161" s="161"/>
      <c r="H161" s="161"/>
      <c r="I161" s="161"/>
      <c r="J161" s="161"/>
      <c r="K161" s="161"/>
      <c r="L161" s="161"/>
      <c r="M161" s="161"/>
      <c r="N161" s="147"/>
      <c r="O161" s="147"/>
      <c r="P161" s="147"/>
      <c r="Q161" s="147"/>
      <c r="R161" s="147"/>
      <c r="S161" s="147"/>
      <c r="T161" s="148"/>
      <c r="U161" s="147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126</v>
      </c>
      <c r="AF161" s="139">
        <v>0</v>
      </c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5">
      <c r="A162" s="140"/>
      <c r="B162" s="140"/>
      <c r="C162" s="183" t="s">
        <v>325</v>
      </c>
      <c r="D162" s="149"/>
      <c r="E162" s="156">
        <v>31.98</v>
      </c>
      <c r="F162" s="161"/>
      <c r="G162" s="161"/>
      <c r="H162" s="161"/>
      <c r="I162" s="161"/>
      <c r="J162" s="161"/>
      <c r="K162" s="161"/>
      <c r="L162" s="161"/>
      <c r="M162" s="161"/>
      <c r="N162" s="147"/>
      <c r="O162" s="147"/>
      <c r="P162" s="147"/>
      <c r="Q162" s="147"/>
      <c r="R162" s="147"/>
      <c r="S162" s="147"/>
      <c r="T162" s="148"/>
      <c r="U162" s="147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126</v>
      </c>
      <c r="AF162" s="139">
        <v>0</v>
      </c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ht="20" outlineLevel="1" x14ac:dyDescent="0.25">
      <c r="A163" s="140"/>
      <c r="B163" s="140"/>
      <c r="C163" s="183" t="s">
        <v>326</v>
      </c>
      <c r="D163" s="149"/>
      <c r="E163" s="156">
        <v>13.41</v>
      </c>
      <c r="F163" s="161"/>
      <c r="G163" s="161"/>
      <c r="H163" s="161"/>
      <c r="I163" s="161"/>
      <c r="J163" s="161"/>
      <c r="K163" s="161"/>
      <c r="L163" s="161"/>
      <c r="M163" s="161"/>
      <c r="N163" s="147"/>
      <c r="O163" s="147"/>
      <c r="P163" s="147"/>
      <c r="Q163" s="147"/>
      <c r="R163" s="147"/>
      <c r="S163" s="147"/>
      <c r="T163" s="148"/>
      <c r="U163" s="147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126</v>
      </c>
      <c r="AF163" s="139">
        <v>0</v>
      </c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5">
      <c r="A164" s="140"/>
      <c r="B164" s="140"/>
      <c r="C164" s="183" t="s">
        <v>327</v>
      </c>
      <c r="D164" s="149"/>
      <c r="E164" s="156">
        <v>4.8499999999999996</v>
      </c>
      <c r="F164" s="161"/>
      <c r="G164" s="161"/>
      <c r="H164" s="161"/>
      <c r="I164" s="161"/>
      <c r="J164" s="161"/>
      <c r="K164" s="161"/>
      <c r="L164" s="161"/>
      <c r="M164" s="161"/>
      <c r="N164" s="147"/>
      <c r="O164" s="147"/>
      <c r="P164" s="147"/>
      <c r="Q164" s="147"/>
      <c r="R164" s="147"/>
      <c r="S164" s="147"/>
      <c r="T164" s="148"/>
      <c r="U164" s="147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126</v>
      </c>
      <c r="AF164" s="139">
        <v>0</v>
      </c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ht="20" outlineLevel="1" x14ac:dyDescent="0.25">
      <c r="A165" s="140"/>
      <c r="B165" s="140"/>
      <c r="C165" s="183" t="s">
        <v>328</v>
      </c>
      <c r="D165" s="149"/>
      <c r="E165" s="156">
        <v>10.4</v>
      </c>
      <c r="F165" s="161"/>
      <c r="G165" s="161"/>
      <c r="H165" s="161"/>
      <c r="I165" s="161"/>
      <c r="J165" s="161"/>
      <c r="K165" s="161"/>
      <c r="L165" s="161"/>
      <c r="M165" s="161"/>
      <c r="N165" s="147"/>
      <c r="O165" s="147"/>
      <c r="P165" s="147"/>
      <c r="Q165" s="147"/>
      <c r="R165" s="147"/>
      <c r="S165" s="147"/>
      <c r="T165" s="148"/>
      <c r="U165" s="147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126</v>
      </c>
      <c r="AF165" s="139">
        <v>0</v>
      </c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5">
      <c r="A166" s="140"/>
      <c r="B166" s="140"/>
      <c r="C166" s="183" t="s">
        <v>329</v>
      </c>
      <c r="D166" s="149"/>
      <c r="E166" s="156">
        <v>6.75</v>
      </c>
      <c r="F166" s="161"/>
      <c r="G166" s="161"/>
      <c r="H166" s="161"/>
      <c r="I166" s="161"/>
      <c r="J166" s="161"/>
      <c r="K166" s="161"/>
      <c r="L166" s="161"/>
      <c r="M166" s="161"/>
      <c r="N166" s="147"/>
      <c r="O166" s="147"/>
      <c r="P166" s="147"/>
      <c r="Q166" s="147"/>
      <c r="R166" s="147"/>
      <c r="S166" s="147"/>
      <c r="T166" s="148"/>
      <c r="U166" s="147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126</v>
      </c>
      <c r="AF166" s="139">
        <v>0</v>
      </c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5">
      <c r="A167" s="140"/>
      <c r="B167" s="140"/>
      <c r="C167" s="183" t="s">
        <v>330</v>
      </c>
      <c r="D167" s="149"/>
      <c r="E167" s="156">
        <v>4.38</v>
      </c>
      <c r="F167" s="161"/>
      <c r="G167" s="161"/>
      <c r="H167" s="161"/>
      <c r="I167" s="161"/>
      <c r="J167" s="161"/>
      <c r="K167" s="161"/>
      <c r="L167" s="161"/>
      <c r="M167" s="161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126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0" outlineLevel="1" x14ac:dyDescent="0.25">
      <c r="A168" s="140"/>
      <c r="B168" s="140"/>
      <c r="C168" s="183" t="s">
        <v>331</v>
      </c>
      <c r="D168" s="149"/>
      <c r="E168" s="156">
        <v>21.41</v>
      </c>
      <c r="F168" s="161"/>
      <c r="G168" s="161"/>
      <c r="H168" s="161"/>
      <c r="I168" s="161"/>
      <c r="J168" s="161"/>
      <c r="K168" s="161"/>
      <c r="L168" s="161"/>
      <c r="M168" s="161"/>
      <c r="N168" s="147"/>
      <c r="O168" s="147"/>
      <c r="P168" s="147"/>
      <c r="Q168" s="147"/>
      <c r="R168" s="147"/>
      <c r="S168" s="147"/>
      <c r="T168" s="148"/>
      <c r="U168" s="147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126</v>
      </c>
      <c r="AF168" s="139">
        <v>0</v>
      </c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5">
      <c r="A169" s="140"/>
      <c r="B169" s="140"/>
      <c r="C169" s="183" t="s">
        <v>332</v>
      </c>
      <c r="D169" s="149"/>
      <c r="E169" s="156">
        <v>19.3</v>
      </c>
      <c r="F169" s="161"/>
      <c r="G169" s="161"/>
      <c r="H169" s="161"/>
      <c r="I169" s="161"/>
      <c r="J169" s="161"/>
      <c r="K169" s="161"/>
      <c r="L169" s="161"/>
      <c r="M169" s="161"/>
      <c r="N169" s="147"/>
      <c r="O169" s="147"/>
      <c r="P169" s="147"/>
      <c r="Q169" s="147"/>
      <c r="R169" s="147"/>
      <c r="S169" s="147"/>
      <c r="T169" s="148"/>
      <c r="U169" s="147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126</v>
      </c>
      <c r="AF169" s="139">
        <v>0</v>
      </c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20" outlineLevel="1" x14ac:dyDescent="0.25">
      <c r="A170" s="140"/>
      <c r="B170" s="140"/>
      <c r="C170" s="183" t="s">
        <v>333</v>
      </c>
      <c r="D170" s="149"/>
      <c r="E170" s="156">
        <v>20.23</v>
      </c>
      <c r="F170" s="161"/>
      <c r="G170" s="161"/>
      <c r="H170" s="161"/>
      <c r="I170" s="161"/>
      <c r="J170" s="161"/>
      <c r="K170" s="161"/>
      <c r="L170" s="161"/>
      <c r="M170" s="161"/>
      <c r="N170" s="147"/>
      <c r="O170" s="147"/>
      <c r="P170" s="147"/>
      <c r="Q170" s="147"/>
      <c r="R170" s="147"/>
      <c r="S170" s="147"/>
      <c r="T170" s="148"/>
      <c r="U170" s="147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126</v>
      </c>
      <c r="AF170" s="139">
        <v>0</v>
      </c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ht="20" outlineLevel="1" x14ac:dyDescent="0.25">
      <c r="A171" s="140"/>
      <c r="B171" s="140"/>
      <c r="C171" s="183" t="s">
        <v>334</v>
      </c>
      <c r="D171" s="149"/>
      <c r="E171" s="156">
        <v>40.75</v>
      </c>
      <c r="F171" s="161"/>
      <c r="G171" s="161"/>
      <c r="H171" s="161"/>
      <c r="I171" s="161"/>
      <c r="J171" s="161"/>
      <c r="K171" s="161"/>
      <c r="L171" s="161"/>
      <c r="M171" s="161"/>
      <c r="N171" s="147"/>
      <c r="O171" s="147"/>
      <c r="P171" s="147"/>
      <c r="Q171" s="147"/>
      <c r="R171" s="147"/>
      <c r="S171" s="147"/>
      <c r="T171" s="148"/>
      <c r="U171" s="147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126</v>
      </c>
      <c r="AF171" s="139">
        <v>0</v>
      </c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5">
      <c r="A172" s="140"/>
      <c r="B172" s="140"/>
      <c r="C172" s="183" t="s">
        <v>335</v>
      </c>
      <c r="D172" s="149"/>
      <c r="E172" s="156">
        <v>2.16</v>
      </c>
      <c r="F172" s="161"/>
      <c r="G172" s="161"/>
      <c r="H172" s="161"/>
      <c r="I172" s="161"/>
      <c r="J172" s="161"/>
      <c r="K172" s="161"/>
      <c r="L172" s="161"/>
      <c r="M172" s="161"/>
      <c r="N172" s="147"/>
      <c r="O172" s="147"/>
      <c r="P172" s="147"/>
      <c r="Q172" s="147"/>
      <c r="R172" s="147"/>
      <c r="S172" s="147"/>
      <c r="T172" s="148"/>
      <c r="U172" s="147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126</v>
      </c>
      <c r="AF172" s="139">
        <v>0</v>
      </c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5">
      <c r="A173" s="140"/>
      <c r="B173" s="140"/>
      <c r="C173" s="183" t="s">
        <v>336</v>
      </c>
      <c r="D173" s="149"/>
      <c r="E173" s="156">
        <v>19.78</v>
      </c>
      <c r="F173" s="161"/>
      <c r="G173" s="161"/>
      <c r="H173" s="161"/>
      <c r="I173" s="161"/>
      <c r="J173" s="161"/>
      <c r="K173" s="161"/>
      <c r="L173" s="161"/>
      <c r="M173" s="161"/>
      <c r="N173" s="147"/>
      <c r="O173" s="147"/>
      <c r="P173" s="147"/>
      <c r="Q173" s="147"/>
      <c r="R173" s="147"/>
      <c r="S173" s="147"/>
      <c r="T173" s="148"/>
      <c r="U173" s="147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126</v>
      </c>
      <c r="AF173" s="139">
        <v>0</v>
      </c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ht="20" outlineLevel="1" x14ac:dyDescent="0.25">
      <c r="A174" s="140">
        <v>58</v>
      </c>
      <c r="B174" s="140" t="s">
        <v>337</v>
      </c>
      <c r="C174" s="182" t="s">
        <v>338</v>
      </c>
      <c r="D174" s="146" t="s">
        <v>240</v>
      </c>
      <c r="E174" s="155">
        <v>24.7</v>
      </c>
      <c r="F174" s="160">
        <f>H174+J174</f>
        <v>0</v>
      </c>
      <c r="G174" s="161">
        <f>ROUND(E174*F174,2)</f>
        <v>0</v>
      </c>
      <c r="H174" s="161"/>
      <c r="I174" s="161">
        <f>ROUND(E174*H174,2)</f>
        <v>0</v>
      </c>
      <c r="J174" s="161"/>
      <c r="K174" s="161">
        <f>ROUND(E174*J174,2)</f>
        <v>0</v>
      </c>
      <c r="L174" s="161">
        <v>12</v>
      </c>
      <c r="M174" s="161">
        <f>G174*(1+L174/100)</f>
        <v>0</v>
      </c>
      <c r="N174" s="147">
        <v>0</v>
      </c>
      <c r="O174" s="147">
        <f>ROUND(E174*N174,5)</f>
        <v>0</v>
      </c>
      <c r="P174" s="147">
        <v>0</v>
      </c>
      <c r="Q174" s="147">
        <f>ROUND(E174*P174,5)</f>
        <v>0</v>
      </c>
      <c r="R174" s="147"/>
      <c r="S174" s="147"/>
      <c r="T174" s="148">
        <v>0.49</v>
      </c>
      <c r="U174" s="147">
        <f>ROUND(E174*T174,2)</f>
        <v>12.1</v>
      </c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122</v>
      </c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5">
      <c r="A175" s="140">
        <v>59</v>
      </c>
      <c r="B175" s="140" t="s">
        <v>339</v>
      </c>
      <c r="C175" s="182" t="s">
        <v>340</v>
      </c>
      <c r="D175" s="146" t="s">
        <v>240</v>
      </c>
      <c r="E175" s="155">
        <v>247</v>
      </c>
      <c r="F175" s="160">
        <f>H175+J175</f>
        <v>0</v>
      </c>
      <c r="G175" s="161">
        <f>ROUND(E175*F175,2)</f>
        <v>0</v>
      </c>
      <c r="H175" s="161"/>
      <c r="I175" s="161">
        <f>ROUND(E175*H175,2)</f>
        <v>0</v>
      </c>
      <c r="J175" s="161"/>
      <c r="K175" s="161">
        <f>ROUND(E175*J175,2)</f>
        <v>0</v>
      </c>
      <c r="L175" s="161">
        <v>12</v>
      </c>
      <c r="M175" s="161">
        <f>G175*(1+L175/100)</f>
        <v>0</v>
      </c>
      <c r="N175" s="147">
        <v>0</v>
      </c>
      <c r="O175" s="147">
        <f>ROUND(E175*N175,5)</f>
        <v>0</v>
      </c>
      <c r="P175" s="147">
        <v>0</v>
      </c>
      <c r="Q175" s="147">
        <f>ROUND(E175*P175,5)</f>
        <v>0</v>
      </c>
      <c r="R175" s="147"/>
      <c r="S175" s="147"/>
      <c r="T175" s="148">
        <v>0</v>
      </c>
      <c r="U175" s="147">
        <f>ROUND(E175*T175,2)</f>
        <v>0</v>
      </c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122</v>
      </c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5">
      <c r="A176" s="140"/>
      <c r="B176" s="140"/>
      <c r="C176" s="183" t="s">
        <v>341</v>
      </c>
      <c r="D176" s="149"/>
      <c r="E176" s="156">
        <v>247</v>
      </c>
      <c r="F176" s="161"/>
      <c r="G176" s="161"/>
      <c r="H176" s="161"/>
      <c r="I176" s="161"/>
      <c r="J176" s="161"/>
      <c r="K176" s="161"/>
      <c r="L176" s="161"/>
      <c r="M176" s="161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126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5">
      <c r="A177" s="140">
        <v>60</v>
      </c>
      <c r="B177" s="140" t="s">
        <v>342</v>
      </c>
      <c r="C177" s="182" t="s">
        <v>343</v>
      </c>
      <c r="D177" s="146" t="s">
        <v>240</v>
      </c>
      <c r="E177" s="155">
        <v>24.7</v>
      </c>
      <c r="F177" s="160">
        <f>H177+J177</f>
        <v>0</v>
      </c>
      <c r="G177" s="161">
        <f>ROUND(E177*F177,2)</f>
        <v>0</v>
      </c>
      <c r="H177" s="161"/>
      <c r="I177" s="161">
        <f>ROUND(E177*H177,2)</f>
        <v>0</v>
      </c>
      <c r="J177" s="161"/>
      <c r="K177" s="161">
        <f>ROUND(E177*J177,2)</f>
        <v>0</v>
      </c>
      <c r="L177" s="161">
        <v>12</v>
      </c>
      <c r="M177" s="161">
        <f>G177*(1+L177/100)</f>
        <v>0</v>
      </c>
      <c r="N177" s="147">
        <v>0</v>
      </c>
      <c r="O177" s="147">
        <f>ROUND(E177*N177,5)</f>
        <v>0</v>
      </c>
      <c r="P177" s="147">
        <v>0</v>
      </c>
      <c r="Q177" s="147">
        <f>ROUND(E177*P177,5)</f>
        <v>0</v>
      </c>
      <c r="R177" s="147"/>
      <c r="S177" s="147"/>
      <c r="T177" s="148">
        <v>0.94199999999999995</v>
      </c>
      <c r="U177" s="147">
        <f>ROUND(E177*T177,2)</f>
        <v>23.27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122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5">
      <c r="A178" s="140">
        <v>61</v>
      </c>
      <c r="B178" s="140" t="s">
        <v>344</v>
      </c>
      <c r="C178" s="182" t="s">
        <v>345</v>
      </c>
      <c r="D178" s="146" t="s">
        <v>240</v>
      </c>
      <c r="E178" s="155">
        <v>123.5</v>
      </c>
      <c r="F178" s="160">
        <f>H178+J178</f>
        <v>0</v>
      </c>
      <c r="G178" s="161">
        <f>ROUND(E178*F178,2)</f>
        <v>0</v>
      </c>
      <c r="H178" s="161"/>
      <c r="I178" s="161">
        <f>ROUND(E178*H178,2)</f>
        <v>0</v>
      </c>
      <c r="J178" s="161"/>
      <c r="K178" s="161">
        <f>ROUND(E178*J178,2)</f>
        <v>0</v>
      </c>
      <c r="L178" s="161">
        <v>12</v>
      </c>
      <c r="M178" s="161">
        <f>G178*(1+L178/100)</f>
        <v>0</v>
      </c>
      <c r="N178" s="147">
        <v>0</v>
      </c>
      <c r="O178" s="147">
        <f>ROUND(E178*N178,5)</f>
        <v>0</v>
      </c>
      <c r="P178" s="147">
        <v>0</v>
      </c>
      <c r="Q178" s="147">
        <f>ROUND(E178*P178,5)</f>
        <v>0</v>
      </c>
      <c r="R178" s="147"/>
      <c r="S178" s="147"/>
      <c r="T178" s="148">
        <v>0.105</v>
      </c>
      <c r="U178" s="147">
        <f>ROUND(E178*T178,2)</f>
        <v>12.97</v>
      </c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122</v>
      </c>
      <c r="AF178" s="139"/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5">
      <c r="A179" s="140"/>
      <c r="B179" s="140"/>
      <c r="C179" s="183" t="s">
        <v>346</v>
      </c>
      <c r="D179" s="149"/>
      <c r="E179" s="156">
        <v>123.5</v>
      </c>
      <c r="F179" s="161"/>
      <c r="G179" s="161"/>
      <c r="H179" s="161"/>
      <c r="I179" s="161"/>
      <c r="J179" s="161"/>
      <c r="K179" s="161"/>
      <c r="L179" s="161"/>
      <c r="M179" s="161"/>
      <c r="N179" s="147"/>
      <c r="O179" s="147"/>
      <c r="P179" s="147"/>
      <c r="Q179" s="147"/>
      <c r="R179" s="147"/>
      <c r="S179" s="147"/>
      <c r="T179" s="148"/>
      <c r="U179" s="147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126</v>
      </c>
      <c r="AF179" s="139">
        <v>0</v>
      </c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ht="20" outlineLevel="1" x14ac:dyDescent="0.25">
      <c r="A180" s="140">
        <v>62</v>
      </c>
      <c r="B180" s="140" t="s">
        <v>347</v>
      </c>
      <c r="C180" s="182" t="s">
        <v>348</v>
      </c>
      <c r="D180" s="146" t="s">
        <v>240</v>
      </c>
      <c r="E180" s="155">
        <v>39.28</v>
      </c>
      <c r="F180" s="160">
        <f>H180+J180</f>
        <v>0</v>
      </c>
      <c r="G180" s="161">
        <f>ROUND(E180*F180,2)</f>
        <v>0</v>
      </c>
      <c r="H180" s="161"/>
      <c r="I180" s="161">
        <f>ROUND(E180*H180,2)</f>
        <v>0</v>
      </c>
      <c r="J180" s="161"/>
      <c r="K180" s="161">
        <f>ROUND(E180*J180,2)</f>
        <v>0</v>
      </c>
      <c r="L180" s="161">
        <v>12</v>
      </c>
      <c r="M180" s="161">
        <f>G180*(1+L180/100)</f>
        <v>0</v>
      </c>
      <c r="N180" s="147">
        <v>0</v>
      </c>
      <c r="O180" s="147">
        <f>ROUND(E180*N180,5)</f>
        <v>0</v>
      </c>
      <c r="P180" s="147">
        <v>0</v>
      </c>
      <c r="Q180" s="147">
        <f>ROUND(E180*P180,5)</f>
        <v>0</v>
      </c>
      <c r="R180" s="147"/>
      <c r="S180" s="147"/>
      <c r="T180" s="148">
        <v>0</v>
      </c>
      <c r="U180" s="147">
        <f>ROUND(E180*T180,2)</f>
        <v>0</v>
      </c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122</v>
      </c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ht="20" outlineLevel="1" x14ac:dyDescent="0.25">
      <c r="A181" s="140">
        <v>63</v>
      </c>
      <c r="B181" s="140" t="s">
        <v>349</v>
      </c>
      <c r="C181" s="182" t="s">
        <v>350</v>
      </c>
      <c r="D181" s="146" t="s">
        <v>240</v>
      </c>
      <c r="E181" s="155">
        <v>24.7</v>
      </c>
      <c r="F181" s="160">
        <f>H181+J181</f>
        <v>0</v>
      </c>
      <c r="G181" s="161">
        <f>ROUND(E181*F181,2)</f>
        <v>0</v>
      </c>
      <c r="H181" s="161"/>
      <c r="I181" s="161">
        <f>ROUND(E181*H181,2)</f>
        <v>0</v>
      </c>
      <c r="J181" s="161"/>
      <c r="K181" s="161">
        <f>ROUND(E181*J181,2)</f>
        <v>0</v>
      </c>
      <c r="L181" s="161">
        <v>12</v>
      </c>
      <c r="M181" s="161">
        <f>G181*(1+L181/100)</f>
        <v>0</v>
      </c>
      <c r="N181" s="147">
        <v>0</v>
      </c>
      <c r="O181" s="147">
        <f>ROUND(E181*N181,5)</f>
        <v>0</v>
      </c>
      <c r="P181" s="147">
        <v>0</v>
      </c>
      <c r="Q181" s="147">
        <f>ROUND(E181*P181,5)</f>
        <v>0</v>
      </c>
      <c r="R181" s="147"/>
      <c r="S181" s="147"/>
      <c r="T181" s="148">
        <v>0</v>
      </c>
      <c r="U181" s="147">
        <f>ROUND(E181*T181,2)</f>
        <v>0</v>
      </c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122</v>
      </c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ht="20" outlineLevel="1" x14ac:dyDescent="0.25">
      <c r="A182" s="140">
        <v>64</v>
      </c>
      <c r="B182" s="140" t="s">
        <v>351</v>
      </c>
      <c r="C182" s="182" t="s">
        <v>352</v>
      </c>
      <c r="D182" s="146" t="s">
        <v>240</v>
      </c>
      <c r="E182" s="155">
        <v>0.25</v>
      </c>
      <c r="F182" s="160">
        <f>H182+J182</f>
        <v>0</v>
      </c>
      <c r="G182" s="161">
        <f>ROUND(E182*F182,2)</f>
        <v>0</v>
      </c>
      <c r="H182" s="161"/>
      <c r="I182" s="161">
        <f>ROUND(E182*H182,2)</f>
        <v>0</v>
      </c>
      <c r="J182" s="161"/>
      <c r="K182" s="161">
        <f>ROUND(E182*J182,2)</f>
        <v>0</v>
      </c>
      <c r="L182" s="161">
        <v>12</v>
      </c>
      <c r="M182" s="161">
        <f>G182*(1+L182/100)</f>
        <v>0</v>
      </c>
      <c r="N182" s="147">
        <v>0</v>
      </c>
      <c r="O182" s="147">
        <f>ROUND(E182*N182,5)</f>
        <v>0</v>
      </c>
      <c r="P182" s="147">
        <v>0</v>
      </c>
      <c r="Q182" s="147">
        <f>ROUND(E182*P182,5)</f>
        <v>0</v>
      </c>
      <c r="R182" s="147"/>
      <c r="S182" s="147"/>
      <c r="T182" s="148">
        <v>0</v>
      </c>
      <c r="U182" s="147">
        <f>ROUND(E182*T182,2)</f>
        <v>0</v>
      </c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122</v>
      </c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5">
      <c r="A183" s="140">
        <v>65</v>
      </c>
      <c r="B183" s="140" t="s">
        <v>353</v>
      </c>
      <c r="C183" s="182" t="s">
        <v>354</v>
      </c>
      <c r="D183" s="146" t="s">
        <v>141</v>
      </c>
      <c r="E183" s="155">
        <v>0.45</v>
      </c>
      <c r="F183" s="160">
        <f>H183+J183</f>
        <v>0</v>
      </c>
      <c r="G183" s="161">
        <f>ROUND(E183*F183,2)</f>
        <v>0</v>
      </c>
      <c r="H183" s="161"/>
      <c r="I183" s="161">
        <f>ROUND(E183*H183,2)</f>
        <v>0</v>
      </c>
      <c r="J183" s="161"/>
      <c r="K183" s="161">
        <f>ROUND(E183*J183,2)</f>
        <v>0</v>
      </c>
      <c r="L183" s="161">
        <v>12</v>
      </c>
      <c r="M183" s="161">
        <f>G183*(1+L183/100)</f>
        <v>0</v>
      </c>
      <c r="N183" s="147">
        <v>8.1999999999999998E-4</v>
      </c>
      <c r="O183" s="147">
        <f>ROUND(E183*N183,5)</f>
        <v>3.6999999999999999E-4</v>
      </c>
      <c r="P183" s="147">
        <v>1.125</v>
      </c>
      <c r="Q183" s="147">
        <f>ROUND(E183*P183,5)</f>
        <v>0.50624999999999998</v>
      </c>
      <c r="R183" s="147"/>
      <c r="S183" s="147"/>
      <c r="T183" s="148">
        <v>7.3073300000000003</v>
      </c>
      <c r="U183" s="147">
        <f>ROUND(E183*T183,2)</f>
        <v>3.29</v>
      </c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122</v>
      </c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x14ac:dyDescent="0.25">
      <c r="A184" s="141" t="s">
        <v>117</v>
      </c>
      <c r="B184" s="141" t="s">
        <v>80</v>
      </c>
      <c r="C184" s="185" t="s">
        <v>81</v>
      </c>
      <c r="D184" s="151"/>
      <c r="E184" s="158"/>
      <c r="F184" s="162"/>
      <c r="G184" s="162">
        <f>SUMIF(AE185:AE185,"&lt;&gt;NOR",G185:G185)</f>
        <v>0</v>
      </c>
      <c r="H184" s="162"/>
      <c r="I184" s="162">
        <f>SUM(I185:I185)</f>
        <v>0</v>
      </c>
      <c r="J184" s="162"/>
      <c r="K184" s="162">
        <f>SUM(K185:K185)</f>
        <v>0</v>
      </c>
      <c r="L184" s="162"/>
      <c r="M184" s="162">
        <f>SUM(M185:M185)</f>
        <v>0</v>
      </c>
      <c r="N184" s="152"/>
      <c r="O184" s="152">
        <f>SUM(O185:O185)</f>
        <v>0</v>
      </c>
      <c r="P184" s="152"/>
      <c r="Q184" s="152">
        <f>SUM(Q185:Q185)</f>
        <v>0</v>
      </c>
      <c r="R184" s="152"/>
      <c r="S184" s="152"/>
      <c r="T184" s="153"/>
      <c r="U184" s="152">
        <f>SUM(U185:U185)</f>
        <v>44.54</v>
      </c>
      <c r="AE184" t="s">
        <v>118</v>
      </c>
    </row>
    <row r="185" spans="1:60" outlineLevel="1" x14ac:dyDescent="0.25">
      <c r="A185" s="140">
        <v>66</v>
      </c>
      <c r="B185" s="140" t="s">
        <v>355</v>
      </c>
      <c r="C185" s="182" t="s">
        <v>356</v>
      </c>
      <c r="D185" s="146" t="s">
        <v>240</v>
      </c>
      <c r="E185" s="155">
        <v>52.28</v>
      </c>
      <c r="F185" s="160">
        <f>H185+J185</f>
        <v>0</v>
      </c>
      <c r="G185" s="161">
        <f>ROUND(E185*F185,2)</f>
        <v>0</v>
      </c>
      <c r="H185" s="161"/>
      <c r="I185" s="161">
        <f>ROUND(E185*H185,2)</f>
        <v>0</v>
      </c>
      <c r="J185" s="161"/>
      <c r="K185" s="161">
        <f>ROUND(E185*J185,2)</f>
        <v>0</v>
      </c>
      <c r="L185" s="161">
        <v>12</v>
      </c>
      <c r="M185" s="161">
        <f>G185*(1+L185/100)</f>
        <v>0</v>
      </c>
      <c r="N185" s="147">
        <v>0</v>
      </c>
      <c r="O185" s="147">
        <f>ROUND(E185*N185,5)</f>
        <v>0</v>
      </c>
      <c r="P185" s="147">
        <v>0</v>
      </c>
      <c r="Q185" s="147">
        <f>ROUND(E185*P185,5)</f>
        <v>0</v>
      </c>
      <c r="R185" s="147"/>
      <c r="S185" s="147"/>
      <c r="T185" s="148">
        <v>0.85199999999999998</v>
      </c>
      <c r="U185" s="147">
        <f>ROUND(E185*T185,2)</f>
        <v>44.54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122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x14ac:dyDescent="0.25">
      <c r="A186" s="141" t="s">
        <v>117</v>
      </c>
      <c r="B186" s="141" t="s">
        <v>82</v>
      </c>
      <c r="C186" s="185" t="s">
        <v>83</v>
      </c>
      <c r="D186" s="151"/>
      <c r="E186" s="158"/>
      <c r="F186" s="162"/>
      <c r="G186" s="162">
        <f>SUMIF(AE187:AE197,"&lt;&gt;NOR",G187:G197)</f>
        <v>0</v>
      </c>
      <c r="H186" s="162"/>
      <c r="I186" s="162">
        <f>SUM(I187:I197)</f>
        <v>0</v>
      </c>
      <c r="J186" s="162"/>
      <c r="K186" s="162">
        <f>SUM(K187:K197)</f>
        <v>0</v>
      </c>
      <c r="L186" s="162"/>
      <c r="M186" s="162">
        <f>SUM(M187:M197)</f>
        <v>0</v>
      </c>
      <c r="N186" s="152"/>
      <c r="O186" s="152">
        <f>SUM(O187:O197)</f>
        <v>0.82570999999999994</v>
      </c>
      <c r="P186" s="152"/>
      <c r="Q186" s="152">
        <f>SUM(Q187:Q197)</f>
        <v>2.5729999999999999E-2</v>
      </c>
      <c r="R186" s="152"/>
      <c r="S186" s="152"/>
      <c r="T186" s="153"/>
      <c r="U186" s="152">
        <f>SUM(U187:U197)</f>
        <v>118.78</v>
      </c>
      <c r="AE186" t="s">
        <v>118</v>
      </c>
    </row>
    <row r="187" spans="1:60" outlineLevel="1" x14ac:dyDescent="0.25">
      <c r="A187" s="140">
        <v>67</v>
      </c>
      <c r="B187" s="140" t="s">
        <v>357</v>
      </c>
      <c r="C187" s="182" t="s">
        <v>358</v>
      </c>
      <c r="D187" s="146" t="s">
        <v>121</v>
      </c>
      <c r="E187" s="155">
        <v>117.035</v>
      </c>
      <c r="F187" s="160">
        <f>H187+J187</f>
        <v>0</v>
      </c>
      <c r="G187" s="161">
        <f>ROUND(E187*F187,2)</f>
        <v>0</v>
      </c>
      <c r="H187" s="161"/>
      <c r="I187" s="161">
        <f>ROUND(E187*H187,2)</f>
        <v>0</v>
      </c>
      <c r="J187" s="161"/>
      <c r="K187" s="161">
        <f>ROUND(E187*J187,2)</f>
        <v>0</v>
      </c>
      <c r="L187" s="161">
        <v>12</v>
      </c>
      <c r="M187" s="161">
        <f>G187*(1+L187/100)</f>
        <v>0</v>
      </c>
      <c r="N187" s="147">
        <v>5.8E-4</v>
      </c>
      <c r="O187" s="147">
        <f>ROUND(E187*N187,5)</f>
        <v>6.7879999999999996E-2</v>
      </c>
      <c r="P187" s="147">
        <v>0</v>
      </c>
      <c r="Q187" s="147">
        <f>ROUND(E187*P187,5)</f>
        <v>0</v>
      </c>
      <c r="R187" s="147"/>
      <c r="S187" s="147"/>
      <c r="T187" s="148">
        <v>0.16</v>
      </c>
      <c r="U187" s="147">
        <f>ROUND(E187*T187,2)</f>
        <v>18.73</v>
      </c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122</v>
      </c>
      <c r="AF187" s="139"/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20" outlineLevel="1" x14ac:dyDescent="0.25">
      <c r="A188" s="140">
        <v>68</v>
      </c>
      <c r="B188" s="140" t="s">
        <v>359</v>
      </c>
      <c r="C188" s="182" t="s">
        <v>360</v>
      </c>
      <c r="D188" s="146" t="s">
        <v>121</v>
      </c>
      <c r="E188" s="155">
        <v>49.932000000000002</v>
      </c>
      <c r="F188" s="160">
        <f>H188+J188</f>
        <v>0</v>
      </c>
      <c r="G188" s="161">
        <f>ROUND(E188*F188,2)</f>
        <v>0</v>
      </c>
      <c r="H188" s="161"/>
      <c r="I188" s="161">
        <f>ROUND(E188*H188,2)</f>
        <v>0</v>
      </c>
      <c r="J188" s="161"/>
      <c r="K188" s="161">
        <f>ROUND(E188*J188,2)</f>
        <v>0</v>
      </c>
      <c r="L188" s="161">
        <v>12</v>
      </c>
      <c r="M188" s="161">
        <f>G188*(1+L188/100)</f>
        <v>0</v>
      </c>
      <c r="N188" s="147">
        <v>1.3600000000000001E-3</v>
      </c>
      <c r="O188" s="147">
        <f>ROUND(E188*N188,5)</f>
        <v>6.7909999999999998E-2</v>
      </c>
      <c r="P188" s="147">
        <v>0</v>
      </c>
      <c r="Q188" s="147">
        <f>ROUND(E188*P188,5)</f>
        <v>0</v>
      </c>
      <c r="R188" s="147"/>
      <c r="S188" s="147"/>
      <c r="T188" s="148">
        <v>0.27517000000000003</v>
      </c>
      <c r="U188" s="147">
        <f>ROUND(E188*T188,2)</f>
        <v>13.74</v>
      </c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175</v>
      </c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5">
      <c r="A189" s="140"/>
      <c r="B189" s="140"/>
      <c r="C189" s="183" t="s">
        <v>361</v>
      </c>
      <c r="D189" s="149"/>
      <c r="E189" s="156">
        <v>49.932000000000002</v>
      </c>
      <c r="F189" s="161"/>
      <c r="G189" s="161"/>
      <c r="H189" s="161"/>
      <c r="I189" s="161"/>
      <c r="J189" s="161"/>
      <c r="K189" s="161"/>
      <c r="L189" s="161"/>
      <c r="M189" s="161"/>
      <c r="N189" s="147"/>
      <c r="O189" s="147"/>
      <c r="P189" s="147"/>
      <c r="Q189" s="147"/>
      <c r="R189" s="147"/>
      <c r="S189" s="147"/>
      <c r="T189" s="148"/>
      <c r="U189" s="147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126</v>
      </c>
      <c r="AF189" s="139">
        <v>0</v>
      </c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ht="20" outlineLevel="1" x14ac:dyDescent="0.25">
      <c r="A190" s="140">
        <v>69</v>
      </c>
      <c r="B190" s="140" t="s">
        <v>362</v>
      </c>
      <c r="C190" s="182" t="s">
        <v>363</v>
      </c>
      <c r="D190" s="146" t="s">
        <v>121</v>
      </c>
      <c r="E190" s="155">
        <v>117.035</v>
      </c>
      <c r="F190" s="160">
        <f>H190+J190</f>
        <v>0</v>
      </c>
      <c r="G190" s="161">
        <f>ROUND(E190*F190,2)</f>
        <v>0</v>
      </c>
      <c r="H190" s="161"/>
      <c r="I190" s="161">
        <f>ROUND(E190*H190,2)</f>
        <v>0</v>
      </c>
      <c r="J190" s="161"/>
      <c r="K190" s="161">
        <f>ROUND(E190*J190,2)</f>
        <v>0</v>
      </c>
      <c r="L190" s="161">
        <v>12</v>
      </c>
      <c r="M190" s="161">
        <f>G190*(1+L190/100)</f>
        <v>0</v>
      </c>
      <c r="N190" s="147">
        <v>5.8E-4</v>
      </c>
      <c r="O190" s="147">
        <f>ROUND(E190*N190,5)</f>
        <v>6.7879999999999996E-2</v>
      </c>
      <c r="P190" s="147">
        <v>0</v>
      </c>
      <c r="Q190" s="147">
        <f>ROUND(E190*P190,5)</f>
        <v>0</v>
      </c>
      <c r="R190" s="147"/>
      <c r="S190" s="147"/>
      <c r="T190" s="148">
        <v>0.16</v>
      </c>
      <c r="U190" s="147">
        <f>ROUND(E190*T190,2)</f>
        <v>18.73</v>
      </c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122</v>
      </c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5">
      <c r="A191" s="140">
        <v>70</v>
      </c>
      <c r="B191" s="140" t="s">
        <v>364</v>
      </c>
      <c r="C191" s="182" t="s">
        <v>365</v>
      </c>
      <c r="D191" s="146" t="s">
        <v>121</v>
      </c>
      <c r="E191" s="155">
        <v>117.035</v>
      </c>
      <c r="F191" s="160">
        <f>H191+J191</f>
        <v>0</v>
      </c>
      <c r="G191" s="161">
        <f>ROUND(E191*F191,2)</f>
        <v>0</v>
      </c>
      <c r="H191" s="161"/>
      <c r="I191" s="161">
        <f>ROUND(E191*H191,2)</f>
        <v>0</v>
      </c>
      <c r="J191" s="161"/>
      <c r="K191" s="161">
        <f>ROUND(E191*J191,2)</f>
        <v>0</v>
      </c>
      <c r="L191" s="161">
        <v>12</v>
      </c>
      <c r="M191" s="161">
        <f>G191*(1+L191/100)</f>
        <v>0</v>
      </c>
      <c r="N191" s="147">
        <v>4.8300000000000001E-3</v>
      </c>
      <c r="O191" s="147">
        <f>ROUND(E191*N191,5)</f>
        <v>0.56528</v>
      </c>
      <c r="P191" s="147">
        <v>0</v>
      </c>
      <c r="Q191" s="147">
        <f>ROUND(E191*P191,5)</f>
        <v>0</v>
      </c>
      <c r="R191" s="147"/>
      <c r="S191" s="147"/>
      <c r="T191" s="148">
        <v>0.42571999999999999</v>
      </c>
      <c r="U191" s="147">
        <f>ROUND(E191*T191,2)</f>
        <v>49.82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175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ht="20" outlineLevel="1" x14ac:dyDescent="0.25">
      <c r="A192" s="140"/>
      <c r="B192" s="140"/>
      <c r="C192" s="183" t="s">
        <v>366</v>
      </c>
      <c r="D192" s="149"/>
      <c r="E192" s="156">
        <v>117.035</v>
      </c>
      <c r="F192" s="161"/>
      <c r="G192" s="161"/>
      <c r="H192" s="161"/>
      <c r="I192" s="161"/>
      <c r="J192" s="161"/>
      <c r="K192" s="161"/>
      <c r="L192" s="161"/>
      <c r="M192" s="161"/>
      <c r="N192" s="147"/>
      <c r="O192" s="147"/>
      <c r="P192" s="147"/>
      <c r="Q192" s="147"/>
      <c r="R192" s="147"/>
      <c r="S192" s="147"/>
      <c r="T192" s="148"/>
      <c r="U192" s="147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126</v>
      </c>
      <c r="AF192" s="139">
        <v>0</v>
      </c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5">
      <c r="A193" s="140">
        <v>71</v>
      </c>
      <c r="B193" s="140" t="s">
        <v>367</v>
      </c>
      <c r="C193" s="182" t="s">
        <v>368</v>
      </c>
      <c r="D193" s="146" t="s">
        <v>137</v>
      </c>
      <c r="E193" s="155">
        <v>86</v>
      </c>
      <c r="F193" s="160">
        <f>H193+J193</f>
        <v>0</v>
      </c>
      <c r="G193" s="161">
        <f>ROUND(E193*F193,2)</f>
        <v>0</v>
      </c>
      <c r="H193" s="161"/>
      <c r="I193" s="161">
        <f>ROUND(E193*H193,2)</f>
        <v>0</v>
      </c>
      <c r="J193" s="161"/>
      <c r="K193" s="161">
        <f>ROUND(E193*J193,2)</f>
        <v>0</v>
      </c>
      <c r="L193" s="161">
        <v>12</v>
      </c>
      <c r="M193" s="161">
        <f>G193*(1+L193/100)</f>
        <v>0</v>
      </c>
      <c r="N193" s="147">
        <v>3.3E-4</v>
      </c>
      <c r="O193" s="147">
        <f>ROUND(E193*N193,5)</f>
        <v>2.8379999999999999E-2</v>
      </c>
      <c r="P193" s="147">
        <v>0</v>
      </c>
      <c r="Q193" s="147">
        <f>ROUND(E193*P193,5)</f>
        <v>0</v>
      </c>
      <c r="R193" s="147"/>
      <c r="S193" s="147"/>
      <c r="T193" s="148">
        <v>0.1</v>
      </c>
      <c r="U193" s="147">
        <f>ROUND(E193*T193,2)</f>
        <v>8.6</v>
      </c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122</v>
      </c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5">
      <c r="A194" s="140"/>
      <c r="B194" s="140"/>
      <c r="C194" s="183" t="s">
        <v>369</v>
      </c>
      <c r="D194" s="149"/>
      <c r="E194" s="156">
        <v>86</v>
      </c>
      <c r="F194" s="161"/>
      <c r="G194" s="161"/>
      <c r="H194" s="161"/>
      <c r="I194" s="161"/>
      <c r="J194" s="161"/>
      <c r="K194" s="161"/>
      <c r="L194" s="161"/>
      <c r="M194" s="161"/>
      <c r="N194" s="147"/>
      <c r="O194" s="147"/>
      <c r="P194" s="147"/>
      <c r="Q194" s="147"/>
      <c r="R194" s="147"/>
      <c r="S194" s="147"/>
      <c r="T194" s="148"/>
      <c r="U194" s="147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126</v>
      </c>
      <c r="AF194" s="139">
        <v>0</v>
      </c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5">
      <c r="A195" s="140">
        <v>72</v>
      </c>
      <c r="B195" s="140" t="s">
        <v>370</v>
      </c>
      <c r="C195" s="182" t="s">
        <v>371</v>
      </c>
      <c r="D195" s="146" t="s">
        <v>137</v>
      </c>
      <c r="E195" s="155">
        <v>86</v>
      </c>
      <c r="F195" s="160">
        <f>H195+J195</f>
        <v>0</v>
      </c>
      <c r="G195" s="161">
        <f>ROUND(E195*F195,2)</f>
        <v>0</v>
      </c>
      <c r="H195" s="161"/>
      <c r="I195" s="161">
        <f>ROUND(E195*H195,2)</f>
        <v>0</v>
      </c>
      <c r="J195" s="161"/>
      <c r="K195" s="161">
        <f>ROUND(E195*J195,2)</f>
        <v>0</v>
      </c>
      <c r="L195" s="161">
        <v>12</v>
      </c>
      <c r="M195" s="161">
        <f>G195*(1+L195/100)</f>
        <v>0</v>
      </c>
      <c r="N195" s="147">
        <v>3.3E-4</v>
      </c>
      <c r="O195" s="147">
        <f>ROUND(E195*N195,5)</f>
        <v>2.8379999999999999E-2</v>
      </c>
      <c r="P195" s="147">
        <v>0</v>
      </c>
      <c r="Q195" s="147">
        <f>ROUND(E195*P195,5)</f>
        <v>0</v>
      </c>
      <c r="R195" s="147"/>
      <c r="S195" s="147"/>
      <c r="T195" s="148">
        <v>0.1</v>
      </c>
      <c r="U195" s="147">
        <f>ROUND(E195*T195,2)</f>
        <v>8.6</v>
      </c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122</v>
      </c>
      <c r="AF195" s="139"/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ht="20" outlineLevel="1" x14ac:dyDescent="0.25">
      <c r="A196" s="140">
        <v>73</v>
      </c>
      <c r="B196" s="140" t="s">
        <v>372</v>
      </c>
      <c r="C196" s="182" t="s">
        <v>373</v>
      </c>
      <c r="D196" s="146" t="s">
        <v>121</v>
      </c>
      <c r="E196" s="155">
        <v>15.5</v>
      </c>
      <c r="F196" s="160">
        <f>H196+J196</f>
        <v>0</v>
      </c>
      <c r="G196" s="161">
        <f>ROUND(E196*F196,2)</f>
        <v>0</v>
      </c>
      <c r="H196" s="161"/>
      <c r="I196" s="161">
        <f>ROUND(E196*H196,2)</f>
        <v>0</v>
      </c>
      <c r="J196" s="161"/>
      <c r="K196" s="161">
        <f>ROUND(E196*J196,2)</f>
        <v>0</v>
      </c>
      <c r="L196" s="161">
        <v>12</v>
      </c>
      <c r="M196" s="161">
        <f>G196*(1+L196/100)</f>
        <v>0</v>
      </c>
      <c r="N196" s="147">
        <v>0</v>
      </c>
      <c r="O196" s="147">
        <f>ROUND(E196*N196,5)</f>
        <v>0</v>
      </c>
      <c r="P196" s="147">
        <v>1.66E-3</v>
      </c>
      <c r="Q196" s="147">
        <f>ROUND(E196*P196,5)</f>
        <v>2.5729999999999999E-2</v>
      </c>
      <c r="R196" s="147"/>
      <c r="S196" s="147"/>
      <c r="T196" s="148">
        <v>3.5999999999999997E-2</v>
      </c>
      <c r="U196" s="147">
        <f>ROUND(E196*T196,2)</f>
        <v>0.56000000000000005</v>
      </c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122</v>
      </c>
      <c r="AF196" s="139"/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5">
      <c r="A197" s="140"/>
      <c r="B197" s="140"/>
      <c r="C197" s="183" t="s">
        <v>374</v>
      </c>
      <c r="D197" s="149"/>
      <c r="E197" s="156">
        <v>15.5</v>
      </c>
      <c r="F197" s="161"/>
      <c r="G197" s="161"/>
      <c r="H197" s="161"/>
      <c r="I197" s="161"/>
      <c r="J197" s="161"/>
      <c r="K197" s="161"/>
      <c r="L197" s="161"/>
      <c r="M197" s="161"/>
      <c r="N197" s="147"/>
      <c r="O197" s="147"/>
      <c r="P197" s="147"/>
      <c r="Q197" s="147"/>
      <c r="R197" s="147"/>
      <c r="S197" s="147"/>
      <c r="T197" s="148"/>
      <c r="U197" s="147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126</v>
      </c>
      <c r="AF197" s="139">
        <v>0</v>
      </c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x14ac:dyDescent="0.25">
      <c r="A198" s="141" t="s">
        <v>117</v>
      </c>
      <c r="B198" s="141" t="s">
        <v>84</v>
      </c>
      <c r="C198" s="185" t="s">
        <v>85</v>
      </c>
      <c r="D198" s="151"/>
      <c r="E198" s="158"/>
      <c r="F198" s="162"/>
      <c r="G198" s="162">
        <f>SUMIF(AE199:AE200,"&lt;&gt;NOR",G199:G200)</f>
        <v>0</v>
      </c>
      <c r="H198" s="162"/>
      <c r="I198" s="162">
        <f>SUM(I199:I200)</f>
        <v>0</v>
      </c>
      <c r="J198" s="162"/>
      <c r="K198" s="162">
        <f>SUM(K199:K200)</f>
        <v>0</v>
      </c>
      <c r="L198" s="162"/>
      <c r="M198" s="162">
        <f>SUM(M199:M200)</f>
        <v>0</v>
      </c>
      <c r="N198" s="152"/>
      <c r="O198" s="152">
        <f>SUM(O199:O200)</f>
        <v>0.60640000000000005</v>
      </c>
      <c r="P198" s="152"/>
      <c r="Q198" s="152">
        <f>SUM(Q199:Q200)</f>
        <v>0.28176000000000001</v>
      </c>
      <c r="R198" s="152"/>
      <c r="S198" s="152"/>
      <c r="T198" s="153"/>
      <c r="U198" s="152">
        <f>SUM(U199:U200)</f>
        <v>8.51</v>
      </c>
      <c r="AE198" t="s">
        <v>118</v>
      </c>
    </row>
    <row r="199" spans="1:60" outlineLevel="1" x14ac:dyDescent="0.25">
      <c r="A199" s="140">
        <v>74</v>
      </c>
      <c r="B199" s="140" t="s">
        <v>375</v>
      </c>
      <c r="C199" s="182" t="s">
        <v>376</v>
      </c>
      <c r="D199" s="146" t="s">
        <v>377</v>
      </c>
      <c r="E199" s="155">
        <v>8</v>
      </c>
      <c r="F199" s="160">
        <f>H199+J199</f>
        <v>0</v>
      </c>
      <c r="G199" s="161">
        <f>ROUND(E199*F199,2)</f>
        <v>0</v>
      </c>
      <c r="H199" s="161"/>
      <c r="I199" s="161">
        <f>ROUND(E199*H199,2)</f>
        <v>0</v>
      </c>
      <c r="J199" s="161"/>
      <c r="K199" s="161">
        <f>ROUND(E199*J199,2)</f>
        <v>0</v>
      </c>
      <c r="L199" s="161">
        <v>12</v>
      </c>
      <c r="M199" s="161">
        <f>G199*(1+L199/100)</f>
        <v>0</v>
      </c>
      <c r="N199" s="147">
        <v>0</v>
      </c>
      <c r="O199" s="147">
        <f>ROUND(E199*N199,5)</f>
        <v>0</v>
      </c>
      <c r="P199" s="147">
        <v>3.5220000000000001E-2</v>
      </c>
      <c r="Q199" s="147">
        <f>ROUND(E199*P199,5)</f>
        <v>0.28176000000000001</v>
      </c>
      <c r="R199" s="147"/>
      <c r="S199" s="147"/>
      <c r="T199" s="148">
        <v>0.56399999999999995</v>
      </c>
      <c r="U199" s="147">
        <f>ROUND(E199*T199,2)</f>
        <v>4.51</v>
      </c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122</v>
      </c>
      <c r="AF199" s="139"/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ht="20" outlineLevel="1" x14ac:dyDescent="0.25">
      <c r="A200" s="140">
        <v>75</v>
      </c>
      <c r="B200" s="140" t="s">
        <v>378</v>
      </c>
      <c r="C200" s="182" t="s">
        <v>379</v>
      </c>
      <c r="D200" s="146" t="s">
        <v>377</v>
      </c>
      <c r="E200" s="155">
        <v>8</v>
      </c>
      <c r="F200" s="160">
        <f>H200+J200</f>
        <v>0</v>
      </c>
      <c r="G200" s="161">
        <f>ROUND(E200*F200,2)</f>
        <v>0</v>
      </c>
      <c r="H200" s="161"/>
      <c r="I200" s="161">
        <f>ROUND(E200*H200,2)</f>
        <v>0</v>
      </c>
      <c r="J200" s="161"/>
      <c r="K200" s="161">
        <f>ROUND(E200*J200,2)</f>
        <v>0</v>
      </c>
      <c r="L200" s="161">
        <v>12</v>
      </c>
      <c r="M200" s="161">
        <f>G200*(1+L200/100)</f>
        <v>0</v>
      </c>
      <c r="N200" s="147">
        <v>7.5800000000000006E-2</v>
      </c>
      <c r="O200" s="147">
        <f>ROUND(E200*N200,5)</f>
        <v>0.60640000000000005</v>
      </c>
      <c r="P200" s="147">
        <v>0</v>
      </c>
      <c r="Q200" s="147">
        <f>ROUND(E200*P200,5)</f>
        <v>0</v>
      </c>
      <c r="R200" s="147"/>
      <c r="S200" s="147"/>
      <c r="T200" s="148">
        <v>0.5</v>
      </c>
      <c r="U200" s="147">
        <f>ROUND(E200*T200,2)</f>
        <v>4</v>
      </c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122</v>
      </c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x14ac:dyDescent="0.25">
      <c r="A201" s="141" t="s">
        <v>117</v>
      </c>
      <c r="B201" s="141" t="s">
        <v>86</v>
      </c>
      <c r="C201" s="185" t="s">
        <v>87</v>
      </c>
      <c r="D201" s="151"/>
      <c r="E201" s="158"/>
      <c r="F201" s="162"/>
      <c r="G201" s="162">
        <f>SUMIF(AE202:AE202,"&lt;&gt;NOR",G202:G202)</f>
        <v>0</v>
      </c>
      <c r="H201" s="162"/>
      <c r="I201" s="162">
        <f>SUM(I202:I202)</f>
        <v>0</v>
      </c>
      <c r="J201" s="162"/>
      <c r="K201" s="162">
        <f>SUM(K202:K202)</f>
        <v>0</v>
      </c>
      <c r="L201" s="162"/>
      <c r="M201" s="162">
        <f>SUM(M202:M202)</f>
        <v>0</v>
      </c>
      <c r="N201" s="152"/>
      <c r="O201" s="152">
        <f>SUM(O202:O202)</f>
        <v>0</v>
      </c>
      <c r="P201" s="152"/>
      <c r="Q201" s="152">
        <f>SUM(Q202:Q202)</f>
        <v>0</v>
      </c>
      <c r="R201" s="152"/>
      <c r="S201" s="152"/>
      <c r="T201" s="153"/>
      <c r="U201" s="152">
        <f>SUM(U202:U202)</f>
        <v>1.44</v>
      </c>
      <c r="AE201" t="s">
        <v>118</v>
      </c>
    </row>
    <row r="202" spans="1:60" outlineLevel="1" x14ac:dyDescent="0.25">
      <c r="A202" s="140">
        <v>76</v>
      </c>
      <c r="B202" s="140" t="s">
        <v>380</v>
      </c>
      <c r="C202" s="182" t="s">
        <v>381</v>
      </c>
      <c r="D202" s="146" t="s">
        <v>377</v>
      </c>
      <c r="E202" s="155">
        <v>10</v>
      </c>
      <c r="F202" s="160">
        <f>H202+J202</f>
        <v>0</v>
      </c>
      <c r="G202" s="161">
        <f>ROUND(E202*F202,2)</f>
        <v>0</v>
      </c>
      <c r="H202" s="161"/>
      <c r="I202" s="161">
        <f>ROUND(E202*H202,2)</f>
        <v>0</v>
      </c>
      <c r="J202" s="161"/>
      <c r="K202" s="161">
        <f>ROUND(E202*J202,2)</f>
        <v>0</v>
      </c>
      <c r="L202" s="161">
        <v>12</v>
      </c>
      <c r="M202" s="161">
        <f>G202*(1+L202/100)</f>
        <v>0</v>
      </c>
      <c r="N202" s="147">
        <v>0</v>
      </c>
      <c r="O202" s="147">
        <f>ROUND(E202*N202,5)</f>
        <v>0</v>
      </c>
      <c r="P202" s="147">
        <v>0</v>
      </c>
      <c r="Q202" s="147">
        <f>ROUND(E202*P202,5)</f>
        <v>0</v>
      </c>
      <c r="R202" s="147"/>
      <c r="S202" s="147"/>
      <c r="T202" s="148">
        <v>0.14399999999999999</v>
      </c>
      <c r="U202" s="147">
        <f>ROUND(E202*T202,2)</f>
        <v>1.44</v>
      </c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122</v>
      </c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x14ac:dyDescent="0.25">
      <c r="A203" s="141" t="s">
        <v>117</v>
      </c>
      <c r="B203" s="141" t="s">
        <v>88</v>
      </c>
      <c r="C203" s="185" t="s">
        <v>89</v>
      </c>
      <c r="D203" s="151"/>
      <c r="E203" s="158"/>
      <c r="F203" s="162"/>
      <c r="G203" s="162">
        <f>SUMIF(AE204:AE204,"&lt;&gt;NOR",G204:G204)</f>
        <v>0</v>
      </c>
      <c r="H203" s="162"/>
      <c r="I203" s="162">
        <f>SUM(I204:I204)</f>
        <v>0</v>
      </c>
      <c r="J203" s="162"/>
      <c r="K203" s="162">
        <f>SUM(K204:K204)</f>
        <v>0</v>
      </c>
      <c r="L203" s="162"/>
      <c r="M203" s="162">
        <f>SUM(M204:M204)</f>
        <v>0</v>
      </c>
      <c r="N203" s="152"/>
      <c r="O203" s="152">
        <f>SUM(O204:O204)</f>
        <v>0</v>
      </c>
      <c r="P203" s="152"/>
      <c r="Q203" s="152">
        <f>SUM(Q204:Q204)</f>
        <v>0</v>
      </c>
      <c r="R203" s="152"/>
      <c r="S203" s="152"/>
      <c r="T203" s="153"/>
      <c r="U203" s="152">
        <f>SUM(U204:U204)</f>
        <v>32.119999999999997</v>
      </c>
      <c r="AE203" t="s">
        <v>118</v>
      </c>
    </row>
    <row r="204" spans="1:60" outlineLevel="1" x14ac:dyDescent="0.25">
      <c r="A204" s="140">
        <v>77</v>
      </c>
      <c r="B204" s="140" t="s">
        <v>382</v>
      </c>
      <c r="C204" s="182" t="s">
        <v>383</v>
      </c>
      <c r="D204" s="146" t="s">
        <v>141</v>
      </c>
      <c r="E204" s="155">
        <v>173.6</v>
      </c>
      <c r="F204" s="160">
        <f>H204+J204</f>
        <v>0</v>
      </c>
      <c r="G204" s="161">
        <f>ROUND(E204*F204,2)</f>
        <v>0</v>
      </c>
      <c r="H204" s="161"/>
      <c r="I204" s="161">
        <f>ROUND(E204*H204,2)</f>
        <v>0</v>
      </c>
      <c r="J204" s="161"/>
      <c r="K204" s="161">
        <f>ROUND(E204*J204,2)</f>
        <v>0</v>
      </c>
      <c r="L204" s="161">
        <v>12</v>
      </c>
      <c r="M204" s="161">
        <f>G204*(1+L204/100)</f>
        <v>0</v>
      </c>
      <c r="N204" s="147">
        <v>0</v>
      </c>
      <c r="O204" s="147">
        <f>ROUND(E204*N204,5)</f>
        <v>0</v>
      </c>
      <c r="P204" s="147">
        <v>0</v>
      </c>
      <c r="Q204" s="147">
        <f>ROUND(E204*P204,5)</f>
        <v>0</v>
      </c>
      <c r="R204" s="147"/>
      <c r="S204" s="147"/>
      <c r="T204" s="148">
        <v>0.185</v>
      </c>
      <c r="U204" s="147">
        <f>ROUND(E204*T204,2)</f>
        <v>32.119999999999997</v>
      </c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122</v>
      </c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x14ac:dyDescent="0.25">
      <c r="A205" s="141" t="s">
        <v>117</v>
      </c>
      <c r="B205" s="141" t="s">
        <v>90</v>
      </c>
      <c r="C205" s="185" t="s">
        <v>26</v>
      </c>
      <c r="D205" s="151"/>
      <c r="E205" s="158"/>
      <c r="F205" s="162"/>
      <c r="G205" s="162">
        <f>SUMIF(AE206:AE215,"&lt;&gt;NOR",G206:G215)</f>
        <v>0</v>
      </c>
      <c r="H205" s="162"/>
      <c r="I205" s="162">
        <f>SUM(I206:I215)</f>
        <v>0</v>
      </c>
      <c r="J205" s="162"/>
      <c r="K205" s="162">
        <f>SUM(K206:K215)</f>
        <v>0</v>
      </c>
      <c r="L205" s="162"/>
      <c r="M205" s="162">
        <f>SUM(M206:M215)</f>
        <v>0</v>
      </c>
      <c r="N205" s="152"/>
      <c r="O205" s="152">
        <f>SUM(O206:O215)</f>
        <v>3.5000000000000003E-2</v>
      </c>
      <c r="P205" s="152"/>
      <c r="Q205" s="152">
        <f>SUM(Q206:Q215)</f>
        <v>0</v>
      </c>
      <c r="R205" s="152"/>
      <c r="S205" s="152"/>
      <c r="T205" s="153"/>
      <c r="U205" s="152">
        <f>SUM(U206:U215)</f>
        <v>0</v>
      </c>
      <c r="AE205" t="s">
        <v>118</v>
      </c>
    </row>
    <row r="206" spans="1:60" outlineLevel="1" x14ac:dyDescent="0.25">
      <c r="A206" s="140">
        <v>78</v>
      </c>
      <c r="B206" s="140" t="s">
        <v>384</v>
      </c>
      <c r="C206" s="182" t="s">
        <v>385</v>
      </c>
      <c r="D206" s="146" t="s">
        <v>386</v>
      </c>
      <c r="E206" s="155">
        <v>1</v>
      </c>
      <c r="F206" s="160">
        <f t="shared" ref="F206:F215" si="0">H206+J206</f>
        <v>0</v>
      </c>
      <c r="G206" s="161">
        <f t="shared" ref="G206:G215" si="1">ROUND(E206*F206,2)</f>
        <v>0</v>
      </c>
      <c r="H206" s="161"/>
      <c r="I206" s="161">
        <f t="shared" ref="I206:I215" si="2">ROUND(E206*H206,2)</f>
        <v>0</v>
      </c>
      <c r="J206" s="161"/>
      <c r="K206" s="161">
        <f t="shared" ref="K206:K215" si="3">ROUND(E206*J206,2)</f>
        <v>0</v>
      </c>
      <c r="L206" s="161">
        <v>12</v>
      </c>
      <c r="M206" s="161">
        <f t="shared" ref="M206:M215" si="4">G206*(1+L206/100)</f>
        <v>0</v>
      </c>
      <c r="N206" s="147">
        <v>0</v>
      </c>
      <c r="O206" s="147">
        <f t="shared" ref="O206:O215" si="5">ROUND(E206*N206,5)</f>
        <v>0</v>
      </c>
      <c r="P206" s="147">
        <v>0</v>
      </c>
      <c r="Q206" s="147">
        <f t="shared" ref="Q206:Q215" si="6">ROUND(E206*P206,5)</f>
        <v>0</v>
      </c>
      <c r="R206" s="147"/>
      <c r="S206" s="147"/>
      <c r="T206" s="148">
        <v>0</v>
      </c>
      <c r="U206" s="147">
        <f t="shared" ref="U206:U215" si="7">ROUND(E206*T206,2)</f>
        <v>0</v>
      </c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387</v>
      </c>
      <c r="AF206" s="139"/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5">
      <c r="A207" s="140">
        <v>79</v>
      </c>
      <c r="B207" s="140" t="s">
        <v>388</v>
      </c>
      <c r="C207" s="182" t="s">
        <v>389</v>
      </c>
      <c r="D207" s="146" t="s">
        <v>386</v>
      </c>
      <c r="E207" s="155">
        <v>1</v>
      </c>
      <c r="F207" s="160">
        <f t="shared" si="0"/>
        <v>0</v>
      </c>
      <c r="G207" s="161">
        <f t="shared" si="1"/>
        <v>0</v>
      </c>
      <c r="H207" s="161"/>
      <c r="I207" s="161">
        <f t="shared" si="2"/>
        <v>0</v>
      </c>
      <c r="J207" s="161"/>
      <c r="K207" s="161">
        <f t="shared" si="3"/>
        <v>0</v>
      </c>
      <c r="L207" s="161">
        <v>12</v>
      </c>
      <c r="M207" s="161">
        <f t="shared" si="4"/>
        <v>0</v>
      </c>
      <c r="N207" s="147">
        <v>0</v>
      </c>
      <c r="O207" s="147">
        <f t="shared" si="5"/>
        <v>0</v>
      </c>
      <c r="P207" s="147">
        <v>0</v>
      </c>
      <c r="Q207" s="147">
        <f t="shared" si="6"/>
        <v>0</v>
      </c>
      <c r="R207" s="147"/>
      <c r="S207" s="147"/>
      <c r="T207" s="148">
        <v>0</v>
      </c>
      <c r="U207" s="147">
        <f t="shared" si="7"/>
        <v>0</v>
      </c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387</v>
      </c>
      <c r="AF207" s="139"/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5">
      <c r="A208" s="140">
        <v>80</v>
      </c>
      <c r="B208" s="140" t="s">
        <v>390</v>
      </c>
      <c r="C208" s="182" t="s">
        <v>391</v>
      </c>
      <c r="D208" s="146" t="s">
        <v>386</v>
      </c>
      <c r="E208" s="155">
        <v>1</v>
      </c>
      <c r="F208" s="160">
        <f t="shared" si="0"/>
        <v>0</v>
      </c>
      <c r="G208" s="161">
        <f t="shared" si="1"/>
        <v>0</v>
      </c>
      <c r="H208" s="161"/>
      <c r="I208" s="161">
        <f t="shared" si="2"/>
        <v>0</v>
      </c>
      <c r="J208" s="161"/>
      <c r="K208" s="161">
        <f t="shared" si="3"/>
        <v>0</v>
      </c>
      <c r="L208" s="161">
        <v>12</v>
      </c>
      <c r="M208" s="161">
        <f t="shared" si="4"/>
        <v>0</v>
      </c>
      <c r="N208" s="147">
        <v>0</v>
      </c>
      <c r="O208" s="147">
        <f t="shared" si="5"/>
        <v>0</v>
      </c>
      <c r="P208" s="147">
        <v>0</v>
      </c>
      <c r="Q208" s="147">
        <f t="shared" si="6"/>
        <v>0</v>
      </c>
      <c r="R208" s="147"/>
      <c r="S208" s="147"/>
      <c r="T208" s="148">
        <v>0</v>
      </c>
      <c r="U208" s="147">
        <f t="shared" si="7"/>
        <v>0</v>
      </c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387</v>
      </c>
      <c r="AF208" s="139"/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5">
      <c r="A209" s="140">
        <v>81</v>
      </c>
      <c r="B209" s="140" t="s">
        <v>392</v>
      </c>
      <c r="C209" s="182" t="s">
        <v>393</v>
      </c>
      <c r="D209" s="146" t="s">
        <v>386</v>
      </c>
      <c r="E209" s="155">
        <v>1</v>
      </c>
      <c r="F209" s="160">
        <f t="shared" si="0"/>
        <v>0</v>
      </c>
      <c r="G209" s="161">
        <f t="shared" si="1"/>
        <v>0</v>
      </c>
      <c r="H209" s="161"/>
      <c r="I209" s="161">
        <f t="shared" si="2"/>
        <v>0</v>
      </c>
      <c r="J209" s="161"/>
      <c r="K209" s="161">
        <f t="shared" si="3"/>
        <v>0</v>
      </c>
      <c r="L209" s="161">
        <v>12</v>
      </c>
      <c r="M209" s="161">
        <f t="shared" si="4"/>
        <v>0</v>
      </c>
      <c r="N209" s="147">
        <v>0</v>
      </c>
      <c r="O209" s="147">
        <f t="shared" si="5"/>
        <v>0</v>
      </c>
      <c r="P209" s="147">
        <v>0</v>
      </c>
      <c r="Q209" s="147">
        <f t="shared" si="6"/>
        <v>0</v>
      </c>
      <c r="R209" s="147"/>
      <c r="S209" s="147"/>
      <c r="T209" s="148">
        <v>0</v>
      </c>
      <c r="U209" s="147">
        <f t="shared" si="7"/>
        <v>0</v>
      </c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387</v>
      </c>
      <c r="AF209" s="139"/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5">
      <c r="A210" s="140">
        <v>82</v>
      </c>
      <c r="B210" s="140" t="s">
        <v>394</v>
      </c>
      <c r="C210" s="182" t="s">
        <v>395</v>
      </c>
      <c r="D210" s="146" t="s">
        <v>386</v>
      </c>
      <c r="E210" s="155">
        <v>1</v>
      </c>
      <c r="F210" s="160">
        <f t="shared" si="0"/>
        <v>0</v>
      </c>
      <c r="G210" s="161">
        <f t="shared" si="1"/>
        <v>0</v>
      </c>
      <c r="H210" s="161"/>
      <c r="I210" s="161">
        <f t="shared" si="2"/>
        <v>0</v>
      </c>
      <c r="J210" s="161"/>
      <c r="K210" s="161">
        <f t="shared" si="3"/>
        <v>0</v>
      </c>
      <c r="L210" s="161">
        <v>12</v>
      </c>
      <c r="M210" s="161">
        <f t="shared" si="4"/>
        <v>0</v>
      </c>
      <c r="N210" s="147">
        <v>0</v>
      </c>
      <c r="O210" s="147">
        <f t="shared" si="5"/>
        <v>0</v>
      </c>
      <c r="P210" s="147">
        <v>0</v>
      </c>
      <c r="Q210" s="147">
        <f t="shared" si="6"/>
        <v>0</v>
      </c>
      <c r="R210" s="147"/>
      <c r="S210" s="147"/>
      <c r="T210" s="148">
        <v>0</v>
      </c>
      <c r="U210" s="147">
        <f t="shared" si="7"/>
        <v>0</v>
      </c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387</v>
      </c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5">
      <c r="A211" s="140">
        <v>83</v>
      </c>
      <c r="B211" s="140" t="s">
        <v>394</v>
      </c>
      <c r="C211" s="182" t="s">
        <v>396</v>
      </c>
      <c r="D211" s="146" t="s">
        <v>386</v>
      </c>
      <c r="E211" s="155">
        <v>1</v>
      </c>
      <c r="F211" s="160">
        <f t="shared" si="0"/>
        <v>0</v>
      </c>
      <c r="G211" s="161">
        <f t="shared" si="1"/>
        <v>0</v>
      </c>
      <c r="H211" s="161"/>
      <c r="I211" s="161">
        <f t="shared" si="2"/>
        <v>0</v>
      </c>
      <c r="J211" s="161"/>
      <c r="K211" s="161">
        <f t="shared" si="3"/>
        <v>0</v>
      </c>
      <c r="L211" s="161">
        <v>12</v>
      </c>
      <c r="M211" s="161">
        <f t="shared" si="4"/>
        <v>0</v>
      </c>
      <c r="N211" s="147">
        <v>0</v>
      </c>
      <c r="O211" s="147">
        <f t="shared" si="5"/>
        <v>0</v>
      </c>
      <c r="P211" s="147">
        <v>0</v>
      </c>
      <c r="Q211" s="147">
        <f t="shared" si="6"/>
        <v>0</v>
      </c>
      <c r="R211" s="147"/>
      <c r="S211" s="147"/>
      <c r="T211" s="148">
        <v>0</v>
      </c>
      <c r="U211" s="147">
        <f t="shared" si="7"/>
        <v>0</v>
      </c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387</v>
      </c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5">
      <c r="A212" s="140">
        <v>84</v>
      </c>
      <c r="B212" s="140" t="s">
        <v>397</v>
      </c>
      <c r="C212" s="182" t="s">
        <v>398</v>
      </c>
      <c r="D212" s="146" t="s">
        <v>386</v>
      </c>
      <c r="E212" s="155">
        <v>1</v>
      </c>
      <c r="F212" s="160">
        <f t="shared" si="0"/>
        <v>0</v>
      </c>
      <c r="G212" s="161">
        <f t="shared" si="1"/>
        <v>0</v>
      </c>
      <c r="H212" s="161"/>
      <c r="I212" s="161">
        <f t="shared" si="2"/>
        <v>0</v>
      </c>
      <c r="J212" s="161"/>
      <c r="K212" s="161">
        <f t="shared" si="3"/>
        <v>0</v>
      </c>
      <c r="L212" s="161">
        <v>12</v>
      </c>
      <c r="M212" s="161">
        <f t="shared" si="4"/>
        <v>0</v>
      </c>
      <c r="N212" s="147">
        <v>0</v>
      </c>
      <c r="O212" s="147">
        <f t="shared" si="5"/>
        <v>0</v>
      </c>
      <c r="P212" s="147">
        <v>0</v>
      </c>
      <c r="Q212" s="147">
        <f t="shared" si="6"/>
        <v>0</v>
      </c>
      <c r="R212" s="147"/>
      <c r="S212" s="147"/>
      <c r="T212" s="148">
        <v>0</v>
      </c>
      <c r="U212" s="147">
        <f t="shared" si="7"/>
        <v>0</v>
      </c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 t="s">
        <v>387</v>
      </c>
      <c r="AF212" s="139"/>
      <c r="AG212" s="139"/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 x14ac:dyDescent="0.25">
      <c r="A213" s="140">
        <v>85</v>
      </c>
      <c r="B213" s="140" t="s">
        <v>399</v>
      </c>
      <c r="C213" s="182" t="s">
        <v>400</v>
      </c>
      <c r="D213" s="146" t="s">
        <v>386</v>
      </c>
      <c r="E213" s="155">
        <v>1</v>
      </c>
      <c r="F213" s="160">
        <f t="shared" si="0"/>
        <v>0</v>
      </c>
      <c r="G213" s="161">
        <f t="shared" si="1"/>
        <v>0</v>
      </c>
      <c r="H213" s="161"/>
      <c r="I213" s="161">
        <f t="shared" si="2"/>
        <v>0</v>
      </c>
      <c r="J213" s="161"/>
      <c r="K213" s="161">
        <f t="shared" si="3"/>
        <v>0</v>
      </c>
      <c r="L213" s="161">
        <v>12</v>
      </c>
      <c r="M213" s="161">
        <f t="shared" si="4"/>
        <v>0</v>
      </c>
      <c r="N213" s="147">
        <v>0</v>
      </c>
      <c r="O213" s="147">
        <f t="shared" si="5"/>
        <v>0</v>
      </c>
      <c r="P213" s="147">
        <v>0</v>
      </c>
      <c r="Q213" s="147">
        <f t="shared" si="6"/>
        <v>0</v>
      </c>
      <c r="R213" s="147"/>
      <c r="S213" s="147"/>
      <c r="T213" s="148">
        <v>0</v>
      </c>
      <c r="U213" s="147">
        <f t="shared" si="7"/>
        <v>0</v>
      </c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387</v>
      </c>
      <c r="AF213" s="139"/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5">
      <c r="A214" s="140">
        <v>86</v>
      </c>
      <c r="B214" s="140" t="s">
        <v>401</v>
      </c>
      <c r="C214" s="182" t="s">
        <v>402</v>
      </c>
      <c r="D214" s="146" t="s">
        <v>386</v>
      </c>
      <c r="E214" s="155">
        <v>1</v>
      </c>
      <c r="F214" s="160">
        <f t="shared" si="0"/>
        <v>0</v>
      </c>
      <c r="G214" s="161">
        <f t="shared" si="1"/>
        <v>0</v>
      </c>
      <c r="H214" s="161"/>
      <c r="I214" s="161">
        <f t="shared" si="2"/>
        <v>0</v>
      </c>
      <c r="J214" s="161"/>
      <c r="K214" s="161">
        <f t="shared" si="3"/>
        <v>0</v>
      </c>
      <c r="L214" s="161">
        <v>12</v>
      </c>
      <c r="M214" s="161">
        <f t="shared" si="4"/>
        <v>0</v>
      </c>
      <c r="N214" s="147">
        <v>0</v>
      </c>
      <c r="O214" s="147">
        <f t="shared" si="5"/>
        <v>0</v>
      </c>
      <c r="P214" s="147">
        <v>0</v>
      </c>
      <c r="Q214" s="147">
        <f t="shared" si="6"/>
        <v>0</v>
      </c>
      <c r="R214" s="147"/>
      <c r="S214" s="147"/>
      <c r="T214" s="148">
        <v>0</v>
      </c>
      <c r="U214" s="147">
        <f t="shared" si="7"/>
        <v>0</v>
      </c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387</v>
      </c>
      <c r="AF214" s="139"/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5">
      <c r="A215" s="171">
        <v>87</v>
      </c>
      <c r="B215" s="171" t="s">
        <v>403</v>
      </c>
      <c r="C215" s="187" t="s">
        <v>404</v>
      </c>
      <c r="D215" s="172" t="s">
        <v>377</v>
      </c>
      <c r="E215" s="173">
        <v>1</v>
      </c>
      <c r="F215" s="174">
        <f t="shared" si="0"/>
        <v>0</v>
      </c>
      <c r="G215" s="175">
        <f t="shared" si="1"/>
        <v>0</v>
      </c>
      <c r="H215" s="175"/>
      <c r="I215" s="175">
        <f t="shared" si="2"/>
        <v>0</v>
      </c>
      <c r="J215" s="175"/>
      <c r="K215" s="175">
        <f t="shared" si="3"/>
        <v>0</v>
      </c>
      <c r="L215" s="175">
        <v>12</v>
      </c>
      <c r="M215" s="175">
        <f t="shared" si="4"/>
        <v>0</v>
      </c>
      <c r="N215" s="176">
        <v>3.5000000000000003E-2</v>
      </c>
      <c r="O215" s="176">
        <f t="shared" si="5"/>
        <v>3.5000000000000003E-2</v>
      </c>
      <c r="P215" s="176">
        <v>0</v>
      </c>
      <c r="Q215" s="176">
        <f t="shared" si="6"/>
        <v>0</v>
      </c>
      <c r="R215" s="176"/>
      <c r="S215" s="176"/>
      <c r="T215" s="177">
        <v>0</v>
      </c>
      <c r="U215" s="176">
        <f t="shared" si="7"/>
        <v>0</v>
      </c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 t="s">
        <v>241</v>
      </c>
      <c r="AF215" s="139"/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x14ac:dyDescent="0.25">
      <c r="A216" s="4"/>
      <c r="B216" s="5" t="s">
        <v>127</v>
      </c>
      <c r="C216" s="188" t="s">
        <v>127</v>
      </c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AC216">
        <v>12</v>
      </c>
      <c r="AD216">
        <v>21</v>
      </c>
    </row>
    <row r="217" spans="1:60" ht="13" x14ac:dyDescent="0.25">
      <c r="A217" s="178"/>
      <c r="B217" s="179" t="s">
        <v>28</v>
      </c>
      <c r="C217" s="189" t="s">
        <v>127</v>
      </c>
      <c r="D217" s="180"/>
      <c r="E217" s="180"/>
      <c r="F217" s="180"/>
      <c r="G217" s="181">
        <f>G8+G47+G89+G92+G98+G108+G110+G114+G116+G118+G121+G184+G186+G198+G201+G203+G205</f>
        <v>0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AC217">
        <f>SUMIF(L7:L215,AC216,G7:G215)</f>
        <v>0</v>
      </c>
      <c r="AD217">
        <f>SUMIF(L7:L215,AD216,G7:G215)</f>
        <v>0</v>
      </c>
      <c r="AE217" t="s">
        <v>405</v>
      </c>
    </row>
    <row r="218" spans="1:60" x14ac:dyDescent="0.25">
      <c r="A218" s="4"/>
      <c r="B218" s="5" t="s">
        <v>127</v>
      </c>
      <c r="C218" s="188" t="s">
        <v>127</v>
      </c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60" x14ac:dyDescent="0.25">
      <c r="A219" s="4"/>
      <c r="B219" s="5" t="s">
        <v>127</v>
      </c>
      <c r="C219" s="188" t="s">
        <v>127</v>
      </c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60" x14ac:dyDescent="0.25">
      <c r="A220" s="251" t="s">
        <v>406</v>
      </c>
      <c r="B220" s="251"/>
      <c r="C220" s="252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60" x14ac:dyDescent="0.25">
      <c r="A221" s="253"/>
      <c r="B221" s="254"/>
      <c r="C221" s="255"/>
      <c r="D221" s="254"/>
      <c r="E221" s="254"/>
      <c r="F221" s="254"/>
      <c r="G221" s="256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AE221" t="s">
        <v>407</v>
      </c>
    </row>
    <row r="222" spans="1:60" x14ac:dyDescent="0.25">
      <c r="A222" s="257"/>
      <c r="B222" s="258"/>
      <c r="C222" s="259"/>
      <c r="D222" s="258"/>
      <c r="E222" s="258"/>
      <c r="F222" s="258"/>
      <c r="G222" s="260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60" x14ac:dyDescent="0.25">
      <c r="A223" s="257"/>
      <c r="B223" s="258"/>
      <c r="C223" s="259"/>
      <c r="D223" s="258"/>
      <c r="E223" s="258"/>
      <c r="F223" s="258"/>
      <c r="G223" s="260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60" x14ac:dyDescent="0.25">
      <c r="A224" s="257"/>
      <c r="B224" s="258"/>
      <c r="C224" s="259"/>
      <c r="D224" s="258"/>
      <c r="E224" s="258"/>
      <c r="F224" s="258"/>
      <c r="G224" s="260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31" x14ac:dyDescent="0.25">
      <c r="A225" s="261"/>
      <c r="B225" s="262"/>
      <c r="C225" s="263"/>
      <c r="D225" s="262"/>
      <c r="E225" s="262"/>
      <c r="F225" s="262"/>
      <c r="G225" s="26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31" x14ac:dyDescent="0.25">
      <c r="A226" s="4"/>
      <c r="B226" s="5" t="s">
        <v>127</v>
      </c>
      <c r="C226" s="188" t="s">
        <v>127</v>
      </c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31" x14ac:dyDescent="0.25">
      <c r="C227" s="190"/>
      <c r="AE227" t="s">
        <v>408</v>
      </c>
    </row>
  </sheetData>
  <mergeCells count="6">
    <mergeCell ref="A221:G225"/>
    <mergeCell ref="A1:G1"/>
    <mergeCell ref="C2:G2"/>
    <mergeCell ref="C3:G3"/>
    <mergeCell ref="C4:G4"/>
    <mergeCell ref="A220:C220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Panik</dc:creator>
  <cp:lastModifiedBy>Dalibor Panik</cp:lastModifiedBy>
  <cp:lastPrinted>2014-02-28T09:52:57Z</cp:lastPrinted>
  <dcterms:created xsi:type="dcterms:W3CDTF">2009-04-08T07:15:50Z</dcterms:created>
  <dcterms:modified xsi:type="dcterms:W3CDTF">2024-03-15T07:15:15Z</dcterms:modified>
</cp:coreProperties>
</file>